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Реєст документів" sheetId="2" r:id="rId5"/>
    <sheet state="visible" name="Кошторис  витрат" sheetId="3" r:id="rId6"/>
  </sheets>
  <definedNames/>
  <calcPr/>
  <extLst>
    <ext uri="GoogleSheetsCustomDataVersion1">
      <go:sheetsCustomData xmlns:go="http://customooxmlschemas.google.com/" r:id="rId7" roundtripDataSignature="AMtx7miK5R72eODVxxGyj1+mm7afFaN2Ng=="/>
    </ext>
  </extLst>
</workbook>
</file>

<file path=xl/sharedStrings.xml><?xml version="1.0" encoding="utf-8"?>
<sst xmlns="http://schemas.openxmlformats.org/spreadsheetml/2006/main" count="1194" uniqueCount="625">
  <si>
    <t xml:space="preserve"> </t>
  </si>
  <si>
    <t>Додаток №______</t>
  </si>
  <si>
    <t>до Договору про надання гранту №_____________</t>
  </si>
  <si>
    <t>від "____" _________________ 2021 року</t>
  </si>
  <si>
    <r>
      <rPr>
        <rFont val="Arial"/>
        <b/>
        <color rgb="FF000000"/>
        <sz val="10.0"/>
      </rPr>
      <t xml:space="preserve">Назва конкурсної програми: </t>
    </r>
    <r>
      <rPr>
        <rFont val="Arial"/>
        <b val="0"/>
        <color rgb="FF000000"/>
        <sz val="10.0"/>
      </rPr>
      <t>Навчання. Обміни. Резиденції. Дебюти.</t>
    </r>
  </si>
  <si>
    <r>
      <rPr>
        <rFont val="Arial"/>
        <b/>
        <color theme="1"/>
        <sz val="10.0"/>
      </rPr>
      <t xml:space="preserve">Назва ЛОТ-у: </t>
    </r>
    <r>
      <rPr>
        <rFont val="Arial"/>
        <b val="0"/>
        <color theme="1"/>
        <sz val="10.0"/>
      </rPr>
      <t>ЛОТ 2. Мобільність та програми обміну</t>
    </r>
  </si>
  <si>
    <r>
      <rPr>
        <rFont val="Arial"/>
        <b/>
        <color theme="1"/>
        <sz val="10.0"/>
      </rPr>
      <t>Назва Грантоотримувача:</t>
    </r>
    <r>
      <rPr>
        <rFont val="Arial"/>
        <b val="0"/>
        <color theme="1"/>
        <sz val="10.0"/>
      </rPr>
      <t xml:space="preserve"> Театрально-видовищний заклад культури "Київський академічний театр "Золоті ворота"</t>
    </r>
  </si>
  <si>
    <r>
      <rPr>
        <rFont val="Arial"/>
        <b/>
        <color theme="1"/>
        <sz val="10.0"/>
      </rPr>
      <t xml:space="preserve">Назва проєкту: </t>
    </r>
    <r>
      <rPr>
        <rFont val="Arial"/>
        <b val="0"/>
        <color theme="1"/>
        <sz val="10.0"/>
      </rPr>
      <t>Міжнародна мобільність  "Золоті ворота відкриті для світу"</t>
    </r>
  </si>
  <si>
    <r>
      <rPr>
        <rFont val="Arial"/>
        <b/>
        <color theme="1"/>
        <sz val="10.0"/>
      </rPr>
      <t xml:space="preserve">Дата початку проєкту: </t>
    </r>
    <r>
      <rPr>
        <rFont val="Arial"/>
        <b val="0"/>
        <color theme="1"/>
        <sz val="10.0"/>
      </rPr>
      <t>липень 2021</t>
    </r>
  </si>
  <si>
    <r>
      <rPr>
        <rFont val="Arial"/>
        <b/>
        <color theme="1"/>
        <sz val="10.0"/>
      </rPr>
      <t xml:space="preserve">Дата завершення проєкту: </t>
    </r>
    <r>
      <rPr>
        <rFont val="Arial"/>
        <b val="0"/>
        <color theme="1"/>
        <sz val="10.0"/>
      </rPr>
      <t>жовтень 2021</t>
    </r>
  </si>
  <si>
    <t xml:space="preserve">  ЗВІТ</t>
  </si>
  <si>
    <t xml:space="preserve">про надходження та використання коштів для реалізації проєкту </t>
  </si>
  <si>
    <r>
      <rPr>
        <rFont val="Arial"/>
        <b/>
        <color theme="1"/>
        <sz val="12.0"/>
      </rPr>
      <t xml:space="preserve">за період з </t>
    </r>
    <r>
      <rPr>
        <rFont val="Arial"/>
        <b/>
        <color theme="1"/>
        <sz val="12.0"/>
        <u/>
      </rPr>
      <t>05 липня 2021 року</t>
    </r>
    <r>
      <rPr>
        <rFont val="Arial"/>
        <b/>
        <color theme="1"/>
        <sz val="12.0"/>
      </rPr>
      <t xml:space="preserve"> по </t>
    </r>
    <r>
      <rPr>
        <rFont val="Arial"/>
        <b/>
        <color theme="1"/>
        <sz val="12.0"/>
        <u/>
      </rPr>
      <t>30 жовтня 2021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</si>
  <si>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</si>
  <si>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</si>
  <si>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</si>
  <si>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</si>
  <si>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</si>
  <si>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</si>
  <si>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</si>
  <si>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</si>
  <si>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</si>
  <si>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</si>
  <si>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</si>
  <si>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</si>
  <si>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</si>
  <si>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</si>
  <si>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</si>
  <si>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</si>
  <si>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</si>
  <si>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</si>
  <si>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</si>
  <si>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</si>
  <si>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</si>
  <si>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</si>
  <si>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</si>
  <si>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</si>
  <si>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</si>
  <si>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</si>
  <si>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</si>
  <si>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</si>
  <si>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</si>
  <si>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</si>
  <si>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</si>
  <si>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</si>
  <si>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</si>
  <si>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</si>
  <si>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</si>
  <si>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</si>
  <si>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</si>
  <si>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</si>
  <si>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rPr>
        <rFont val="Calibri"/>
        <b/>
        <color theme="1"/>
        <sz val="14.0"/>
      </rPr>
      <t>за проектом ______________</t>
    </r>
    <r>
      <rPr>
        <rFont val="Calibri"/>
        <b/>
        <color theme="1"/>
        <sz val="14.0"/>
        <u/>
      </rPr>
      <t>Міжнародна мобільність "Золоті ворота відкриті для світу"</t>
    </r>
    <r>
      <rPr>
        <rFont val="Calibri"/>
        <b/>
        <color theme="1"/>
        <sz val="14.0"/>
      </rPr>
      <t>__________</t>
    </r>
  </si>
  <si>
    <t>(назва проекту)</t>
  </si>
  <si>
    <r>
      <rPr>
        <rFont val="Calibri"/>
        <b/>
        <color theme="1"/>
        <sz val="14.0"/>
      </rPr>
      <t>у період з _</t>
    </r>
    <r>
      <rPr>
        <rFont val="Calibri"/>
        <b/>
        <color theme="1"/>
        <sz val="14.0"/>
        <u/>
      </rPr>
      <t>05 липня 2021</t>
    </r>
    <r>
      <rPr>
        <rFont val="Calibri"/>
        <b/>
        <color theme="1"/>
        <sz val="14.0"/>
      </rPr>
      <t>_ року по _</t>
    </r>
    <r>
      <rPr>
        <rFont val="Calibri"/>
        <b/>
        <color theme="1"/>
        <sz val="14.0"/>
        <u/>
      </rPr>
      <t>30 жовтня 2021</t>
    </r>
    <r>
      <rPr>
        <rFont val="Calibri"/>
        <b/>
        <color theme="1"/>
        <sz val="14.0"/>
      </rPr>
      <t>_ року</t>
    </r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</si>
  <si>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</si>
  <si>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</si>
  <si>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</si>
  <si>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Найменування витрат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</si>
  <si>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</si>
  <si>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</si>
  <si>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</si>
  <si>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</si>
  <si>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</si>
  <si>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</si>
  <si>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1.1</t>
  </si>
  <si>
    <t>Оплата штатним працівникам</t>
  </si>
  <si>
    <t>ТВЗК "КАТ "Золоті ворота"</t>
  </si>
  <si>
    <t>Відомість №НЗП-000118 від 30.07.2021р., №НЗП-000134 від 30.08.2021р.; №НЗП-000159 від 27.09.2021р.; №НЗП-000173 від 21.10.2021р.</t>
  </si>
  <si>
    <t>п/д №  від</t>
  </si>
  <si>
    <t>1.2</t>
  </si>
  <si>
    <t>За договорами ЦПХ</t>
  </si>
  <si>
    <t>1.2.1</t>
  </si>
  <si>
    <t>Договір ЦПХ (Атвіновська Анна Анатоліївна, адміністратор проекту 3560608940)</t>
  </si>
  <si>
    <t xml:space="preserve">Атвіновська Анна Анатоліївна, адміністратор проекту  </t>
  </si>
  <si>
    <t xml:space="preserve">Дог.№28 від   06.07.2021р. </t>
  </si>
  <si>
    <t>Відомість №НЗП-000119 від 30.07.2021р., №НЗП-000138 від 31.08.2021р.; №НЗП-000160 від 29.09.2021р.; №НЗП-000174 від 21.10.2021р.</t>
  </si>
  <si>
    <t>п/д №427  від 11.08.21;п/д №543  від 13.09.21п/д №603  від 30.09.21</t>
  </si>
  <si>
    <t>1.2.2</t>
  </si>
  <si>
    <t>Договір ЦПХ (Смілянець Марина Сергіївна, драматург проекту 3388813209)</t>
  </si>
  <si>
    <t>Смілянець Марина Сергіївна, драматург проекту</t>
  </si>
  <si>
    <t>Дог.№30 від 06.07.2021р.</t>
  </si>
  <si>
    <t>Відомість №НЗП-000149 від 20.09.2021р., Відомість №НЗП- 000160 від 29.09.2021р.</t>
  </si>
  <si>
    <t>п/д №603 від 30.09.21р.</t>
  </si>
  <si>
    <t>1.2.3</t>
  </si>
  <si>
    <t xml:space="preserve">Договір ЦПХ (Лисенко Богдан Олегович, композитор 3693410176) </t>
  </si>
  <si>
    <t>Лисенко Богдан Олегович, композитор</t>
  </si>
  <si>
    <t xml:space="preserve">Дог.№45 від  15.09.2021р </t>
  </si>
  <si>
    <t>№НЗП-000160 від 29.09.2021р.; №НЗП-000174 від 21.10.2021р.</t>
  </si>
  <si>
    <t>п/д №603    від 30.09.2021р.</t>
  </si>
  <si>
    <t>1-4</t>
  </si>
  <si>
    <t>Соціальні внески з оплати праці (нарахування ЄСВ)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</si>
  <si>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</si>
  <si>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</si>
  <si>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</si>
  <si>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 xml:space="preserve">Червоний килим 4*3 </t>
  </si>
  <si>
    <t>ФОП Бондаренко (3233420234)</t>
  </si>
  <si>
    <t>Дог.№2806 від 10.08.2021р.-8761,60</t>
  </si>
  <si>
    <t>Нак.№22 від 11.08.2021-8761,60; Акт № CпТ-9   від  31.08.21</t>
  </si>
  <si>
    <t>п/д №425 від 10.08.2021-8761,60</t>
  </si>
  <si>
    <t>3.1.3</t>
  </si>
  <si>
    <t>Ванна</t>
  </si>
  <si>
    <t>ТОВ "Епіцентр". 32490244</t>
  </si>
  <si>
    <t>Дог.№060821 від 06.08.2021</t>
  </si>
  <si>
    <t>Рнк/К8-0058066 від 07.08.2021-4777,26; ВЄ№14 від 31.08.2021</t>
  </si>
  <si>
    <t>п/д №416 від 07.08.2021-8761,60</t>
  </si>
  <si>
    <t>3.1.4</t>
  </si>
  <si>
    <t>Унітаз (декорація)</t>
  </si>
  <si>
    <t>Рнк/К8-0058066 від 07.08.2021-4777,26; ВЄ№21 від 31.08.21</t>
  </si>
  <si>
    <t>3.1.6</t>
  </si>
  <si>
    <t>Чорниі килим 2*2</t>
  </si>
  <si>
    <t>Нак.№22 від 11.08.2021-8761,60; Акт №СпТ-9 від 31.08.21</t>
  </si>
  <si>
    <t>3.1.9</t>
  </si>
  <si>
    <t>6 металевих вішаків</t>
  </si>
  <si>
    <t>Дог.№1008-УФ від 10.08.2021-1870,56</t>
  </si>
  <si>
    <t>Рнк/К8-0059240 від 12.08.2021-1870,56; Акт № СпТ-9 від  31.08.21</t>
  </si>
  <si>
    <t>п/д №434 від 12.08.2021-1870,56</t>
  </si>
  <si>
    <t>3.1.10</t>
  </si>
  <si>
    <t>Лед лампи</t>
  </si>
  <si>
    <t>ТОВ "Електровоз" (40265816)</t>
  </si>
  <si>
    <t>Дог.№08-УФ від11.08.2021-2112,00</t>
  </si>
  <si>
    <t>Нак.№523 від 13.08.2021-2112,00; Акт №СпТ-9 від 31.08.21</t>
  </si>
  <si>
    <t>п/д №440 від 12.08.2021-2112,00</t>
  </si>
  <si>
    <t>3.1.13</t>
  </si>
  <si>
    <t>Екран для проекції (банер)</t>
  </si>
  <si>
    <t>ТОВ"АРКТІМА ПЛЮС" (43484568)</t>
  </si>
  <si>
    <t>Дог.№1208/21-УФ від 12.08.2021-3370</t>
  </si>
  <si>
    <t>Нак.№747    від 13.08.2021р.; Акт №СпТ-9 від 31.08.21</t>
  </si>
  <si>
    <t>п/д №463 від 13.08.2021-3370,00</t>
  </si>
  <si>
    <t>3.1.14</t>
  </si>
  <si>
    <t>Картриджі для принтеру</t>
  </si>
  <si>
    <t>ТОВ"ВІРНИЙ ДРУК" (39453334)</t>
  </si>
  <si>
    <t>Дог.№6628-1 від 31.08.2021-10185,00</t>
  </si>
  <si>
    <t>Нак.№6917 від 02.09.2021-10185,00; Акт №СпТ-9 від 31.08.21</t>
  </si>
  <si>
    <t>п/д №517 від 01.09.2021р.-10185,00</t>
  </si>
  <si>
    <t>3.1.15</t>
  </si>
  <si>
    <t>Міцелярна вода</t>
  </si>
  <si>
    <t>Дог.№9/09-4 від 09.09.2021-357,60</t>
  </si>
  <si>
    <t>Нак.№0065618 від 10.09.2021р.; Акт №СпТ-10від 14.09.21</t>
  </si>
  <si>
    <t>п/д №537 від 09.09.21-357,60</t>
  </si>
  <si>
    <t>3.1.16</t>
  </si>
  <si>
    <t>Диски ватні</t>
  </si>
  <si>
    <t>Дог. №9/09-6 від 09.09.2021-378,43</t>
  </si>
  <si>
    <t>Нак.№006562від 10.09.2021р.; Акт №СпТ-10 від 14.09.21</t>
  </si>
  <si>
    <t>п/д №536 від 09.09.21-378,43</t>
  </si>
  <si>
    <t>3.1.17</t>
  </si>
  <si>
    <t>Елемент живлення (батарейка АА;ААА)</t>
  </si>
  <si>
    <t>Дог. №170821/1-УФ від 17.08.2021-148,98</t>
  </si>
  <si>
    <t>Нак.№Рнк/К8-0062823 від 31.08.2021-148,98; Акт №СпТ-10 від14.09.21</t>
  </si>
  <si>
    <t>п/д №480 від 18.08.2021-148,98</t>
  </si>
  <si>
    <t>3.1.18</t>
  </si>
  <si>
    <t>Лак для волосся</t>
  </si>
  <si>
    <t>Дог. №9/09-5 від 09.09.2021-211,57</t>
  </si>
  <si>
    <t>Нак.№0065620 від 10.09.2021р.; Акт №СпТ-10від14.09.21</t>
  </si>
  <si>
    <t>п/д №535 від 09.09.2021-211,57</t>
  </si>
  <si>
    <t>3.1.19</t>
  </si>
  <si>
    <t>Серветки вологі</t>
  </si>
  <si>
    <t>Дог. №170821/4-УФ від 12.08.2021-448,32</t>
  </si>
  <si>
    <t>Нак.№Рнк/К8-0062833 від 31.08.2021р-448,32; Акт №СпТ-9 від 31.08.21</t>
  </si>
  <si>
    <t xml:space="preserve">п/д №478 від 18.08.2021-448,32 </t>
  </si>
  <si>
    <t>3.1.20</t>
  </si>
  <si>
    <t>Папір офісний</t>
  </si>
  <si>
    <t>№170821/3-УФ від 17.08.2021-436,50</t>
  </si>
  <si>
    <t>Нак.№Рнк/К8-0062822 від 31.08.2021р.-436,50; Акт№ СпТ-10від14.09.21</t>
  </si>
  <si>
    <t>п/д №477 від 18.08.2021-436,50</t>
  </si>
  <si>
    <t>3.1.21</t>
  </si>
  <si>
    <t>Антисептик спиртовий</t>
  </si>
  <si>
    <t>№170821/2УФ від 17.08.2021-3490,00</t>
  </si>
  <si>
    <t>Нак.№Рнк/К8-0062837 від 31.08.2021р.; Акт №СпТ-9 від31.08.21</t>
  </si>
  <si>
    <t>п/д №479 від 18.08.2021-3490,00</t>
  </si>
  <si>
    <t>3.1.22</t>
  </si>
  <si>
    <t>Маски одноразові</t>
  </si>
  <si>
    <t>Нак.№Рнк/К8-0062837 від 31.08.2021р.; Акт №СпТ-9 від 31.08.21</t>
  </si>
  <si>
    <t>5.1</t>
  </si>
  <si>
    <t>Послуги з харчування</t>
  </si>
  <si>
    <t>5.1.1</t>
  </si>
  <si>
    <t>Послуги кейтерінгу</t>
  </si>
  <si>
    <t>ПП "Школьник плюс"  (33888385)</t>
  </si>
  <si>
    <t>Дог.№УФ-01 від 27.09.2021-22050,00</t>
  </si>
  <si>
    <t>Акт №УФ-1/1 від 27.09.2021 -22050,00</t>
  </si>
  <si>
    <t>п/д №601 від 30.09.2021-22050,00</t>
  </si>
  <si>
    <t>6.3</t>
  </si>
  <si>
    <t>Інші матеріальні витрати</t>
  </si>
  <si>
    <t>6.3.2</t>
  </si>
  <si>
    <t>Чорна матова фарба по металу</t>
  </si>
  <si>
    <t>Дог. №060821 від 06.08.2021-4777,26</t>
  </si>
  <si>
    <t>Нак.№Рнк/К8-0058066 від 07.08.2021-4777,26; Акт №СпТ-9 від31.08.21</t>
  </si>
  <si>
    <t>п/д №416 від 06.08.2021-4777,26</t>
  </si>
  <si>
    <t>6.3.3</t>
  </si>
  <si>
    <t>Червона акрилова фарба</t>
  </si>
  <si>
    <t>Нак.№Рнк/К8-0058066 від 07.08.2021-4777,26; Акт №СпТ-9 від 31.08.21</t>
  </si>
  <si>
    <t>6.3.5</t>
  </si>
  <si>
    <t>Армована ремонтна стрічка</t>
  </si>
  <si>
    <t>Дог. №10/08/2УФ від 06.08.2021-4777,26</t>
  </si>
  <si>
    <t>Нак.№Рнк/к8-0059236 від 12.08.2021-2272,50; Акт №СпТ-10від14.09.21</t>
  </si>
  <si>
    <t>п/д №435 від 12.08.2021-2272,50</t>
  </si>
  <si>
    <t>Поліграфічні послуги</t>
  </si>
  <si>
    <t>7.3</t>
  </si>
  <si>
    <t>Плакат А2 репетруар</t>
  </si>
  <si>
    <t>ТОВ  "Паперовий Змій- ОПТ"  (32982646)</t>
  </si>
  <si>
    <t>Дог.№3108/1-1 від 31.08.2021-6939,00</t>
  </si>
  <si>
    <t>Нак.№БЗ-0004365 від 01.09.2021р.-6969,00; Акт №СпТ-10від 14.09.21</t>
  </si>
  <si>
    <t>п/д№519 від 02.09.2021-6939,00</t>
  </si>
  <si>
    <t>7.4</t>
  </si>
  <si>
    <t>Єврофлаєр репертуар</t>
  </si>
  <si>
    <t>7.5</t>
  </si>
  <si>
    <t>Плакат А4 репертуар</t>
  </si>
  <si>
    <t>Нак.№БЗ-0004365 від 01.09.2021р.-6969,00; Акт №СпТ-10від14.09.21</t>
  </si>
  <si>
    <t>7.6</t>
  </si>
  <si>
    <t>Плакат А3 репертуар</t>
  </si>
  <si>
    <t>Нак.№БЗ-0004365 від 01.09.2021р.-6969,00; Акт № СпТ-10від 14.09.21</t>
  </si>
  <si>
    <t>7.7</t>
  </si>
  <si>
    <t>Программка "Червоний слон"</t>
  </si>
  <si>
    <t>Послуги з просування</t>
  </si>
  <si>
    <t>Фотофіксація</t>
  </si>
  <si>
    <t>ФОП Дейнеко-Казьмірук Д.Д. (3153617280)</t>
  </si>
  <si>
    <t>Дог.№УФ-02 від 28.08.2021р.</t>
  </si>
  <si>
    <t>Акт №1/УФ-02 від 27.09.2021-11500,00</t>
  </si>
  <si>
    <t>п/д №600 від 30.09.2021-11500,00</t>
  </si>
  <si>
    <t>Відеофіксація</t>
  </si>
  <si>
    <t>ФОП Ткаченко С.О. (3224624135 )</t>
  </si>
  <si>
    <t>Дог. №УФ-03 від 30.07.2021-10000,00</t>
  </si>
  <si>
    <t>Акт №27 від 25.09.2021-10000,00</t>
  </si>
  <si>
    <t>п/д №396 від 03.08.2021-5000,00,п/д №602 від 30.09.2021-5000,00</t>
  </si>
  <si>
    <t>Послуги промоції</t>
  </si>
  <si>
    <t>ФОП Халявинський О.І.(3249518019)</t>
  </si>
  <si>
    <t>Дог.№УФ-04 від 17.08.2021-40000,00</t>
  </si>
  <si>
    <t>Акт №1 від28.10.2021</t>
  </si>
  <si>
    <t>п/д №483 від 19.08.2021-20000,00 (аванс)</t>
  </si>
  <si>
    <t>SMM, SO (SEO)</t>
  </si>
  <si>
    <t>Дог.№УФ-05 від 17.08.2021р.-17400,00</t>
  </si>
  <si>
    <t>Акт №1 від 20.10.21р.</t>
  </si>
  <si>
    <t>п/д №484 від 19.08.2021р.-8700,00</t>
  </si>
  <si>
    <t>Інформаційні послуги на спеціальних конструкціях</t>
  </si>
  <si>
    <t>ТОВ "777", (38307982)</t>
  </si>
  <si>
    <t>№УФ-06 від 01.09.2021</t>
  </si>
  <si>
    <t>Акт№8 від 30.09.2021</t>
  </si>
  <si>
    <t>Послуги з перекладу</t>
  </si>
  <si>
    <t>Усний переклад (переклад на час репетицій)</t>
  </si>
  <si>
    <t>ФОП Чемериченко О.М.  (3087004417 )</t>
  </si>
  <si>
    <t>Дог.№УФ-07 від 27.07.2021-40000,00</t>
  </si>
  <si>
    <t>Акт №1-УФ-7  від 30.09.21р.</t>
  </si>
  <si>
    <t>п/д№384 від 29.07.2021-20000,00, п/д №616 від 30.09.21</t>
  </si>
  <si>
    <t>Усний переклад (переклад зум зустрічей)</t>
  </si>
  <si>
    <t>Дог.№УФ-08 від 27.07.2021-5000,00</t>
  </si>
  <si>
    <t>Акт №1-УФ-8 від 29.07.21р.</t>
  </si>
  <si>
    <t>п/д№385 від 29.07.2021-5000,00</t>
  </si>
  <si>
    <t>Письмовий переклад (Переклад творчих та інформаційні тексти)</t>
  </si>
  <si>
    <t>Дог.№УФ-09 від 27.07.2021р-7140,00</t>
  </si>
  <si>
    <t>Акт №1-УФ-9 від 29.07.21р.</t>
  </si>
  <si>
    <t>п/д№391 від 30.07.2021-7140,00</t>
  </si>
  <si>
    <t>Інші прямі витрати</t>
  </si>
  <si>
    <t>13.1.1</t>
  </si>
  <si>
    <t xml:space="preserve">Діловод  (Садовська С.В. 3409913285, Герасименко І.Б. 3325504782) </t>
  </si>
  <si>
    <t>13.1.2.</t>
  </si>
  <si>
    <t>Технік проекту (Стеценко А.Р. 3545713227)</t>
  </si>
  <si>
    <t>13.1.3.</t>
  </si>
  <si>
    <t>Асистент режисера (Лелюх Д.М. 3705501569)</t>
  </si>
  <si>
    <t>13.1.4.</t>
  </si>
  <si>
    <t>Сценограф  (Головач О.О. 3268610722)</t>
  </si>
  <si>
    <t>13.1.5</t>
  </si>
  <si>
    <t>Договір ЦПХ (Фахівець з тендерних закупівель (Лось О.М. 2930211608)</t>
  </si>
  <si>
    <t xml:space="preserve"> (Лось О.М. ЦПХ договір)</t>
  </si>
  <si>
    <t xml:space="preserve">Дог.№29 від  06.07.2021р. </t>
  </si>
  <si>
    <t>13.1.4</t>
  </si>
  <si>
    <t>Соціальні внески за договорами ЦПХ з підрядниками (ЄСВ) розділу "Адміністративні витрати"</t>
  </si>
  <si>
    <t>13.2.1</t>
  </si>
  <si>
    <t>Послуга створення відео-арту для проекції перформативної читки</t>
  </si>
  <si>
    <t>ФОП Легостаєв О.С. (3391007438)</t>
  </si>
  <si>
    <t>Дог.№УФ-11 від 13.09.2021-48000,00</t>
  </si>
  <si>
    <t>Акт №1-УФ11 від 16.09.2021р.-48000,00</t>
  </si>
  <si>
    <t>п/д №568 від 16.09.2021-48000,00</t>
  </si>
  <si>
    <t>13.4.5</t>
  </si>
  <si>
    <t xml:space="preserve">Дизайн друкованої продукції та макетів для вебресурсів </t>
  </si>
  <si>
    <t>№УФ-12 від 30.07.2021-7100,00</t>
  </si>
  <si>
    <t>Акт №1-УФ-12 від 17.09.2021-7100,00</t>
  </si>
  <si>
    <t>п/д №395 від 03.08.2021-2130,00; п/д №570 від 17.09.2021-4970,00</t>
  </si>
  <si>
    <t>13.4.6</t>
  </si>
  <si>
    <t>Логістичні послуги</t>
  </si>
  <si>
    <t>ФОП Храпчинський  В.А. (2474413439)</t>
  </si>
  <si>
    <t>№УФ-13 від 31.08.2021-18100,00</t>
  </si>
  <si>
    <t>Акт №1-УФ13 від 06.09.2021р.-18100,00</t>
  </si>
  <si>
    <t>Платіж №527 від 06.09.21-18100,00</t>
  </si>
  <si>
    <t>13.4.7</t>
  </si>
  <si>
    <t>Послуги з розміщення</t>
  </si>
  <si>
    <t>ФОП Фоменко І.А. (2513504411 )</t>
  </si>
  <si>
    <t>№УФ-14 від 25.08.2021р.-19000,00</t>
  </si>
  <si>
    <t xml:space="preserve">Акт №1 від 23.09.2021 - 19000,00                                                                                                                                             </t>
  </si>
  <si>
    <t>п/д №525 від06.09.2021-5700,00; п/д№490 від 26.08.2021-9500,00; п/д №581 від 23.09.2021 - 3800,00</t>
  </si>
  <si>
    <t>13.4.8</t>
  </si>
  <si>
    <t>Послуга запису фонограми у студії звукозапису</t>
  </si>
  <si>
    <t>ФОП Бурда В.В.  (2846112206)</t>
  </si>
  <si>
    <t>№УФ-15 від 03.08.2021-37600,00</t>
  </si>
  <si>
    <t>Акт №1-УФ15 від 31.08.21р.</t>
  </si>
  <si>
    <t>п/д №403 від 05.08.2021-18800,00;п/д№526 від 06.09.2021-18800,00</t>
  </si>
  <si>
    <t>13.4.9</t>
  </si>
  <si>
    <t>Послуга написання 8 ми музичних композицій</t>
  </si>
  <si>
    <t>№УФ-16 від 03.08.2021-30000,00</t>
  </si>
  <si>
    <t>Акт  №16-1  від 05.08.2021</t>
  </si>
  <si>
    <t>п/д №404 від 05.08.2021-30000,00</t>
  </si>
  <si>
    <t>13.4.10</t>
  </si>
  <si>
    <t>Послуги театру  Stereo-akt з надання режисерського супроводу  лабораторії</t>
  </si>
  <si>
    <t>Громадська асоціація "Стерео-Акт" (18131062)</t>
  </si>
  <si>
    <t>УФ-17 від 01.10.2021-24350,85</t>
  </si>
  <si>
    <t>Акт №1/17 від 01.10.2021р.</t>
  </si>
  <si>
    <t>7JBKLLA від 11.10.2021</t>
  </si>
  <si>
    <t>13.4.11</t>
  </si>
  <si>
    <t>Послуги театру  Stereo-akt з надання акторського супроводу  лабораторії</t>
  </si>
  <si>
    <t>УФ-18 від 01.10.2021 - 19450,05</t>
  </si>
  <si>
    <t>Акт №1/18 від 01.10.2021р.</t>
  </si>
  <si>
    <t>8JBKLLA від 11.10.2021</t>
  </si>
  <si>
    <t>13.4.12</t>
  </si>
  <si>
    <t>Послуги театру  Stereo-akt з драматургічного супроводу лабораторії</t>
  </si>
  <si>
    <t>№УФ-19 від 01.10.2021-19443,7</t>
  </si>
  <si>
    <t>Акт №1/19 від 01.10.2021р.</t>
  </si>
  <si>
    <t>9JBKLLA від 11.10.2021</t>
  </si>
  <si>
    <t>13.4.13</t>
  </si>
  <si>
    <t>Послуги перевезення (оренда автобуса з водієм) (Аеропорт-Київ-Аеропорт)</t>
  </si>
  <si>
    <t>ФОП Гаркавий С.В. (2694304453)</t>
  </si>
  <si>
    <t>№УФ-20 від 18.08.2021-5160,00</t>
  </si>
  <si>
    <t>Акт №1/УФ-20 від 23.09.2021 -5160,00</t>
  </si>
  <si>
    <t>п/д №485 від 19.08.2021р.; п/д№582 від 23.09.20 -3612,00</t>
  </si>
  <si>
    <t>13.4.14</t>
  </si>
  <si>
    <t>Послуг з надання режисерського супроводу лабораторії Андри Каваліускайте (ФОП)</t>
  </si>
  <si>
    <t>ФОП Фоменко О.В. (3162314156)              ФОП Бурковська М.К. (3257316088)</t>
  </si>
  <si>
    <t>№Уф-22 від 25.08.2021р.-50100,00; №УФ-21 від 27.07.2021-50100,00</t>
  </si>
  <si>
    <t xml:space="preserve">Акт №1 від 13.09.2021р.                     Акт №1 від 06.08.2021р.   </t>
  </si>
  <si>
    <r>
      <rPr>
        <rFont val="Calibri"/>
        <color theme="1"/>
        <sz val="11.0"/>
      </rPr>
      <t>п/д №508 від 30.08.21-25050,00;</t>
    </r>
    <r>
      <rPr>
        <rFont val="Calibri"/>
        <i/>
        <color theme="1"/>
        <sz val="11.0"/>
      </rPr>
      <t xml:space="preserve"> п/д№;390 від 30.07.2021-50100,00; </t>
    </r>
    <r>
      <rPr>
        <rFont val="Calibri"/>
        <color theme="1"/>
        <sz val="11.0"/>
      </rPr>
      <t>п/д№558 від 15.09.2021-25050,00  п/д№498 від 25.08.2021-25050,00</t>
    </r>
  </si>
  <si>
    <t>ЗАГАЛЬНА СУМА:</t>
  </si>
  <si>
    <t>Витрати за даними звіту за рахунок співфінансування</t>
  </si>
  <si>
    <t>2.1</t>
  </si>
  <si>
    <t>2.2</t>
  </si>
  <si>
    <t>4.1</t>
  </si>
  <si>
    <t>Витрати за даними звіту за рахунок реінвестицій</t>
  </si>
  <si>
    <t>Дог.№УФ      від 01.10.2021</t>
  </si>
  <si>
    <t>Акт №25  від 31.10.2021</t>
  </si>
  <si>
    <t>13.1.3</t>
  </si>
  <si>
    <t>Аудиторські послуги</t>
  </si>
  <si>
    <t xml:space="preserve">Дог.№ 200/10/21  від22.10.2021 </t>
  </si>
  <si>
    <t>Акт №1 від 29.10.2021 року</t>
  </si>
  <si>
    <t xml:space="preserve">Аудитор </t>
  </si>
  <si>
    <t>Дєткова Ю.К</t>
  </si>
  <si>
    <t>Директор ТОВ "Інтелект- сервіс"</t>
  </si>
  <si>
    <t>Блейчик. Г.А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</si>
  <si>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</si>
  <si>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</si>
  <si>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</si>
  <si>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</si>
  <si>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</si>
  <si>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</si>
  <si>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</si>
  <si>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</si>
  <si>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</si>
  <si>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</si>
  <si>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</si>
  <si>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</si>
  <si>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</si>
  <si>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</si>
  <si>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</si>
  <si>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</si>
  <si>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</si>
  <si>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</si>
  <si>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</si>
  <si>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</si>
  <si>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</si>
  <si>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</si>
  <si>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</si>
  <si>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</si>
  <si>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</si>
  <si>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</si>
  <si>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</si>
  <si>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</si>
  <si>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</si>
  <si>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</si>
  <si>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</si>
  <si>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</si>
  <si>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Ромашенко Оксана Геннадіївна, директор-художній керівник (куратор проекту) </t>
  </si>
  <si>
    <t>місяців</t>
  </si>
  <si>
    <t>1.1.2</t>
  </si>
  <si>
    <t xml:space="preserve"> Турло Ганна Сергіївна, керівник літературно-драматургічної частини (Pr-координатор проекту) </t>
  </si>
  <si>
    <t>1.1.3</t>
  </si>
  <si>
    <t xml:space="preserve">Черевко Лілія Віталіївна, Головний бухгалтер (бухгалтер проекту) </t>
  </si>
  <si>
    <t>1.1.4</t>
  </si>
  <si>
    <t xml:space="preserve">Мірошниченко Ірина Вікторіна, Начальник відділу (адміністративний), (фінансовий виконавець) </t>
  </si>
  <si>
    <t>1.1.5</t>
  </si>
  <si>
    <t xml:space="preserve">Корнієнко Вікторія Вікторівна, головний адміністратор (менеджер проекту) </t>
  </si>
  <si>
    <t>1.1.6</t>
  </si>
  <si>
    <t xml:space="preserve">Ляшенко Анна Вадимівна, провідний юристконсульт (юрист проекту) </t>
  </si>
  <si>
    <t>1.1.7</t>
  </si>
  <si>
    <t>Розстальна Маріанна Юріївна, директор-розпорядник (координатор організаційного процесу)</t>
  </si>
  <si>
    <t>1.1.8</t>
  </si>
  <si>
    <t>Зима Даяна Сергіївна, завідувач трупи (фасилітатор процесів проекту) - 50%</t>
  </si>
  <si>
    <t>1.1.9</t>
  </si>
  <si>
    <t xml:space="preserve">Губрій Тетяна Ігорівна, режисер-постановник (помічник режисера) </t>
  </si>
  <si>
    <t>1.1.10</t>
  </si>
  <si>
    <t>Мельничук Наталі, художник з освітлення</t>
  </si>
  <si>
    <t>1.1.11</t>
  </si>
  <si>
    <t xml:space="preserve">Солодкий Дмитро Володимирович, звукорежисер 1 кат. (звукооператор) </t>
  </si>
  <si>
    <t>1.1.12</t>
  </si>
  <si>
    <t xml:space="preserve">Беляк Ігор Володимирович, завідувач художньо-постановочною частиною  (технічний координатор) </t>
  </si>
  <si>
    <t>За  трудовими договорами</t>
  </si>
  <si>
    <t xml:space="preserve"> Повне ПІБ, посада (роль у проєкті)</t>
  </si>
  <si>
    <t>1.3</t>
  </si>
  <si>
    <t>1.3.1</t>
  </si>
  <si>
    <t xml:space="preserve">Атвіновська Анна Анатоліївна, адміністратор проекту   </t>
  </si>
  <si>
    <t>послуга</t>
  </si>
  <si>
    <t>1.3.2</t>
  </si>
  <si>
    <t>1.3.3</t>
  </si>
  <si>
    <t xml:space="preserve">Лисенко Богдан Олегович, композитор </t>
  </si>
  <si>
    <t>1.4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</si>
  <si>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</si>
  <si>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</si>
  <si>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</si>
  <si>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</si>
  <si>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</si>
  <si>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</si>
  <si>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</si>
  <si>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</si>
  <si>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</si>
  <si>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</si>
  <si>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</si>
  <si>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</si>
  <si>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</si>
  <si>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</si>
  <si>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</si>
  <si>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</si>
  <si>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</si>
  <si>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</si>
  <si>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</si>
  <si>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</si>
  <si>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</si>
  <si>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</si>
  <si>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</si>
  <si>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</si>
  <si>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</si>
  <si>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</si>
  <si>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</si>
  <si>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</si>
  <si>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</si>
  <si>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</si>
  <si>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</si>
  <si>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</si>
  <si>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</si>
  <si>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</si>
  <si>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3.1.2.</t>
  </si>
  <si>
    <t>Металеві бочки</t>
  </si>
  <si>
    <t>шт</t>
  </si>
  <si>
    <t>3.1.5</t>
  </si>
  <si>
    <t>Індустріальна лампа</t>
  </si>
  <si>
    <t>3.1.7</t>
  </si>
  <si>
    <t>Вінтажний велосипед</t>
  </si>
  <si>
    <t>3.1.8</t>
  </si>
  <si>
    <t xml:space="preserve">Дзеркало </t>
  </si>
  <si>
    <t>3.1.11</t>
  </si>
  <si>
    <t>Іграшокові-пупси</t>
  </si>
  <si>
    <t>3.1.12</t>
  </si>
  <si>
    <t>Ліхтарики</t>
  </si>
  <si>
    <t>Екран для проекції</t>
  </si>
  <si>
    <t>3.1.23</t>
  </si>
  <si>
    <t>Маски багаторазові</t>
  </si>
  <si>
    <t>3.1.24</t>
  </si>
  <si>
    <t>Дезинфікуючий засіб "Новохлор Екстра"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</si>
  <si>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</si>
  <si>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</si>
  <si>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</si>
  <si>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</si>
  <si>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</si>
  <si>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</si>
  <si>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</si>
  <si>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</si>
  <si>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</si>
  <si>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</si>
  <si>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</si>
  <si>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</si>
  <si>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</si>
  <si>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</si>
  <si>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</si>
  <si>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</si>
  <si>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</si>
  <si>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</si>
  <si>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</si>
  <si>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</si>
  <si>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</si>
  <si>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</si>
  <si>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</si>
  <si>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</si>
  <si>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</si>
  <si>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</si>
  <si>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</si>
  <si>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</si>
  <si>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</si>
  <si>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</si>
  <si>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</si>
  <si>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</si>
  <si>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</si>
  <si>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</si>
  <si>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</si>
  <si>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</si>
  <si>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</si>
  <si>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</si>
  <si>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</si>
  <si>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</si>
  <si>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</si>
  <si>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</si>
  <si>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</si>
  <si>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</si>
  <si>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</si>
  <si>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</si>
  <si>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</si>
  <si>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</si>
  <si>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</si>
  <si>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</si>
  <si>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</si>
  <si>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</si>
  <si>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</si>
  <si>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</si>
  <si>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</si>
  <si>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</si>
  <si>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</si>
  <si>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</si>
  <si>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</si>
  <si>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</si>
  <si>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</si>
  <si>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</si>
  <si>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</si>
  <si>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</si>
  <si>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</si>
  <si>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</si>
  <si>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</si>
  <si>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</si>
  <si>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</si>
  <si>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</si>
  <si>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</si>
  <si>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</si>
  <si>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</si>
  <si>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</si>
  <si>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6.3.1</t>
  </si>
  <si>
    <t>Дерев’яна дошка з cherry boots</t>
  </si>
  <si>
    <t>банка</t>
  </si>
  <si>
    <t>6.3.4</t>
  </si>
  <si>
    <t>Ланцюги</t>
  </si>
  <si>
    <t>метр</t>
  </si>
  <si>
    <t>Всього по статті 6 "Матеріальні витрати":</t>
  </si>
  <si>
    <t>7.1</t>
  </si>
  <si>
    <t>Виготовлення макетів</t>
  </si>
  <si>
    <t>7.2</t>
  </si>
  <si>
    <t>Нанесення логотопів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</si>
  <si>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</si>
  <si>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</si>
  <si>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</si>
  <si>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</si>
  <si>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</si>
  <si>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</si>
  <si>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</si>
  <si>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</si>
  <si>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</si>
  <si>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</si>
  <si>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</si>
  <si>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</si>
  <si>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</si>
  <si>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</si>
  <si>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</si>
  <si>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</si>
  <si>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</si>
  <si>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</si>
  <si>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</si>
  <si>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</si>
  <si>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</si>
  <si>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</si>
  <si>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</si>
  <si>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</si>
  <si>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</si>
  <si>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місіці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</si>
  <si>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</si>
  <si>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</si>
  <si>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</si>
  <si>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</si>
  <si>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</si>
  <si>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</si>
  <si>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</si>
  <si>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</si>
  <si>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</si>
  <si>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</si>
  <si>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година</t>
  </si>
  <si>
    <t>12.4.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</si>
  <si>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</si>
  <si>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</si>
  <si>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</si>
  <si>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13.2</t>
  </si>
  <si>
    <t>Адміністративні витрати</t>
  </si>
  <si>
    <t>Діловод  (Садовська С.В., Герасименко І.Б.)</t>
  </si>
  <si>
    <t>Технік проекту (Стеценко А.Р.)</t>
  </si>
  <si>
    <t>Асистент режисера (Лелюх Д.М.)</t>
  </si>
  <si>
    <t>Сценограф  (Головач О.О.)</t>
  </si>
  <si>
    <t>13.1.5.</t>
  </si>
  <si>
    <t>Фахівець з тендерних закупівель (Лось О.М. ЦПХ договір)</t>
  </si>
  <si>
    <t>Місяців</t>
  </si>
  <si>
    <t>Послуги комп'ютерної обробки, монтажу, зведення</t>
  </si>
  <si>
    <t>Послуна створення відео-арту для проекції перформативної читки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</si>
  <si>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</si>
  <si>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</si>
  <si>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</si>
  <si>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</si>
  <si>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</si>
  <si>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</si>
  <si>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</si>
  <si>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</si>
  <si>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</si>
  <si>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</si>
  <si>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</si>
  <si>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</si>
  <si>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</si>
  <si>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</si>
  <si>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</si>
  <si>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</si>
  <si>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</si>
  <si>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</si>
  <si>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</si>
  <si>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</si>
  <si>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годин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</si>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</sst>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\.m"/>
    <numFmt numFmtId="165" formatCode="&quot;$&quot;#,##0"/>
    <numFmt numFmtId="166" formatCode="_-* #,##0.00\ _₴_-;\-* #,##0.00\ _₴_-;_-* &quot;-&quot;??\ _₴_-;_-@"/>
  </numFmts>
  <fonts count="45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sz val="11.0"/>
      <color rgb="FF000000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sz val="11.0"/>
      <color rgb="FF000000"/>
      <name val="Calibri"/>
    </font>
    <font>
      <b/>
      <i/>
      <sz val="11.0"/>
      <color theme="1"/>
      <name val="Calibri"/>
    </font>
    <font>
      <b/>
      <i/>
      <sz val="11.0"/>
      <color rgb="FF000000"/>
      <name val="Calibri"/>
    </font>
    <font>
      <b/>
      <i/>
      <sz val="10.0"/>
      <color rgb="FF000000"/>
      <name val="Arial"/>
    </font>
    <font>
      <sz val="11.0"/>
      <color rgb="FF0070C0"/>
      <name val="Calibri"/>
    </font>
    <font>
      <sz val="11.0"/>
      <name val="Arial"/>
    </font>
    <font>
      <sz val="10.0"/>
      <color rgb="FF0070C0"/>
      <name val="Arial"/>
    </font>
    <font>
      <i/>
      <sz val="10.0"/>
      <color theme="1"/>
      <name val="Calibri"/>
    </font>
    <font>
      <color rgb="FF00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shrinkToFit="0" wrapText="1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shrinkToFit="0" wrapText="1"/>
    </xf>
    <xf borderId="0" fillId="0" fontId="16" numFmtId="0" xfId="0" applyAlignment="1" applyFont="1">
      <alignment horizontal="center" shrinkToFit="0" wrapText="1"/>
    </xf>
    <xf borderId="0" fillId="0" fontId="17" numFmtId="0" xfId="0" applyAlignment="1" applyFont="1">
      <alignment horizontal="center" shrinkToFit="0" wrapText="1"/>
    </xf>
    <xf borderId="33" fillId="2" fontId="8" numFmtId="0" xfId="0" applyAlignment="1" applyBorder="1" applyFill="1" applyFont="1">
      <alignment horizontal="center" shrinkToFit="0" vertical="center" wrapText="1"/>
    </xf>
    <xf borderId="34" fillId="0" fontId="10" numFmtId="0" xfId="0" applyBorder="1" applyFont="1"/>
    <xf borderId="35" fillId="0" fontId="10" numFmtId="0" xfId="0" applyBorder="1" applyFont="1"/>
    <xf borderId="33" fillId="2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1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19" numFmtId="49" xfId="0" applyAlignment="1" applyBorder="1" applyFont="1" applyNumberFormat="1">
      <alignment horizontal="right" shrinkToFit="0" wrapText="1"/>
    </xf>
    <xf borderId="26" fillId="0" fontId="20" numFmtId="0" xfId="0" applyAlignment="1" applyBorder="1" applyFont="1">
      <alignment horizontal="center" shrinkToFit="0" vertical="center" wrapText="1"/>
    </xf>
    <xf borderId="26" fillId="0" fontId="8" numFmtId="2" xfId="0" applyAlignment="1" applyBorder="1" applyFont="1" applyNumberFormat="1">
      <alignment horizontal="center" shrinkToFit="0" vertical="center" wrapText="1"/>
    </xf>
    <xf borderId="26" fillId="0" fontId="7" numFmtId="49" xfId="0" applyAlignment="1" applyBorder="1" applyFont="1" applyNumberFormat="1">
      <alignment horizontal="right" shrinkToFit="0" wrapText="1"/>
    </xf>
    <xf borderId="26" fillId="0" fontId="13" numFmtId="0" xfId="0" applyAlignment="1" applyBorder="1" applyFont="1">
      <alignment horizontal="center" shrinkToFit="0" vertical="center" wrapText="1"/>
    </xf>
    <xf borderId="26" fillId="0" fontId="7" numFmtId="0" xfId="0" applyAlignment="1" applyBorder="1" applyFont="1">
      <alignment shrinkToFit="0" vertical="center" wrapText="1"/>
    </xf>
    <xf borderId="26" fillId="0" fontId="7" numFmtId="0" xfId="0" applyAlignment="1" applyBorder="1" applyFont="1">
      <alignment shrinkToFit="0" wrapText="1"/>
    </xf>
    <xf borderId="26" fillId="0" fontId="7" numFmtId="4" xfId="0" applyAlignment="1" applyBorder="1" applyFont="1" applyNumberFormat="1">
      <alignment horizontal="center" readingOrder="0" vertical="center"/>
    </xf>
    <xf borderId="36" fillId="0" fontId="21" numFmtId="0" xfId="0" applyAlignment="1" applyBorder="1" applyFont="1">
      <alignment shrinkToFit="0" vertical="top" wrapText="1"/>
    </xf>
    <xf borderId="26" fillId="0" fontId="8" numFmtId="4" xfId="0" applyBorder="1" applyFont="1" applyNumberFormat="1"/>
    <xf borderId="34" fillId="0" fontId="4" numFmtId="0" xfId="0" applyAlignment="1" applyBorder="1" applyFont="1">
      <alignment readingOrder="0" shrinkToFit="0" vertical="top" wrapText="1"/>
    </xf>
    <xf borderId="26" fillId="0" fontId="7" numFmtId="4" xfId="0" applyAlignment="1" applyBorder="1" applyFont="1" applyNumberFormat="1">
      <alignment horizontal="center"/>
    </xf>
    <xf borderId="34" fillId="0" fontId="4" numFmtId="0" xfId="0" applyAlignment="1" applyBorder="1" applyFont="1">
      <alignment shrinkToFit="0" vertical="top" wrapText="1"/>
    </xf>
    <xf borderId="26" fillId="0" fontId="8" numFmtId="4" xfId="0" applyAlignment="1" applyBorder="1" applyFont="1" applyNumberFormat="1">
      <alignment horizontal="center" readingOrder="0"/>
    </xf>
    <xf borderId="37" fillId="3" fontId="21" numFmtId="0" xfId="0" applyAlignment="1" applyBorder="1" applyFill="1" applyFont="1">
      <alignment shrinkToFit="0" vertical="top" wrapText="1"/>
    </xf>
    <xf borderId="26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readingOrder="0" vertical="center"/>
    </xf>
    <xf borderId="38" fillId="0" fontId="7" numFmtId="0" xfId="0" applyAlignment="1" applyBorder="1" applyFont="1">
      <alignment shrinkToFit="0" wrapText="1"/>
    </xf>
    <xf borderId="26" fillId="0" fontId="0" numFmtId="49" xfId="0" applyAlignment="1" applyBorder="1" applyFont="1" applyNumberFormat="1">
      <alignment horizontal="right" shrinkToFit="0" wrapText="1"/>
    </xf>
    <xf borderId="39" fillId="4" fontId="4" numFmtId="0" xfId="0" applyBorder="1" applyFill="1" applyFont="1"/>
    <xf borderId="26" fillId="0" fontId="7" numFmtId="0" xfId="0" applyAlignment="1" applyBorder="1" applyFont="1">
      <alignment readingOrder="0" shrinkToFit="0" wrapText="1"/>
    </xf>
    <xf borderId="33" fillId="0" fontId="7" numFmtId="4" xfId="0" applyAlignment="1" applyBorder="1" applyFont="1" applyNumberFormat="1">
      <alignment horizontal="center" vertical="center"/>
    </xf>
    <xf borderId="26" fillId="0" fontId="13" numFmtId="0" xfId="0" applyAlignment="1" applyBorder="1" applyFont="1">
      <alignment shrinkToFit="0" wrapText="1"/>
    </xf>
    <xf borderId="23" fillId="0" fontId="4" numFmtId="49" xfId="0" applyAlignment="1" applyBorder="1" applyFont="1" applyNumberFormat="1">
      <alignment horizontal="right" vertical="top"/>
    </xf>
    <xf borderId="40" fillId="4" fontId="4" numFmtId="0" xfId="0" applyBorder="1" applyFont="1"/>
    <xf borderId="33" fillId="0" fontId="7" numFmtId="4" xfId="0" applyAlignment="1" applyBorder="1" applyFont="1" applyNumberFormat="1">
      <alignment horizontal="center"/>
    </xf>
    <xf borderId="35" fillId="0" fontId="7" numFmtId="0" xfId="0" applyAlignment="1" applyBorder="1" applyFont="1">
      <alignment readingOrder="0" shrinkToFit="0" wrapText="1"/>
    </xf>
    <xf borderId="23" fillId="0" fontId="4" numFmtId="49" xfId="0" applyAlignment="1" applyBorder="1" applyFont="1" applyNumberFormat="1">
      <alignment horizontal="right"/>
    </xf>
    <xf borderId="40" fillId="4" fontId="4" numFmtId="0" xfId="0" applyAlignment="1" applyBorder="1" applyFont="1">
      <alignment vertical="center"/>
    </xf>
    <xf borderId="27" fillId="0" fontId="4" numFmtId="49" xfId="0" applyAlignment="1" applyBorder="1" applyFont="1" applyNumberFormat="1">
      <alignment horizontal="right"/>
    </xf>
    <xf borderId="41" fillId="4" fontId="4" numFmtId="0" xfId="0" applyBorder="1" applyFont="1"/>
    <xf borderId="26" fillId="0" fontId="7" numFmtId="4" xfId="0" applyAlignment="1" applyBorder="1" applyFont="1" applyNumberFormat="1">
      <alignment horizontal="center" readingOrder="0"/>
    </xf>
    <xf borderId="33" fillId="0" fontId="7" numFmtId="4" xfId="0" applyAlignment="1" applyBorder="1" applyFont="1" applyNumberFormat="1">
      <alignment horizontal="center" readingOrder="0"/>
    </xf>
    <xf borderId="33" fillId="0" fontId="7" numFmtId="4" xfId="0" applyAlignment="1" applyBorder="1" applyFont="1" applyNumberFormat="1">
      <alignment horizontal="center" readingOrder="0" vertical="center"/>
    </xf>
    <xf borderId="0" fillId="0" fontId="13" numFmtId="0" xfId="0" applyAlignment="1" applyFont="1">
      <alignment readingOrder="0" shrinkToFit="0" wrapText="1"/>
    </xf>
    <xf borderId="42" fillId="0" fontId="7" numFmtId="0" xfId="0" applyAlignment="1" applyBorder="1" applyFont="1">
      <alignment readingOrder="0" shrinkToFit="0" wrapText="1"/>
    </xf>
    <xf borderId="26" fillId="0" fontId="13" numFmtId="0" xfId="0" applyAlignment="1" applyBorder="1" applyFont="1">
      <alignment readingOrder="0" shrinkToFit="0" wrapText="1"/>
    </xf>
    <xf borderId="34" fillId="0" fontId="7" numFmtId="4" xfId="0" applyAlignment="1" applyBorder="1" applyFont="1" applyNumberFormat="1">
      <alignment horizontal="center" vertical="center"/>
    </xf>
    <xf borderId="38" fillId="0" fontId="13" numFmtId="0" xfId="0" applyAlignment="1" applyBorder="1" applyFont="1">
      <alignment shrinkToFit="0" wrapText="1"/>
    </xf>
    <xf borderId="43" fillId="4" fontId="3" numFmtId="49" xfId="0" applyAlignment="1" applyBorder="1" applyFont="1" applyNumberFormat="1">
      <alignment horizontal="center" vertical="top"/>
    </xf>
    <xf borderId="44" fillId="4" fontId="21" numFmtId="0" xfId="0" applyAlignment="1" applyBorder="1" applyFont="1">
      <alignment shrinkToFit="0" vertical="top" wrapText="1"/>
    </xf>
    <xf borderId="26" fillId="0" fontId="8" numFmtId="4" xfId="0" applyAlignment="1" applyBorder="1" applyFont="1" applyNumberFormat="1">
      <alignment horizontal="center"/>
    </xf>
    <xf borderId="26" fillId="0" fontId="8" numFmtId="0" xfId="0" applyAlignment="1" applyBorder="1" applyFont="1">
      <alignment shrinkToFit="0" wrapText="1"/>
    </xf>
    <xf borderId="33" fillId="0" fontId="8" numFmtId="4" xfId="0" applyAlignment="1" applyBorder="1" applyFont="1" applyNumberFormat="1">
      <alignment horizontal="center"/>
    </xf>
    <xf borderId="34" fillId="0" fontId="8" numFmtId="4" xfId="0" applyAlignment="1" applyBorder="1" applyFont="1" applyNumberFormat="1">
      <alignment horizontal="center" vertical="center"/>
    </xf>
    <xf borderId="37" fillId="4" fontId="4" numFmtId="0" xfId="0" applyAlignment="1" applyBorder="1" applyFont="1">
      <alignment shrinkToFit="0" vertical="top" wrapText="1"/>
    </xf>
    <xf borderId="23" fillId="0" fontId="3" numFmtId="49" xfId="0" applyAlignment="1" applyBorder="1" applyFont="1" applyNumberFormat="1">
      <alignment horizontal="center"/>
    </xf>
    <xf borderId="44" fillId="4" fontId="21" numFmtId="0" xfId="0" applyAlignment="1" applyBorder="1" applyFont="1">
      <alignment horizontal="left" shrinkToFit="0" vertical="top" wrapText="1"/>
    </xf>
    <xf borderId="26" fillId="4" fontId="4" numFmtId="0" xfId="0" applyBorder="1" applyFont="1"/>
    <xf borderId="38" fillId="0" fontId="13" numFmtId="0" xfId="0" applyAlignment="1" applyBorder="1" applyFont="1">
      <alignment readingOrder="0" shrinkToFit="0" wrapText="1"/>
    </xf>
    <xf borderId="45" fillId="0" fontId="7" numFmtId="4" xfId="0" applyAlignment="1" applyBorder="1" applyFont="1" applyNumberFormat="1">
      <alignment horizontal="center" vertical="center"/>
    </xf>
    <xf borderId="46" fillId="4" fontId="4" numFmtId="0" xfId="0" applyBorder="1" applyFont="1"/>
    <xf borderId="47" fillId="4" fontId="21" numFmtId="0" xfId="0" applyAlignment="1" applyBorder="1" applyFont="1">
      <alignment horizontal="center" vertical="center"/>
    </xf>
    <xf borderId="26" fillId="4" fontId="21" numFmtId="0" xfId="0" applyAlignment="1" applyBorder="1" applyFont="1">
      <alignment vertical="center"/>
    </xf>
    <xf borderId="35" fillId="0" fontId="8" numFmtId="4" xfId="0" applyAlignment="1" applyBorder="1" applyFont="1" applyNumberFormat="1">
      <alignment horizontal="center"/>
    </xf>
    <xf borderId="22" fillId="0" fontId="13" numFmtId="0" xfId="0" applyAlignment="1" applyBorder="1" applyFont="1">
      <alignment shrinkToFit="0" wrapText="1"/>
    </xf>
    <xf borderId="0" fillId="0" fontId="8" numFmtId="4" xfId="0" applyAlignment="1" applyFont="1" applyNumberFormat="1">
      <alignment horizontal="center" vertical="center"/>
    </xf>
    <xf borderId="48" fillId="4" fontId="4" numFmtId="0" xfId="0" applyBorder="1" applyFont="1"/>
    <xf borderId="35" fillId="0" fontId="7" numFmtId="4" xfId="0" applyAlignment="1" applyBorder="1" applyFont="1" applyNumberFormat="1">
      <alignment horizontal="center"/>
    </xf>
    <xf borderId="32" fillId="0" fontId="7" numFmtId="4" xfId="0" applyAlignment="1" applyBorder="1" applyFont="1" applyNumberFormat="1">
      <alignment horizontal="center" vertical="center"/>
    </xf>
    <xf borderId="49" fillId="4" fontId="21" numFmtId="0" xfId="0" applyAlignment="1" applyBorder="1" applyFont="1">
      <alignment horizontal="center" vertical="center"/>
    </xf>
    <xf borderId="50" fillId="4" fontId="21" numFmtId="0" xfId="0" applyAlignment="1" applyBorder="1" applyFont="1">
      <alignment vertical="center"/>
    </xf>
    <xf borderId="43" fillId="0" fontId="4" numFmtId="164" xfId="0" applyAlignment="1" applyBorder="1" applyFont="1" applyNumberFormat="1">
      <alignment horizontal="right"/>
    </xf>
    <xf borderId="44" fillId="4" fontId="4" numFmtId="0" xfId="0" applyAlignment="1" applyBorder="1" applyFont="1">
      <alignment shrinkToFit="0" vertical="top" wrapText="1"/>
    </xf>
    <xf borderId="0" fillId="0" fontId="0" numFmtId="4" xfId="0" applyFont="1" applyNumberFormat="1"/>
    <xf borderId="23" fillId="0" fontId="4" numFmtId="164" xfId="0" applyAlignment="1" applyBorder="1" applyFont="1" applyNumberFormat="1">
      <alignment horizontal="right"/>
    </xf>
    <xf borderId="51" fillId="4" fontId="4" numFmtId="0" xfId="0" applyAlignment="1" applyBorder="1" applyFont="1">
      <alignment shrinkToFit="0" vertical="top" wrapText="1"/>
    </xf>
    <xf borderId="52" fillId="0" fontId="7" numFmtId="4" xfId="0" applyAlignment="1" applyBorder="1" applyFont="1" applyNumberFormat="1">
      <alignment horizontal="center"/>
    </xf>
    <xf borderId="53" fillId="0" fontId="7" numFmtId="4" xfId="0" applyAlignment="1" applyBorder="1" applyFont="1" applyNumberFormat="1">
      <alignment horizontal="center"/>
    </xf>
    <xf borderId="54" fillId="4" fontId="4" numFmtId="0" xfId="0" applyAlignment="1" applyBorder="1" applyFont="1">
      <alignment shrinkToFit="0" vertical="top" wrapText="1"/>
    </xf>
    <xf borderId="33" fillId="0" fontId="7" numFmtId="0" xfId="0" applyAlignment="1" applyBorder="1" applyFont="1">
      <alignment readingOrder="0" shrinkToFit="0" wrapText="1"/>
    </xf>
    <xf borderId="33" fillId="0" fontId="22" numFmtId="4" xfId="0" applyAlignment="1" applyBorder="1" applyFont="1" applyNumberFormat="1">
      <alignment horizontal="center"/>
    </xf>
    <xf borderId="26" fillId="0" fontId="22" numFmtId="0" xfId="0" applyAlignment="1" applyBorder="1" applyFont="1">
      <alignment shrinkToFit="0" wrapText="1"/>
    </xf>
    <xf borderId="15" fillId="4" fontId="21" numFmtId="0" xfId="0" applyAlignment="1" applyBorder="1" applyFont="1">
      <alignment horizontal="center" vertical="center"/>
    </xf>
    <xf borderId="55" fillId="4" fontId="21" numFmtId="0" xfId="0" applyAlignment="1" applyBorder="1" applyFont="1">
      <alignment vertical="center"/>
    </xf>
    <xf borderId="52" fillId="0" fontId="8" numFmtId="4" xfId="0" applyAlignment="1" applyBorder="1" applyFont="1" applyNumberFormat="1">
      <alignment horizontal="center"/>
    </xf>
    <xf borderId="56" fillId="0" fontId="13" numFmtId="0" xfId="0" applyAlignment="1" applyBorder="1" applyFont="1">
      <alignment shrinkToFit="0" wrapText="1"/>
    </xf>
    <xf borderId="57" fillId="0" fontId="8" numFmtId="4" xfId="0" applyAlignment="1" applyBorder="1" applyFont="1" applyNumberFormat="1">
      <alignment horizontal="center"/>
    </xf>
    <xf borderId="19" fillId="0" fontId="4" numFmtId="164" xfId="0" applyAlignment="1" applyBorder="1" applyFont="1" applyNumberFormat="1">
      <alignment horizontal="right" shrinkToFit="0" vertical="top" wrapText="1"/>
    </xf>
    <xf borderId="58" fillId="4" fontId="4" numFmtId="0" xfId="0" applyAlignment="1" applyBorder="1" applyFont="1">
      <alignment horizontal="left" shrinkToFit="0" vertical="top" wrapText="1"/>
    </xf>
    <xf borderId="26" fillId="0" fontId="7" numFmtId="4" xfId="0" applyAlignment="1" applyBorder="1" applyFont="1" applyNumberFormat="1">
      <alignment horizontal="center" vertical="top"/>
    </xf>
    <xf borderId="26" fillId="0" fontId="7" numFmtId="0" xfId="0" applyAlignment="1" applyBorder="1" applyFont="1">
      <alignment shrinkToFit="0" vertical="top" wrapText="1"/>
    </xf>
    <xf borderId="33" fillId="0" fontId="7" numFmtId="4" xfId="0" applyAlignment="1" applyBorder="1" applyFont="1" applyNumberFormat="1">
      <alignment horizontal="center" vertical="top"/>
    </xf>
    <xf borderId="26" fillId="0" fontId="13" numFmtId="0" xfId="0" applyAlignment="1" applyBorder="1" applyFont="1">
      <alignment shrinkToFit="0" vertical="top" wrapText="1"/>
    </xf>
    <xf borderId="37" fillId="4" fontId="4" numFmtId="0" xfId="0" applyAlignment="1" applyBorder="1" applyFont="1">
      <alignment horizontal="left" shrinkToFit="0" vertical="top" wrapText="1"/>
    </xf>
    <xf borderId="23" fillId="0" fontId="4" numFmtId="164" xfId="0" applyAlignment="1" applyBorder="1" applyFont="1" applyNumberFormat="1">
      <alignment horizontal="right" shrinkToFit="0" vertical="top" wrapText="1"/>
    </xf>
    <xf borderId="51" fillId="4" fontId="4" numFmtId="0" xfId="0" applyAlignment="1" applyBorder="1" applyFont="1">
      <alignment horizontal="left" shrinkToFit="0" vertical="top" wrapText="1"/>
    </xf>
    <xf borderId="59" fillId="4" fontId="21" numFmtId="0" xfId="0" applyAlignment="1" applyBorder="1" applyFont="1">
      <alignment horizontal="center" vertical="center"/>
    </xf>
    <xf borderId="60" fillId="4" fontId="21" numFmtId="0" xfId="0" applyAlignment="1" applyBorder="1" applyFont="1">
      <alignment vertical="center"/>
    </xf>
    <xf borderId="61" fillId="0" fontId="4" numFmtId="0" xfId="0" applyAlignment="1" applyBorder="1" applyFont="1">
      <alignment readingOrder="0" shrinkToFit="0" vertical="top" wrapText="1"/>
    </xf>
    <xf borderId="26" fillId="0" fontId="7" numFmtId="4" xfId="0" applyAlignment="1" applyBorder="1" applyFont="1" applyNumberFormat="1">
      <alignment horizontal="center" shrinkToFit="0" vertical="center" wrapText="1"/>
    </xf>
    <xf borderId="26" fillId="0" fontId="7" numFmtId="2" xfId="0" applyAlignment="1" applyBorder="1" applyFont="1" applyNumberFormat="1">
      <alignment horizontal="center" readingOrder="0" shrinkToFit="0" vertical="center" wrapText="1"/>
    </xf>
    <xf borderId="26" fillId="0" fontId="7" numFmtId="2" xfId="0" applyAlignment="1" applyBorder="1" applyFont="1" applyNumberFormat="1">
      <alignment horizontal="center" shrinkToFit="0" vertical="center" wrapText="1"/>
    </xf>
    <xf borderId="26" fillId="0" fontId="7" numFmtId="4" xfId="0" applyAlignment="1" applyBorder="1" applyFont="1" applyNumberFormat="1">
      <alignment vertical="center"/>
    </xf>
    <xf borderId="61" fillId="0" fontId="4" numFmtId="0" xfId="0" applyAlignment="1" applyBorder="1" applyFont="1">
      <alignment readingOrder="0" shrinkToFit="0" vertical="center" wrapText="1"/>
    </xf>
    <xf borderId="0" fillId="0" fontId="0" numFmtId="0" xfId="0" applyAlignment="1" applyFont="1">
      <alignment shrinkToFit="0" wrapText="1"/>
    </xf>
    <xf borderId="23" fillId="0" fontId="4" numFmtId="49" xfId="0" applyAlignment="1" applyBorder="1" applyFont="1" applyNumberFormat="1">
      <alignment horizontal="right" readingOrder="0"/>
    </xf>
    <xf borderId="35" fillId="0" fontId="4" numFmtId="0" xfId="0" applyAlignment="1" applyBorder="1" applyFont="1">
      <alignment shrinkToFit="0" vertical="top" wrapText="1"/>
    </xf>
    <xf borderId="52" fillId="0" fontId="7" numFmtId="4" xfId="0" applyAlignment="1" applyBorder="1" applyFont="1" applyNumberFormat="1">
      <alignment horizontal="center" readingOrder="0"/>
    </xf>
    <xf borderId="27" fillId="0" fontId="4" numFmtId="49" xfId="0" applyAlignment="1" applyBorder="1" applyFont="1" applyNumberFormat="1">
      <alignment horizontal="right" vertical="top"/>
    </xf>
    <xf borderId="53" fillId="0" fontId="7" numFmtId="4" xfId="0" applyAlignment="1" applyBorder="1" applyFont="1" applyNumberFormat="1">
      <alignment horizontal="center" vertical="top"/>
    </xf>
    <xf borderId="38" fillId="0" fontId="7" numFmtId="0" xfId="0" applyAlignment="1" applyBorder="1" applyFont="1">
      <alignment shrinkToFit="0" vertical="top" wrapText="1"/>
    </xf>
    <xf borderId="33" fillId="0" fontId="7" numFmtId="0" xfId="0" applyAlignment="1" applyBorder="1" applyFont="1">
      <alignment shrinkToFit="0" vertical="top" wrapText="1"/>
    </xf>
    <xf borderId="35" fillId="0" fontId="13" numFmtId="0" xfId="0" applyAlignment="1" applyBorder="1" applyFont="1">
      <alignment shrinkToFit="0" vertical="top" wrapText="1"/>
    </xf>
    <xf borderId="42" fillId="0" fontId="13" numFmtId="0" xfId="0" applyAlignment="1" applyBorder="1" applyFont="1">
      <alignment shrinkToFit="0" vertical="top" wrapText="1"/>
    </xf>
    <xf borderId="23" fillId="0" fontId="1" numFmtId="49" xfId="0" applyAlignment="1" applyBorder="1" applyFont="1" applyNumberFormat="1">
      <alignment horizontal="right" vertical="top"/>
    </xf>
    <xf borderId="35" fillId="0" fontId="7" numFmtId="4" xfId="0" applyAlignment="1" applyBorder="1" applyFont="1" applyNumberFormat="1">
      <alignment horizontal="center" vertical="top"/>
    </xf>
    <xf borderId="15" fillId="0" fontId="7" numFmtId="0" xfId="0" applyAlignment="1" applyBorder="1" applyFont="1">
      <alignment shrinkToFit="0" vertical="top" wrapText="1"/>
    </xf>
    <xf borderId="62" fillId="0" fontId="7" numFmtId="0" xfId="0" applyAlignment="1" applyBorder="1" applyFont="1">
      <alignment shrinkToFit="0" vertical="top" wrapText="1"/>
    </xf>
    <xf borderId="27" fillId="0" fontId="1" numFmtId="49" xfId="0" applyAlignment="1" applyBorder="1" applyFont="1" applyNumberFormat="1">
      <alignment horizontal="right" vertical="top"/>
    </xf>
    <xf borderId="45" fillId="0" fontId="4" numFmtId="0" xfId="0" applyAlignment="1" applyBorder="1" applyFont="1">
      <alignment shrinkToFit="0" vertical="top" wrapText="1"/>
    </xf>
    <xf borderId="26" fillId="0" fontId="1" numFmtId="49" xfId="0" applyAlignment="1" applyBorder="1" applyFont="1" applyNumberFormat="1">
      <alignment vertical="top"/>
    </xf>
    <xf borderId="33" fillId="0" fontId="4" numFmtId="0" xfId="0" applyAlignment="1" applyBorder="1" applyFont="1">
      <alignment shrinkToFit="0" vertical="top" wrapText="1"/>
    </xf>
    <xf borderId="26" fillId="0" fontId="7" numFmtId="4" xfId="0" applyAlignment="1" applyBorder="1" applyFont="1" applyNumberFormat="1">
      <alignment vertical="top"/>
    </xf>
    <xf borderId="35" fillId="0" fontId="7" numFmtId="4" xfId="0" applyAlignment="1" applyBorder="1" applyFont="1" applyNumberFormat="1">
      <alignment vertical="top"/>
    </xf>
    <xf borderId="26" fillId="0" fontId="7" numFmtId="4" xfId="0" applyBorder="1" applyFont="1" applyNumberFormat="1"/>
    <xf borderId="22" fillId="0" fontId="7" numFmtId="4" xfId="0" applyAlignment="1" applyBorder="1" applyFont="1" applyNumberFormat="1">
      <alignment horizontal="center"/>
    </xf>
    <xf borderId="22" fillId="0" fontId="7" numFmtId="0" xfId="0" applyAlignment="1" applyBorder="1" applyFont="1">
      <alignment shrinkToFit="0" wrapText="1"/>
    </xf>
    <xf borderId="33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4" xfId="0" applyAlignment="1" applyBorder="1" applyFont="1" applyNumberFormat="1">
      <alignment horizontal="center" shrinkToFit="0" wrapText="1"/>
    </xf>
    <xf borderId="0" fillId="0" fontId="8" numFmtId="0" xfId="0" applyFont="1"/>
    <xf borderId="63" fillId="2" fontId="8" numFmtId="4" xfId="0" applyAlignment="1" applyBorder="1" applyFont="1" applyNumberFormat="1">
      <alignment horizontal="center" shrinkToFit="0" vertical="center" wrapText="1"/>
    </xf>
    <xf borderId="34" fillId="0" fontId="23" numFmtId="0" xfId="0" applyBorder="1" applyFont="1"/>
    <xf borderId="35" fillId="0" fontId="23" numFmtId="0" xfId="0" applyBorder="1" applyFont="1"/>
    <xf borderId="23" fillId="0" fontId="24" numFmtId="164" xfId="0" applyAlignment="1" applyBorder="1" applyFont="1" applyNumberFormat="1">
      <alignment horizontal="right" vertical="top"/>
    </xf>
    <xf borderId="26" fillId="0" fontId="7" numFmtId="2" xfId="0" applyAlignment="1" applyBorder="1" applyFont="1" applyNumberFormat="1">
      <alignment readingOrder="0" vertical="top"/>
    </xf>
    <xf borderId="26" fillId="0" fontId="7" numFmtId="0" xfId="0" applyAlignment="1" applyBorder="1" applyFont="1">
      <alignment readingOrder="0" shrinkToFit="0" vertical="top" wrapText="1"/>
    </xf>
    <xf borderId="26" fillId="0" fontId="22" numFmtId="4" xfId="0" applyAlignment="1" applyBorder="1" applyFont="1" applyNumberFormat="1">
      <alignment vertical="top"/>
    </xf>
    <xf borderId="26" fillId="0" fontId="22" numFmtId="0" xfId="0" applyAlignment="1" applyBorder="1" applyFont="1">
      <alignment shrinkToFit="0" vertical="top" wrapText="1"/>
    </xf>
    <xf borderId="38" fillId="0" fontId="7" numFmtId="4" xfId="0" applyBorder="1" applyFont="1" applyNumberFormat="1"/>
    <xf borderId="33" fillId="0" fontId="8" numFmtId="0" xfId="0" applyAlignment="1" applyBorder="1" applyFont="1">
      <alignment horizontal="center" shrinkToFit="0" vertical="center" wrapText="1"/>
    </xf>
    <xf borderId="26" fillId="0" fontId="7" numFmtId="0" xfId="0" applyBorder="1" applyFont="1"/>
    <xf borderId="0" fillId="0" fontId="7" numFmtId="4" xfId="0" applyAlignment="1" applyFont="1" applyNumberFormat="1">
      <alignment readingOrder="0"/>
    </xf>
    <xf borderId="0" fillId="0" fontId="25" numFmtId="0" xfId="0" applyFont="1"/>
    <xf borderId="0" fillId="0" fontId="26" numFmtId="0" xfId="0" applyFont="1"/>
    <xf borderId="0" fillId="0" fontId="27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28" numFmtId="0" xfId="0" applyAlignment="1" applyFont="1">
      <alignment horizontal="right" vertical="center"/>
    </xf>
    <xf borderId="0" fillId="0" fontId="29" numFmtId="0" xfId="0" applyAlignment="1" applyFont="1">
      <alignment horizontal="right"/>
    </xf>
    <xf borderId="0" fillId="0" fontId="30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29" numFmtId="4" xfId="0" applyAlignment="1" applyFont="1" applyNumberFormat="1">
      <alignment horizontal="right" shrinkToFit="0" wrapText="1"/>
    </xf>
    <xf borderId="0" fillId="0" fontId="30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5" fontId="2" numFmtId="0" xfId="0" applyAlignment="1" applyBorder="1" applyFill="1" applyFont="1">
      <alignment horizontal="center" shrinkToFit="0" vertical="center" wrapText="1"/>
    </xf>
    <xf borderId="64" fillId="5" fontId="2" numFmtId="0" xfId="0" applyAlignment="1" applyBorder="1" applyFont="1">
      <alignment horizontal="center" vertical="center"/>
    </xf>
    <xf borderId="65" fillId="5" fontId="2" numFmtId="0" xfId="0" applyAlignment="1" applyBorder="1" applyFont="1">
      <alignment horizontal="center" shrinkToFit="0" vertical="center" wrapText="1"/>
    </xf>
    <xf borderId="4" fillId="5" fontId="2" numFmtId="4" xfId="0" applyAlignment="1" applyBorder="1" applyFont="1" applyNumberFormat="1">
      <alignment horizontal="center" vertical="center"/>
    </xf>
    <xf borderId="4" fillId="5" fontId="2" numFmtId="165" xfId="0" applyAlignment="1" applyBorder="1" applyFont="1" applyNumberFormat="1">
      <alignment horizontal="center" shrinkToFit="0" vertical="center" wrapText="1"/>
    </xf>
    <xf borderId="1" fillId="5" fontId="2" numFmtId="165" xfId="0" applyAlignment="1" applyBorder="1" applyFont="1" applyNumberFormat="1">
      <alignment horizontal="center" shrinkToFit="0" vertical="center" wrapText="1"/>
    </xf>
    <xf borderId="66" fillId="0" fontId="10" numFmtId="0" xfId="0" applyBorder="1" applyFont="1"/>
    <xf borderId="67" fillId="0" fontId="10" numFmtId="0" xfId="0" applyBorder="1" applyFont="1"/>
    <xf borderId="4" fillId="5" fontId="2" numFmtId="4" xfId="0" applyAlignment="1" applyBorder="1" applyFont="1" applyNumberFormat="1">
      <alignment horizontal="center" shrinkToFit="0" vertical="center" wrapText="1"/>
    </xf>
    <xf borderId="68" fillId="0" fontId="10" numFmtId="0" xfId="0" applyBorder="1" applyFont="1"/>
    <xf borderId="69" fillId="0" fontId="10" numFmtId="0" xfId="0" applyBorder="1" applyFont="1"/>
    <xf borderId="70" fillId="0" fontId="10" numFmtId="0" xfId="0" applyBorder="1" applyFont="1"/>
    <xf borderId="71" fillId="5" fontId="2" numFmtId="4" xfId="0" applyAlignment="1" applyBorder="1" applyFont="1" applyNumberFormat="1">
      <alignment horizontal="center" shrinkToFit="0" vertical="center" wrapText="1"/>
    </xf>
    <xf borderId="59" fillId="5" fontId="2" numFmtId="4" xfId="0" applyAlignment="1" applyBorder="1" applyFont="1" applyNumberFormat="1">
      <alignment horizontal="center" shrinkToFit="0" vertical="center" wrapText="1"/>
    </xf>
    <xf borderId="72" fillId="5" fontId="2" numFmtId="4" xfId="0" applyAlignment="1" applyBorder="1" applyFont="1" applyNumberFormat="1">
      <alignment horizontal="center" shrinkToFit="0" vertical="center" wrapText="1"/>
    </xf>
    <xf borderId="73" fillId="5" fontId="2" numFmtId="165" xfId="0" applyAlignment="1" applyBorder="1" applyFont="1" applyNumberFormat="1">
      <alignment horizontal="center" shrinkToFit="0" vertical="center" wrapText="1"/>
    </xf>
    <xf borderId="74" fillId="5" fontId="2" numFmtId="165" xfId="0" applyAlignment="1" applyBorder="1" applyFont="1" applyNumberFormat="1">
      <alignment horizontal="center" shrinkToFit="0" vertical="center" wrapText="1"/>
    </xf>
    <xf borderId="59" fillId="6" fontId="2" numFmtId="0" xfId="0" applyAlignment="1" applyBorder="1" applyFill="1" applyFont="1">
      <alignment horizontal="center" vertical="center"/>
    </xf>
    <xf borderId="71" fillId="6" fontId="2" numFmtId="0" xfId="0" applyAlignment="1" applyBorder="1" applyFont="1">
      <alignment horizontal="center" shrinkToFit="0" vertical="center" wrapText="1"/>
    </xf>
    <xf borderId="71" fillId="6" fontId="2" numFmtId="3" xfId="0" applyAlignment="1" applyBorder="1" applyFont="1" applyNumberFormat="1">
      <alignment horizontal="center" shrinkToFit="0" vertical="center" wrapText="1"/>
    </xf>
    <xf borderId="59" fillId="6" fontId="2" numFmtId="0" xfId="0" applyAlignment="1" applyBorder="1" applyFont="1">
      <alignment horizontal="center" shrinkToFit="0" vertical="center" wrapText="1"/>
    </xf>
    <xf borderId="47" fillId="7" fontId="31" numFmtId="0" xfId="0" applyAlignment="1" applyBorder="1" applyFill="1" applyFont="1">
      <alignment vertical="center"/>
    </xf>
    <xf borderId="55" fillId="7" fontId="31" numFmtId="0" xfId="0" applyAlignment="1" applyBorder="1" applyFont="1">
      <alignment horizontal="center" vertical="center"/>
    </xf>
    <xf borderId="75" fillId="7" fontId="31" numFmtId="0" xfId="0" applyAlignment="1" applyBorder="1" applyFont="1">
      <alignment shrinkToFit="0" vertical="center" wrapText="1"/>
    </xf>
    <xf borderId="75" fillId="7" fontId="0" numFmtId="0" xfId="0" applyAlignment="1" applyBorder="1" applyFont="1">
      <alignment horizontal="center" vertical="center"/>
    </xf>
    <xf borderId="75" fillId="7" fontId="0" numFmtId="4" xfId="0" applyAlignment="1" applyBorder="1" applyFont="1" applyNumberFormat="1">
      <alignment horizontal="right" vertical="center"/>
    </xf>
    <xf borderId="75" fillId="7" fontId="32" numFmtId="4" xfId="0" applyAlignment="1" applyBorder="1" applyFont="1" applyNumberFormat="1">
      <alignment horizontal="right" vertical="center"/>
    </xf>
    <xf borderId="72" fillId="7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76" fillId="2" fontId="2" numFmtId="0" xfId="0" applyAlignment="1" applyBorder="1" applyFont="1">
      <alignment vertical="center"/>
    </xf>
    <xf borderId="59" fillId="2" fontId="2" numFmtId="0" xfId="0" applyAlignment="1" applyBorder="1" applyFont="1">
      <alignment horizontal="center" vertical="center"/>
    </xf>
    <xf borderId="55" fillId="2" fontId="3" numFmtId="0" xfId="0" applyAlignment="1" applyBorder="1" applyFont="1">
      <alignment vertical="center"/>
    </xf>
    <xf borderId="55" fillId="2" fontId="1" numFmtId="0" xfId="0" applyAlignment="1" applyBorder="1" applyFont="1">
      <alignment horizontal="center" vertical="center"/>
    </xf>
    <xf borderId="55" fillId="2" fontId="1" numFmtId="4" xfId="0" applyAlignment="1" applyBorder="1" applyFont="1" applyNumberFormat="1">
      <alignment horizontal="right" vertical="center"/>
    </xf>
    <xf borderId="55" fillId="2" fontId="28" numFmtId="4" xfId="0" applyAlignment="1" applyBorder="1" applyFont="1" applyNumberFormat="1">
      <alignment horizontal="right" vertical="center"/>
    </xf>
    <xf borderId="77" fillId="2" fontId="1" numFmtId="0" xfId="0" applyAlignment="1" applyBorder="1" applyFont="1">
      <alignment vertical="center"/>
    </xf>
    <xf borderId="58" fillId="8" fontId="2" numFmtId="166" xfId="0" applyAlignment="1" applyBorder="1" applyFill="1" applyFont="1" applyNumberFormat="1">
      <alignment vertical="top"/>
    </xf>
    <xf borderId="43" fillId="8" fontId="2" numFmtId="49" xfId="0" applyAlignment="1" applyBorder="1" applyFont="1" applyNumberFormat="1">
      <alignment horizontal="center" vertical="top"/>
    </xf>
    <xf borderId="37" fillId="8" fontId="21" numFmtId="0" xfId="0" applyAlignment="1" applyBorder="1" applyFont="1">
      <alignment shrinkToFit="0" vertical="top" wrapText="1"/>
    </xf>
    <xf borderId="78" fillId="8" fontId="2" numFmtId="0" xfId="0" applyAlignment="1" applyBorder="1" applyFont="1">
      <alignment horizontal="center" vertical="top"/>
    </xf>
    <xf borderId="79" fillId="8" fontId="2" numFmtId="4" xfId="0" applyAlignment="1" applyBorder="1" applyFont="1" applyNumberFormat="1">
      <alignment horizontal="right" vertical="top"/>
    </xf>
    <xf borderId="48" fillId="8" fontId="2" numFmtId="4" xfId="0" applyAlignment="1" applyBorder="1" applyFont="1" applyNumberFormat="1">
      <alignment horizontal="right" vertical="top"/>
    </xf>
    <xf borderId="80" fillId="8" fontId="2" numFmtId="4" xfId="0" applyAlignment="1" applyBorder="1" applyFont="1" applyNumberFormat="1">
      <alignment horizontal="right" vertical="top"/>
    </xf>
    <xf borderId="39" fillId="8" fontId="28" numFmtId="4" xfId="0" applyAlignment="1" applyBorder="1" applyFont="1" applyNumberFormat="1">
      <alignment horizontal="right" vertical="top"/>
    </xf>
    <xf borderId="39" fillId="8" fontId="28" numFmtId="10" xfId="0" applyAlignment="1" applyBorder="1" applyFont="1" applyNumberFormat="1">
      <alignment horizontal="right" vertical="top"/>
    </xf>
    <xf borderId="80" fillId="8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81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81" fillId="0" fontId="1" numFmtId="0" xfId="0" applyAlignment="1" applyBorder="1" applyFont="1">
      <alignment horizontal="center" vertical="top"/>
    </xf>
    <xf borderId="82" fillId="0" fontId="1" numFmtId="4" xfId="0" applyAlignment="1" applyBorder="1" applyFont="1" applyNumberFormat="1">
      <alignment horizontal="right" vertical="top"/>
    </xf>
    <xf borderId="83" fillId="0" fontId="1" numFmtId="4" xfId="0" applyAlignment="1" applyBorder="1" applyFont="1" applyNumberFormat="1">
      <alignment horizontal="right" vertical="top"/>
    </xf>
    <xf borderId="84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35" fillId="0" fontId="28" numFmtId="4" xfId="0" applyAlignment="1" applyBorder="1" applyFont="1" applyNumberFormat="1">
      <alignment horizontal="right" vertical="top"/>
    </xf>
    <xf borderId="61" fillId="0" fontId="28" numFmtId="4" xfId="0" applyAlignment="1" applyBorder="1" applyFont="1" applyNumberFormat="1">
      <alignment horizontal="right" vertical="top"/>
    </xf>
    <xf borderId="61" fillId="0" fontId="28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85" fillId="0" fontId="1" numFmtId="4" xfId="0" applyAlignment="1" applyBorder="1" applyFont="1" applyNumberFormat="1">
      <alignment horizontal="right" vertical="top"/>
    </xf>
    <xf borderId="38" fillId="0" fontId="1" numFmtId="4" xfId="0" applyAlignment="1" applyBorder="1" applyFont="1" applyNumberFormat="1">
      <alignment horizontal="right" vertical="top"/>
    </xf>
    <xf borderId="86" fillId="0" fontId="1" numFmtId="4" xfId="0" applyAlignment="1" applyBorder="1" applyFont="1" applyNumberFormat="1">
      <alignment horizontal="right" vertical="top"/>
    </xf>
    <xf borderId="32" fillId="0" fontId="4" numFmtId="0" xfId="0" applyAlignment="1" applyBorder="1" applyFont="1">
      <alignment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25" fillId="0" fontId="1" numFmtId="4" xfId="0" applyAlignment="1" applyBorder="1" applyFont="1" applyNumberFormat="1">
      <alignment horizontal="right" readingOrder="0" vertical="top"/>
    </xf>
    <xf borderId="0" fillId="0" fontId="4" numFmtId="0" xfId="0" applyAlignment="1" applyFont="1">
      <alignment shrinkToFit="0" vertical="top" wrapText="1"/>
    </xf>
    <xf borderId="44" fillId="8" fontId="21" numFmtId="0" xfId="0" applyAlignment="1" applyBorder="1" applyFont="1">
      <alignment shrinkToFit="0" vertical="top" wrapText="1"/>
    </xf>
    <xf borderId="58" fillId="8" fontId="2" numFmtId="0" xfId="0" applyAlignment="1" applyBorder="1" applyFont="1">
      <alignment horizontal="center" vertical="top"/>
    </xf>
    <xf borderId="82" fillId="8" fontId="2" numFmtId="4" xfId="0" applyAlignment="1" applyBorder="1" applyFont="1" applyNumberFormat="1">
      <alignment horizontal="right" vertical="top"/>
    </xf>
    <xf borderId="83" fillId="8" fontId="2" numFmtId="4" xfId="0" applyAlignment="1" applyBorder="1" applyFont="1" applyNumberFormat="1">
      <alignment horizontal="right" vertical="top"/>
    </xf>
    <xf borderId="84" fillId="8" fontId="2" numFmtId="4" xfId="0" applyAlignment="1" applyBorder="1" applyFont="1" applyNumberFormat="1">
      <alignment horizontal="right" vertical="top"/>
    </xf>
    <xf borderId="84" fillId="8" fontId="1" numFmtId="4" xfId="0" applyAlignment="1" applyBorder="1" applyFont="1" applyNumberFormat="1">
      <alignment horizontal="right" vertical="top"/>
    </xf>
    <xf borderId="84" fillId="8" fontId="1" numFmtId="4" xfId="0" applyAlignment="1" applyBorder="1" applyFont="1" applyNumberFormat="1">
      <alignment horizontal="right" readingOrder="0" vertical="top"/>
    </xf>
    <xf borderId="84" fillId="8" fontId="2" numFmtId="0" xfId="0" applyAlignment="1" applyBorder="1" applyFont="1">
      <alignment shrinkToFit="0" vertical="top" wrapText="1"/>
    </xf>
    <xf borderId="61" fillId="0" fontId="28" numFmtId="10" xfId="0" applyAlignment="1" applyBorder="1" applyFont="1" applyNumberFormat="1">
      <alignment horizontal="right" readingOrder="0" vertical="top"/>
    </xf>
    <xf borderId="87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87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42" fillId="0" fontId="28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44" fillId="8" fontId="33" numFmtId="0" xfId="0" applyAlignment="1" applyBorder="1" applyFont="1">
      <alignment shrinkToFit="0" vertical="top" wrapText="1"/>
    </xf>
    <xf borderId="88" fillId="0" fontId="1" numFmtId="4" xfId="0" applyAlignment="1" applyBorder="1" applyFont="1" applyNumberFormat="1">
      <alignment horizontal="right" vertical="top"/>
    </xf>
    <xf borderId="33" fillId="0" fontId="1" numFmtId="4" xfId="0" applyAlignment="1" applyBorder="1" applyFont="1" applyNumberFormat="1">
      <alignment horizontal="right" vertical="top"/>
    </xf>
    <xf borderId="89" fillId="0" fontId="2" numFmtId="166" xfId="0" applyAlignment="1" applyBorder="1" applyFont="1" applyNumberFormat="1">
      <alignment vertical="top"/>
    </xf>
    <xf borderId="90" fillId="0" fontId="3" numFmtId="49" xfId="0" applyAlignment="1" applyBorder="1" applyFont="1" applyNumberFormat="1">
      <alignment horizontal="center" vertical="top"/>
    </xf>
    <xf borderId="89" fillId="0" fontId="1" numFmtId="0" xfId="0" applyAlignment="1" applyBorder="1" applyFont="1">
      <alignment horizontal="center" vertical="top"/>
    </xf>
    <xf borderId="91" fillId="0" fontId="1" numFmtId="4" xfId="0" applyAlignment="1" applyBorder="1" applyFont="1" applyNumberFormat="1">
      <alignment horizontal="right" vertical="top"/>
    </xf>
    <xf borderId="43" fillId="8" fontId="3" numFmtId="49" xfId="0" applyAlignment="1" applyBorder="1" applyFont="1" applyNumberFormat="1">
      <alignment horizontal="center" vertical="top"/>
    </xf>
    <xf borderId="92" fillId="0" fontId="2" numFmtId="166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9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45" fillId="0" fontId="1" numFmtId="0" xfId="0" applyAlignment="1" applyBorder="1" applyFont="1">
      <alignment shrinkToFit="0" vertical="top" wrapText="1"/>
    </xf>
    <xf borderId="86" fillId="0" fontId="1" numFmtId="0" xfId="0" applyAlignment="1" applyBorder="1" applyFont="1">
      <alignment shrinkToFit="0" vertical="top" wrapText="1"/>
    </xf>
    <xf borderId="84" fillId="8" fontId="2" numFmtId="4" xfId="0" applyAlignment="1" applyBorder="1" applyFont="1" applyNumberFormat="1">
      <alignment horizontal="right" readingOrder="0" vertical="top"/>
    </xf>
    <xf borderId="93" fillId="0" fontId="28" numFmtId="4" xfId="0" applyAlignment="1" applyBorder="1" applyFont="1" applyNumberFormat="1">
      <alignment horizontal="right" vertical="top"/>
    </xf>
    <xf borderId="47" fillId="9" fontId="21" numFmtId="166" xfId="0" applyAlignment="1" applyBorder="1" applyFill="1" applyFont="1" applyNumberFormat="1">
      <alignment vertical="center"/>
    </xf>
    <xf borderId="55" fillId="9" fontId="2" numFmtId="166" xfId="0" applyAlignment="1" applyBorder="1" applyFont="1" applyNumberFormat="1">
      <alignment horizontal="center" vertical="center"/>
    </xf>
    <xf borderId="55" fillId="9" fontId="2" numFmtId="0" xfId="0" applyAlignment="1" applyBorder="1" applyFont="1">
      <alignment shrinkToFit="0" vertical="center" wrapText="1"/>
    </xf>
    <xf borderId="77" fillId="9" fontId="2" numFmtId="0" xfId="0" applyAlignment="1" applyBorder="1" applyFont="1">
      <alignment horizontal="center" vertical="center"/>
    </xf>
    <xf borderId="75" fillId="5" fontId="2" numFmtId="4" xfId="0" applyAlignment="1" applyBorder="1" applyFont="1" applyNumberFormat="1">
      <alignment horizontal="right" vertical="center"/>
    </xf>
    <xf borderId="18" fillId="9" fontId="2" numFmtId="4" xfId="0" applyAlignment="1" applyBorder="1" applyFont="1" applyNumberFormat="1">
      <alignment horizontal="right" vertical="center"/>
    </xf>
    <xf borderId="94" fillId="9" fontId="2" numFmtId="4" xfId="0" applyAlignment="1" applyBorder="1" applyFont="1" applyNumberFormat="1">
      <alignment horizontal="right" vertical="center"/>
    </xf>
    <xf borderId="95" fillId="9" fontId="2" numFmtId="4" xfId="0" applyAlignment="1" applyBorder="1" applyFont="1" applyNumberFormat="1">
      <alignment horizontal="right" vertical="center"/>
    </xf>
    <xf borderId="96" fillId="9" fontId="2" numFmtId="4" xfId="0" applyAlignment="1" applyBorder="1" applyFont="1" applyNumberFormat="1">
      <alignment horizontal="right" vertical="center"/>
    </xf>
    <xf borderId="15" fillId="9" fontId="2" numFmtId="4" xfId="0" applyAlignment="1" applyBorder="1" applyFont="1" applyNumberFormat="1">
      <alignment horizontal="right" vertical="center"/>
    </xf>
    <xf borderId="72" fillId="9" fontId="2" numFmtId="4" xfId="0" applyAlignment="1" applyBorder="1" applyFont="1" applyNumberFormat="1">
      <alignment horizontal="right" vertical="center"/>
    </xf>
    <xf borderId="59" fillId="9" fontId="2" numFmtId="0" xfId="0" applyAlignment="1" applyBorder="1" applyFont="1">
      <alignment shrinkToFit="0" vertical="center" wrapText="1"/>
    </xf>
    <xf borderId="97" fillId="2" fontId="2" numFmtId="0" xfId="0" applyAlignment="1" applyBorder="1" applyFont="1">
      <alignment vertical="center"/>
    </xf>
    <xf borderId="49" fillId="2" fontId="3" numFmtId="0" xfId="0" applyAlignment="1" applyBorder="1" applyFont="1">
      <alignment horizontal="center" vertical="center"/>
    </xf>
    <xf borderId="50" fillId="2" fontId="2" numFmtId="0" xfId="0" applyAlignment="1" applyBorder="1" applyFont="1">
      <alignment vertical="center"/>
    </xf>
    <xf borderId="50" fillId="2" fontId="1" numFmtId="0" xfId="0" applyAlignment="1" applyBorder="1" applyFont="1">
      <alignment horizontal="center" vertical="center"/>
    </xf>
    <xf borderId="98" fillId="2" fontId="28" numFmtId="4" xfId="0" applyAlignment="1" applyBorder="1" applyFont="1" applyNumberFormat="1">
      <alignment horizontal="right" vertical="top"/>
    </xf>
    <xf borderId="55" fillId="2" fontId="28" numFmtId="4" xfId="0" applyAlignment="1" applyBorder="1" applyFont="1" applyNumberFormat="1">
      <alignment horizontal="right" readingOrder="0" vertical="center"/>
    </xf>
    <xf borderId="99" fillId="8" fontId="2" numFmtId="4" xfId="0" applyAlignment="1" applyBorder="1" applyFont="1" applyNumberFormat="1">
      <alignment horizontal="right" vertical="top"/>
    </xf>
    <xf borderId="100" fillId="8" fontId="2" numFmtId="4" xfId="0" applyAlignment="1" applyBorder="1" applyFont="1" applyNumberFormat="1">
      <alignment horizontal="right" readingOrder="0" vertical="top"/>
    </xf>
    <xf borderId="0" fillId="0" fontId="3" numFmtId="0" xfId="0" applyAlignment="1" applyFont="1">
      <alignment vertical="top"/>
    </xf>
    <xf borderId="83" fillId="8" fontId="28" numFmtId="4" xfId="0" applyAlignment="1" applyBorder="1" applyFont="1" applyNumberFormat="1">
      <alignment horizontal="right" vertical="top"/>
    </xf>
    <xf borderId="83" fillId="8" fontId="28" numFmtId="4" xfId="0" applyAlignment="1" applyBorder="1" applyFont="1" applyNumberFormat="1">
      <alignment horizontal="right" readingOrder="0" vertical="top"/>
    </xf>
    <xf borderId="34" fillId="0" fontId="1" numFmtId="0" xfId="0" applyAlignment="1" applyBorder="1" applyFont="1">
      <alignment shrinkToFit="0" vertical="top" wrapText="1"/>
    </xf>
    <xf borderId="101" fillId="0" fontId="4" numFmtId="0" xfId="0" applyAlignment="1" applyBorder="1" applyFont="1">
      <alignment shrinkToFit="0" vertical="top" wrapText="1"/>
    </xf>
    <xf borderId="83" fillId="8" fontId="2" numFmtId="4" xfId="0" applyAlignment="1" applyBorder="1" applyFont="1" applyNumberFormat="1">
      <alignment horizontal="right" readingOrder="0" vertical="top"/>
    </xf>
    <xf borderId="102" fillId="9" fontId="2" numFmtId="4" xfId="0" applyAlignment="1" applyBorder="1" applyFont="1" applyNumberFormat="1">
      <alignment horizontal="right" vertical="center"/>
    </xf>
    <xf borderId="103" fillId="9" fontId="2" numFmtId="4" xfId="0" applyAlignment="1" applyBorder="1" applyFont="1" applyNumberFormat="1">
      <alignment horizontal="right" vertical="center"/>
    </xf>
    <xf borderId="72" fillId="9" fontId="28" numFmtId="4" xfId="0" applyAlignment="1" applyBorder="1" applyFont="1" applyNumberFormat="1">
      <alignment horizontal="right" vertical="center"/>
    </xf>
    <xf borderId="72" fillId="9" fontId="28" numFmtId="4" xfId="0" applyAlignment="1" applyBorder="1" applyFont="1" applyNumberFormat="1">
      <alignment horizontal="right" readingOrder="0" vertical="center"/>
    </xf>
    <xf borderId="39" fillId="4" fontId="1" numFmtId="0" xfId="0" applyBorder="1" applyFont="1"/>
    <xf borderId="40" fillId="4" fontId="1" numFmtId="0" xfId="0" applyBorder="1" applyFont="1"/>
    <xf borderId="40" fillId="4" fontId="1" numFmtId="0" xfId="0" applyAlignment="1" applyBorder="1" applyFont="1">
      <alignment vertical="center"/>
    </xf>
    <xf borderId="41" fillId="4" fontId="1" numFmtId="0" xfId="0" applyBorder="1" applyFont="1"/>
    <xf borderId="13" fillId="0" fontId="3" numFmtId="49" xfId="0" applyAlignment="1" applyBorder="1" applyFont="1" applyNumberFormat="1">
      <alignment horizontal="center" vertical="top"/>
    </xf>
    <xf borderId="89" fillId="0" fontId="4" numFmtId="4" xfId="0" applyAlignment="1" applyBorder="1" applyFont="1" applyNumberFormat="1">
      <alignment horizontal="right" vertical="center"/>
    </xf>
    <xf borderId="45" fillId="0" fontId="10" numFmtId="0" xfId="0" applyBorder="1" applyFont="1"/>
    <xf borderId="104" fillId="0" fontId="10" numFmtId="0" xfId="0" applyBorder="1" applyFont="1"/>
    <xf borderId="105" fillId="0" fontId="10" numFmtId="0" xfId="0" applyBorder="1" applyFont="1"/>
    <xf borderId="37" fillId="8" fontId="33" numFmtId="0" xfId="0" applyAlignment="1" applyBorder="1" applyFont="1">
      <alignment shrinkToFit="0" vertical="top" wrapText="1"/>
    </xf>
    <xf borderId="24" fillId="8" fontId="28" numFmtId="4" xfId="0" applyAlignment="1" applyBorder="1" applyFont="1" applyNumberFormat="1">
      <alignment horizontal="right" vertical="top"/>
    </xf>
    <xf borderId="39" fillId="8" fontId="28" numFmtId="10" xfId="0" applyAlignment="1" applyBorder="1" applyFont="1" applyNumberFormat="1">
      <alignment horizontal="right" readingOrder="0" vertical="top"/>
    </xf>
    <xf borderId="81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85" fillId="0" fontId="1" numFmtId="4" xfId="0" applyAlignment="1" applyBorder="1" applyFont="1" applyNumberFormat="1">
      <alignment horizontal="right" shrinkToFit="0" vertical="top" wrapText="1"/>
    </xf>
    <xf borderId="38" fillId="0" fontId="1" numFmtId="4" xfId="0" applyAlignment="1" applyBorder="1" applyFont="1" applyNumberFormat="1">
      <alignment horizontal="right" shrinkToFit="0" vertical="top" wrapText="1"/>
    </xf>
    <xf borderId="86" fillId="0" fontId="1" numFmtId="4" xfId="0" applyAlignment="1" applyBorder="1" applyFont="1" applyNumberFormat="1">
      <alignment horizontal="right" shrinkToFit="0" vertical="top" wrapText="1"/>
    </xf>
    <xf borderId="34" fillId="0" fontId="1" numFmtId="0" xfId="0" applyAlignment="1" applyBorder="1" applyFont="1">
      <alignment horizontal="left" shrinkToFit="0" vertical="top" wrapText="1"/>
    </xf>
    <xf borderId="81" fillId="0" fontId="4" numFmtId="0" xfId="0" applyAlignment="1" applyBorder="1" applyFont="1">
      <alignment horizontal="center" vertical="top"/>
    </xf>
    <xf borderId="45" fillId="0" fontId="1" numFmtId="0" xfId="0" applyAlignment="1" applyBorder="1" applyFont="1">
      <alignment horizontal="left" shrinkToFit="0" vertical="top" wrapText="1"/>
    </xf>
    <xf borderId="89" fillId="0" fontId="4" numFmtId="0" xfId="0" applyAlignment="1" applyBorder="1" applyFont="1">
      <alignment horizontal="center" vertical="top"/>
    </xf>
    <xf borderId="75" fillId="9" fontId="28" numFmtId="4" xfId="0" applyAlignment="1" applyBorder="1" applyFont="1" applyNumberFormat="1">
      <alignment horizontal="right" vertical="center"/>
    </xf>
    <xf borderId="15" fillId="9" fontId="28" numFmtId="4" xfId="0" applyAlignment="1" applyBorder="1" applyFont="1" applyNumberFormat="1">
      <alignment horizontal="right" vertical="top"/>
    </xf>
    <xf borderId="15" fillId="9" fontId="28" numFmtId="4" xfId="0" applyAlignment="1" applyBorder="1" applyFont="1" applyNumberFormat="1">
      <alignment horizontal="right" readingOrder="0" vertical="top"/>
    </xf>
    <xf borderId="47" fillId="2" fontId="2" numFmtId="0" xfId="0" applyAlignment="1" applyBorder="1" applyFont="1">
      <alignment vertical="center"/>
    </xf>
    <xf borderId="15" fillId="2" fontId="3" numFmtId="0" xfId="0" applyAlignment="1" applyBorder="1" applyFont="1">
      <alignment horizontal="center" vertical="center"/>
    </xf>
    <xf borderId="55" fillId="2" fontId="2" numFmtId="0" xfId="0" applyAlignment="1" applyBorder="1" applyFont="1">
      <alignment vertical="center"/>
    </xf>
    <xf borderId="39" fillId="2" fontId="28" numFmtId="4" xfId="0" applyAlignment="1" applyBorder="1" applyFont="1" applyNumberFormat="1">
      <alignment horizontal="right" vertical="top"/>
    </xf>
    <xf borderId="106" fillId="8" fontId="28" numFmtId="4" xfId="0" applyAlignment="1" applyBorder="1" applyFont="1" applyNumberFormat="1">
      <alignment horizontal="right" vertical="top"/>
    </xf>
    <xf borderId="107" fillId="0" fontId="1" numFmtId="0" xfId="0" applyAlignment="1" applyBorder="1" applyFont="1">
      <alignment horizontal="center" vertical="top"/>
    </xf>
    <xf borderId="108" fillId="0" fontId="1" numFmtId="4" xfId="0" applyAlignment="1" applyBorder="1" applyFont="1" applyNumberFormat="1">
      <alignment horizontal="right" vertical="top"/>
    </xf>
    <xf borderId="56" fillId="0" fontId="1" numFmtId="4" xfId="0" applyAlignment="1" applyBorder="1" applyFont="1" applyNumberFormat="1">
      <alignment horizontal="right" vertical="top"/>
    </xf>
    <xf borderId="109" fillId="0" fontId="1" numFmtId="4" xfId="0" applyAlignment="1" applyBorder="1" applyFont="1" applyNumberFormat="1">
      <alignment horizontal="right" vertical="top"/>
    </xf>
    <xf borderId="15" fillId="8" fontId="2" numFmtId="0" xfId="0" applyAlignment="1" applyBorder="1" applyFont="1">
      <alignment horizontal="center" vertical="top"/>
    </xf>
    <xf borderId="106" fillId="8" fontId="2" numFmtId="4" xfId="0" applyAlignment="1" applyBorder="1" applyFont="1" applyNumberFormat="1">
      <alignment horizontal="right" vertical="top"/>
    </xf>
    <xf borderId="106" fillId="8" fontId="28" numFmtId="4" xfId="0" applyAlignment="1" applyBorder="1" applyFont="1" applyNumberFormat="1">
      <alignment horizontal="right" readingOrder="0" vertical="top"/>
    </xf>
    <xf borderId="92" fillId="0" fontId="4" numFmtId="0" xfId="0" applyAlignment="1" applyBorder="1" applyFont="1">
      <alignment horizontal="center" vertical="top"/>
    </xf>
    <xf borderId="43" fillId="8" fontId="21" numFmtId="0" xfId="0" applyAlignment="1" applyBorder="1" applyFont="1">
      <alignment shrinkToFit="0" vertical="top" wrapText="1"/>
    </xf>
    <xf borderId="44" fillId="8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34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9" fontId="21" numFmtId="166" xfId="0" applyAlignment="1" applyBorder="1" applyFont="1" applyNumberFormat="1">
      <alignment horizontal="left" shrinkToFit="0" vertical="center" wrapText="1"/>
    </xf>
    <xf borderId="37" fillId="8" fontId="33" numFmtId="0" xfId="0" applyAlignment="1" applyBorder="1" applyFont="1">
      <alignment horizontal="left" shrinkToFit="0" vertical="top" wrapText="1"/>
    </xf>
    <xf borderId="44" fillId="8" fontId="33" numFmtId="0" xfId="0" applyAlignment="1" applyBorder="1" applyFont="1">
      <alignment horizontal="left" shrinkToFit="0" vertical="top" wrapText="1"/>
    </xf>
    <xf borderId="26" fillId="4" fontId="1" numFmtId="0" xfId="0" applyBorder="1" applyFont="1"/>
    <xf borderId="26" fillId="4" fontId="0" numFmtId="0" xfId="0" applyBorder="1" applyFont="1"/>
    <xf borderId="93" fillId="0" fontId="28" numFmtId="10" xfId="0" applyAlignment="1" applyBorder="1" applyFont="1" applyNumberFormat="1">
      <alignment horizontal="right" vertical="top"/>
    </xf>
    <xf borderId="15" fillId="9" fontId="28" numFmtId="4" xfId="0" applyAlignment="1" applyBorder="1" applyFont="1" applyNumberFormat="1">
      <alignment horizontal="right" vertical="center"/>
    </xf>
    <xf borderId="77" fillId="9" fontId="28" numFmtId="4" xfId="0" applyAlignment="1" applyBorder="1" applyFont="1" applyNumberFormat="1">
      <alignment horizontal="right" vertical="center"/>
    </xf>
    <xf borderId="15" fillId="9" fontId="2" numFmtId="0" xfId="0" applyAlignment="1" applyBorder="1" applyFont="1">
      <alignment shrinkToFit="0" vertical="center" wrapText="1"/>
    </xf>
    <xf borderId="74" fillId="2" fontId="28" numFmtId="4" xfId="0" applyAlignment="1" applyBorder="1" applyFont="1" applyNumberFormat="1">
      <alignment horizontal="right" vertical="center"/>
    </xf>
    <xf borderId="73" fillId="2" fontId="1" numFmtId="0" xfId="0" applyAlignment="1" applyBorder="1" applyFont="1">
      <alignment vertical="center"/>
    </xf>
    <xf borderId="82" fillId="0" fontId="28" numFmtId="4" xfId="0" applyAlignment="1" applyBorder="1" applyFont="1" applyNumberFormat="1">
      <alignment horizontal="right" vertical="top"/>
    </xf>
    <xf borderId="110" fillId="0" fontId="28" numFmtId="4" xfId="0" applyAlignment="1" applyBorder="1" applyFont="1" applyNumberFormat="1">
      <alignment horizontal="right" vertical="top"/>
    </xf>
    <xf borderId="110" fillId="0" fontId="28" numFmtId="10" xfId="0" applyAlignment="1" applyBorder="1" applyFont="1" applyNumberFormat="1">
      <alignment horizontal="right" readingOrder="0" vertical="top"/>
    </xf>
    <xf borderId="84" fillId="0" fontId="1" numFmtId="0" xfId="0" applyAlignment="1" applyBorder="1" applyFont="1">
      <alignment shrinkToFit="0" vertical="top" wrapText="1"/>
    </xf>
    <xf borderId="24" fillId="0" fontId="28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53" fillId="0" fontId="1" numFmtId="4" xfId="0" applyAlignment="1" applyBorder="1" applyFont="1" applyNumberFormat="1">
      <alignment horizontal="right" vertical="top"/>
    </xf>
    <xf borderId="28" fillId="0" fontId="28" numFmtId="4" xfId="0" applyAlignment="1" applyBorder="1" applyFont="1" applyNumberFormat="1">
      <alignment horizontal="right" vertical="top"/>
    </xf>
    <xf borderId="111" fillId="0" fontId="28" numFmtId="4" xfId="0" applyAlignment="1" applyBorder="1" applyFont="1" applyNumberFormat="1">
      <alignment horizontal="right" vertical="top"/>
    </xf>
    <xf borderId="50" fillId="2" fontId="3" numFmtId="0" xfId="0" applyAlignment="1" applyBorder="1" applyFont="1">
      <alignment vertical="center"/>
    </xf>
    <xf borderId="24" fillId="0" fontId="2" numFmtId="166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33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85" fillId="0" fontId="28" numFmtId="4" xfId="0" applyAlignment="1" applyBorder="1" applyFont="1" applyNumberFormat="1">
      <alignment horizontal="right" vertical="top"/>
    </xf>
    <xf borderId="85" fillId="0" fontId="2" numFmtId="166" xfId="0" applyAlignment="1" applyBorder="1" applyFont="1" applyNumberFormat="1">
      <alignment vertical="top"/>
    </xf>
    <xf borderId="38" fillId="0" fontId="3" numFmtId="49" xfId="0" applyAlignment="1" applyBorder="1" applyFont="1" applyNumberFormat="1">
      <alignment horizontal="center" vertical="top"/>
    </xf>
    <xf borderId="53" fillId="0" fontId="4" numFmtId="0" xfId="0" applyAlignment="1" applyBorder="1" applyFont="1">
      <alignment shrinkToFit="0" vertical="top" wrapText="1"/>
    </xf>
    <xf borderId="75" fillId="9" fontId="2" numFmtId="4" xfId="0" applyAlignment="1" applyBorder="1" applyFont="1" applyNumberFormat="1">
      <alignment horizontal="right" vertical="center"/>
    </xf>
    <xf borderId="50" fillId="2" fontId="28" numFmtId="4" xfId="0" applyAlignment="1" applyBorder="1" applyFont="1" applyNumberFormat="1">
      <alignment horizontal="right" vertical="center"/>
    </xf>
    <xf borderId="112" fillId="2" fontId="1" numFmtId="0" xfId="0" applyAlignment="1" applyBorder="1" applyFont="1">
      <alignment vertical="center"/>
    </xf>
    <xf borderId="113" fillId="0" fontId="2" numFmtId="166" xfId="0" applyAlignment="1" applyBorder="1" applyFont="1" applyNumberFormat="1">
      <alignment vertical="top"/>
    </xf>
    <xf borderId="43" fillId="0" fontId="3" numFmtId="164" xfId="0" applyAlignment="1" applyBorder="1" applyFont="1" applyNumberFormat="1">
      <alignment horizontal="center" vertical="top"/>
    </xf>
    <xf borderId="44" fillId="4" fontId="1" numFmtId="0" xfId="0" applyAlignment="1" applyBorder="1" applyFont="1">
      <alignment shrinkToFit="0" vertical="top" wrapText="1"/>
    </xf>
    <xf borderId="43" fillId="0" fontId="1" numFmtId="0" xfId="0" applyAlignment="1" applyBorder="1" applyFont="1">
      <alignment horizontal="center" vertical="top"/>
    </xf>
    <xf borderId="110" fillId="0" fontId="1" numFmtId="4" xfId="0" applyAlignment="1" applyBorder="1" applyFont="1" applyNumberFormat="1">
      <alignment horizontal="right" vertical="top"/>
    </xf>
    <xf borderId="23" fillId="0" fontId="3" numFmtId="164" xfId="0" applyAlignment="1" applyBorder="1" applyFont="1" applyNumberFormat="1">
      <alignment horizontal="center" vertical="top"/>
    </xf>
    <xf borderId="51" fillId="4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35" fillId="0" fontId="1" numFmtId="4" xfId="0" applyAlignment="1" applyBorder="1" applyFont="1" applyNumberFormat="1">
      <alignment horizontal="right" vertical="top"/>
    </xf>
    <xf borderId="54" fillId="4" fontId="1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vertical="top"/>
    </xf>
    <xf borderId="42" fillId="0" fontId="1" numFmtId="4" xfId="0" applyAlignment="1" applyBorder="1" applyFont="1" applyNumberFormat="1">
      <alignment horizontal="right" vertical="top"/>
    </xf>
    <xf borderId="114" fillId="4" fontId="4" numFmtId="0" xfId="0" applyAlignment="1" applyBorder="1" applyFont="1">
      <alignment shrinkToFit="0" vertical="top" wrapText="1"/>
    </xf>
    <xf borderId="93" fillId="0" fontId="28" numFmtId="10" xfId="0" applyAlignment="1" applyBorder="1" applyFont="1" applyNumberFormat="1">
      <alignment horizontal="right" readingOrder="0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52" fillId="0" fontId="1" numFmtId="4" xfId="0" applyAlignment="1" applyBorder="1" applyFont="1" applyNumberFormat="1">
      <alignment horizontal="right" vertical="top"/>
    </xf>
    <xf borderId="43" fillId="0" fontId="28" numFmtId="4" xfId="0" applyAlignment="1" applyBorder="1" applyFont="1" applyNumberFormat="1">
      <alignment horizontal="right" vertical="top"/>
    </xf>
    <xf borderId="43" fillId="0" fontId="1" numFmtId="0" xfId="0" applyAlignment="1" applyBorder="1" applyFont="1">
      <alignment shrinkToFit="0" vertical="top" wrapText="1"/>
    </xf>
    <xf borderId="27" fillId="0" fontId="3" numFmtId="164" xfId="0" applyAlignment="1" applyBorder="1" applyFont="1" applyNumberFormat="1">
      <alignment horizontal="center" vertical="top"/>
    </xf>
    <xf borderId="27" fillId="0" fontId="28" numFmtId="4" xfId="0" applyAlignment="1" applyBorder="1" applyFont="1" applyNumberFormat="1">
      <alignment horizontal="right" vertical="top"/>
    </xf>
    <xf borderId="90" fillId="0" fontId="3" numFmtId="164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horizontal="center" vertical="top"/>
    </xf>
    <xf borderId="90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27" fillId="0" fontId="2" numFmtId="166" xfId="0" applyAlignment="1" applyBorder="1" applyFont="1" applyNumberFormat="1">
      <alignment vertical="top"/>
    </xf>
    <xf borderId="90" fillId="0" fontId="28" numFmtId="4" xfId="0" applyAlignment="1" applyBorder="1" applyFont="1" applyNumberFormat="1">
      <alignment horizontal="right" vertical="top"/>
    </xf>
    <xf borderId="115" fillId="9" fontId="21" numFmtId="166" xfId="0" applyAlignment="1" applyBorder="1" applyFont="1" applyNumberFormat="1">
      <alignment horizontal="left" shrinkToFit="0" vertical="center" wrapText="1"/>
    </xf>
    <xf borderId="116" fillId="0" fontId="10" numFmtId="0" xfId="0" applyBorder="1" applyFont="1"/>
    <xf borderId="117" fillId="0" fontId="10" numFmtId="0" xfId="0" applyBorder="1" applyFont="1"/>
    <xf borderId="75" fillId="2" fontId="1" numFmtId="0" xfId="0" applyAlignment="1" applyBorder="1" applyFont="1">
      <alignment horizontal="center" vertical="center"/>
    </xf>
    <xf borderId="19" fillId="0" fontId="3" numFmtId="164" xfId="0" applyAlignment="1" applyBorder="1" applyFont="1" applyNumberFormat="1">
      <alignment horizontal="center" vertical="top"/>
    </xf>
    <xf borderId="58" fillId="4" fontId="1" numFmtId="0" xfId="0" applyAlignment="1" applyBorder="1" applyFont="1">
      <alignment shrinkToFit="0" vertical="top" wrapText="1"/>
    </xf>
    <xf borderId="110" fillId="0" fontId="28" numFmtId="10" xfId="0" applyAlignment="1" applyBorder="1" applyFont="1" applyNumberFormat="1">
      <alignment horizontal="right" vertical="top"/>
    </xf>
    <xf borderId="118" fillId="0" fontId="1" numFmtId="0" xfId="0" applyAlignment="1" applyBorder="1" applyFont="1">
      <alignment shrinkToFit="0" vertical="top" wrapText="1"/>
    </xf>
    <xf borderId="37" fillId="4" fontId="1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horizontal="center" vertical="top"/>
    </xf>
    <xf borderId="23" fillId="0" fontId="28" numFmtId="4" xfId="0" applyAlignment="1" applyBorder="1" applyFont="1" applyNumberFormat="1">
      <alignment horizontal="right" vertical="top"/>
    </xf>
    <xf borderId="119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112" fillId="9" fontId="2" numFmtId="0" xfId="0" applyAlignment="1" applyBorder="1" applyFont="1">
      <alignment horizontal="center" vertical="center"/>
    </xf>
    <xf borderId="59" fillId="2" fontId="3" numFmtId="0" xfId="0" applyAlignment="1" applyBorder="1" applyFont="1">
      <alignment horizontal="center" vertical="center"/>
    </xf>
    <xf borderId="120" fillId="8" fontId="33" numFmtId="0" xfId="0" applyAlignment="1" applyBorder="1" applyFont="1">
      <alignment horizontal="left" shrinkToFit="0" vertical="top" wrapText="1"/>
    </xf>
    <xf borderId="121" fillId="8" fontId="2" numFmtId="4" xfId="0" applyAlignment="1" applyBorder="1" applyFont="1" applyNumberFormat="1">
      <alignment horizontal="right" vertical="top"/>
    </xf>
    <xf borderId="43" fillId="8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35" fillId="0" fontId="1" numFmtId="0" xfId="0" applyAlignment="1" applyBorder="1" applyFont="1">
      <alignment shrinkToFit="0" vertical="top" wrapText="1"/>
    </xf>
    <xf borderId="26" fillId="0" fontId="1" numFmtId="4" xfId="0" applyAlignment="1" applyBorder="1" applyFont="1" applyNumberFormat="1">
      <alignment horizontal="right" readingOrder="0" vertical="top"/>
    </xf>
    <xf borderId="111" fillId="0" fontId="28" numFmtId="10" xfId="0" applyAlignment="1" applyBorder="1" applyFont="1" applyNumberFormat="1">
      <alignment horizontal="right" vertical="top"/>
    </xf>
    <xf borderId="78" fillId="8" fontId="2" numFmtId="166" xfId="0" applyAlignment="1" applyBorder="1" applyFont="1" applyNumberFormat="1">
      <alignment vertical="top"/>
    </xf>
    <xf borderId="122" fillId="8" fontId="3" numFmtId="49" xfId="0" applyAlignment="1" applyBorder="1" applyFont="1" applyNumberFormat="1">
      <alignment horizontal="center" vertical="top"/>
    </xf>
    <xf borderId="120" fillId="8" fontId="2" numFmtId="0" xfId="0" applyAlignment="1" applyBorder="1" applyFont="1">
      <alignment shrinkToFit="0" vertical="top" wrapText="1"/>
    </xf>
    <xf borderId="44" fillId="8" fontId="21" numFmtId="0" xfId="0" applyAlignment="1" applyBorder="1" applyFont="1">
      <alignment horizontal="left" shrinkToFit="0" vertical="top" wrapText="1"/>
    </xf>
    <xf borderId="25" fillId="0" fontId="4" numFmtId="4" xfId="0" applyAlignment="1" applyBorder="1" applyFont="1" applyNumberFormat="1">
      <alignment horizontal="right" vertical="top"/>
    </xf>
    <xf borderId="33" fillId="0" fontId="2" numFmtId="166" xfId="0" applyAlignment="1" applyBorder="1" applyFont="1" applyNumberFormat="1">
      <alignment vertical="top"/>
    </xf>
    <xf borderId="51" fillId="4" fontId="1" numFmtId="0" xfId="0" applyAlignment="1" applyBorder="1" applyFont="1">
      <alignment shrinkToFit="0" vertical="center" wrapText="1"/>
    </xf>
    <xf borderId="33" fillId="0" fontId="3" numFmtId="166" xfId="0" applyAlignment="1" applyBorder="1" applyFont="1" applyNumberFormat="1">
      <alignment vertical="center"/>
    </xf>
    <xf borderId="23" fillId="0" fontId="2" numFmtId="49" xfId="0" applyAlignment="1" applyBorder="1" applyFont="1" applyNumberFormat="1">
      <alignment horizontal="center" vertical="center"/>
    </xf>
    <xf borderId="34" fillId="0" fontId="1" numFmtId="0" xfId="0" applyAlignment="1" applyBorder="1" applyFont="1">
      <alignment shrinkToFit="0" vertical="center" wrapText="1"/>
    </xf>
    <xf borderId="23" fillId="0" fontId="1" numFmtId="0" xfId="0" applyAlignment="1" applyBorder="1" applyFont="1">
      <alignment horizontal="center" vertical="center"/>
    </xf>
    <xf borderId="85" fillId="0" fontId="1" numFmtId="4" xfId="0" applyAlignment="1" applyBorder="1" applyFont="1" applyNumberFormat="1">
      <alignment horizontal="right" vertical="center"/>
    </xf>
    <xf borderId="26" fillId="0" fontId="1" numFmtId="4" xfId="0" applyAlignment="1" applyBorder="1" applyFont="1" applyNumberFormat="1">
      <alignment horizontal="right" vertical="center"/>
    </xf>
    <xf borderId="86" fillId="0" fontId="1" numFmtId="4" xfId="0" applyAlignment="1" applyBorder="1" applyFont="1" applyNumberFormat="1">
      <alignment horizontal="right" vertical="center"/>
    </xf>
    <xf borderId="24" fillId="0" fontId="1" numFmtId="4" xfId="0" applyAlignment="1" applyBorder="1" applyFont="1" applyNumberFormat="1">
      <alignment horizontal="right" vertical="center"/>
    </xf>
    <xf borderId="53" fillId="0" fontId="3" numFmtId="166" xfId="0" applyAlignment="1" applyBorder="1" applyFont="1" applyNumberFormat="1">
      <alignment vertical="center"/>
    </xf>
    <xf borderId="27" fillId="0" fontId="2" numFmtId="49" xfId="0" applyAlignment="1" applyBorder="1" applyFont="1" applyNumberFormat="1">
      <alignment horizontal="center" vertical="center"/>
    </xf>
    <xf borderId="45" fillId="0" fontId="1" numFmtId="0" xfId="0" applyAlignment="1" applyBorder="1" applyFont="1">
      <alignment shrinkToFit="0" vertical="center" wrapText="1"/>
    </xf>
    <xf borderId="38" fillId="0" fontId="1" numFmtId="4" xfId="0" applyAlignment="1" applyBorder="1" applyFont="1" applyNumberFormat="1">
      <alignment horizontal="right" vertical="center"/>
    </xf>
    <xf borderId="27" fillId="0" fontId="1" numFmtId="0" xfId="0" applyAlignment="1" applyBorder="1" applyFont="1">
      <alignment horizontal="center" vertical="center"/>
    </xf>
    <xf borderId="26" fillId="0" fontId="3" numFmtId="166" xfId="0" applyAlignment="1" applyBorder="1" applyFont="1" applyNumberFormat="1">
      <alignment vertical="center"/>
    </xf>
    <xf borderId="26" fillId="0" fontId="2" numFmtId="49" xfId="0" applyAlignment="1" applyBorder="1" applyFont="1" applyNumberFormat="1">
      <alignment horizontal="center" vertical="center"/>
    </xf>
    <xf borderId="33" fillId="0" fontId="1" numFmtId="0" xfId="0" applyAlignment="1" applyBorder="1" applyFont="1">
      <alignment shrinkToFit="0" vertical="center" wrapText="1"/>
    </xf>
    <xf borderId="25" fillId="0" fontId="1" numFmtId="4" xfId="0" applyAlignment="1" applyBorder="1" applyFont="1" applyNumberFormat="1">
      <alignment horizontal="right" vertical="center"/>
    </xf>
    <xf borderId="71" fillId="9" fontId="21" numFmtId="166" xfId="0" applyAlignment="1" applyBorder="1" applyFont="1" applyNumberFormat="1">
      <alignment vertical="center"/>
    </xf>
    <xf borderId="74" fillId="9" fontId="2" numFmtId="166" xfId="0" applyAlignment="1" applyBorder="1" applyFont="1" applyNumberFormat="1">
      <alignment horizontal="center" vertical="center"/>
    </xf>
    <xf borderId="75" fillId="9" fontId="2" numFmtId="0" xfId="0" applyAlignment="1" applyBorder="1" applyFont="1">
      <alignment shrinkToFit="0" vertical="center" wrapText="1"/>
    </xf>
    <xf borderId="72" fillId="9" fontId="2" numFmtId="0" xfId="0" applyAlignment="1" applyBorder="1" applyFont="1">
      <alignment horizontal="center" vertical="center"/>
    </xf>
    <xf borderId="17" fillId="9" fontId="2" numFmtId="4" xfId="0" applyAlignment="1" applyBorder="1" applyFont="1" applyNumberFormat="1">
      <alignment horizontal="right" vertical="center"/>
    </xf>
    <xf borderId="47" fillId="7" fontId="2" numFmtId="166" xfId="0" applyAlignment="1" applyBorder="1" applyFont="1" applyNumberFormat="1">
      <alignment vertical="center"/>
    </xf>
    <xf borderId="55" fillId="7" fontId="2" numFmtId="166" xfId="0" applyAlignment="1" applyBorder="1" applyFont="1" applyNumberFormat="1">
      <alignment horizontal="center" vertical="center"/>
    </xf>
    <xf borderId="55" fillId="7" fontId="2" numFmtId="0" xfId="0" applyAlignment="1" applyBorder="1" applyFont="1">
      <alignment shrinkToFit="0" vertical="center" wrapText="1"/>
    </xf>
    <xf borderId="55" fillId="7" fontId="2" numFmtId="0" xfId="0" applyAlignment="1" applyBorder="1" applyFon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112" fillId="7" fontId="2" numFmtId="4" xfId="0" applyAlignment="1" applyBorder="1" applyFont="1" applyNumberFormat="1">
      <alignment horizontal="right" vertical="center"/>
    </xf>
    <xf borderId="39" fillId="7" fontId="28" numFmtId="10" xfId="0" applyAlignment="1" applyBorder="1" applyFont="1" applyNumberFormat="1">
      <alignment horizontal="right" vertical="top"/>
    </xf>
    <xf borderId="49" fillId="7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28" numFmtId="4" xfId="0" applyAlignment="1" applyFont="1" applyNumberFormat="1">
      <alignment horizontal="right" vertical="center"/>
    </xf>
    <xf borderId="4" fillId="7" fontId="3" numFmtId="166" xfId="0" applyAlignment="1" applyBorder="1" applyFont="1" applyNumberFormat="1">
      <alignment horizontal="left" vertical="center"/>
    </xf>
    <xf borderId="123" fillId="0" fontId="10" numFmtId="0" xfId="0" applyBorder="1" applyFont="1"/>
    <xf borderId="77" fillId="7" fontId="2" numFmtId="0" xfId="0" applyAlignment="1" applyBorder="1" applyFont="1">
      <alignment horizontal="center" vertical="center"/>
    </xf>
    <xf borderId="16" fillId="7" fontId="2" numFmtId="4" xfId="0" applyAlignment="1" applyBorder="1" applyFont="1" applyNumberFormat="1">
      <alignment horizontal="right" vertical="center"/>
    </xf>
    <xf borderId="16" fillId="7" fontId="28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34" numFmtId="0" xfId="0" applyAlignment="1" applyFont="1">
      <alignment shrinkToFit="0" wrapText="1"/>
    </xf>
    <xf borderId="0" fillId="0" fontId="35" numFmtId="0" xfId="0" applyAlignment="1" applyFont="1">
      <alignment horizontal="center"/>
    </xf>
    <xf borderId="0" fillId="0" fontId="36" numFmtId="0" xfId="0" applyAlignment="1" applyFont="1">
      <alignment horizontal="left" shrinkToFit="0" wrapText="1"/>
    </xf>
    <xf borderId="0" fillId="0" fontId="37" numFmtId="0" xfId="0" applyAlignment="1" applyFont="1">
      <alignment horizontal="center"/>
    </xf>
    <xf borderId="0" fillId="0" fontId="38" numFmtId="4" xfId="0" applyAlignment="1" applyFont="1" applyNumberFormat="1">
      <alignment horizontal="right"/>
    </xf>
    <xf borderId="0" fillId="0" fontId="39" numFmtId="4" xfId="0" applyAlignment="1" applyFont="1" applyNumberFormat="1">
      <alignment horizontal="left"/>
    </xf>
    <xf borderId="0" fillId="0" fontId="40" numFmtId="4" xfId="0" applyAlignment="1" applyFont="1" applyNumberFormat="1">
      <alignment horizontal="right"/>
    </xf>
    <xf borderId="0" fillId="0" fontId="41" numFmtId="0" xfId="0" applyAlignment="1" applyFont="1">
      <alignment horizontal="center" shrinkToFit="0" wrapText="1"/>
    </xf>
    <xf borderId="0" fillId="0" fontId="30" numFmtId="4" xfId="0" applyAlignment="1" applyFont="1" applyNumberFormat="1">
      <alignment horizontal="right"/>
    </xf>
    <xf borderId="0" fillId="0" fontId="42" numFmtId="0" xfId="0" applyAlignment="1" applyFont="1">
      <alignment shrinkToFit="0" wrapText="1"/>
    </xf>
    <xf borderId="0" fillId="0" fontId="43" numFmtId="0" xfId="0" applyFont="1"/>
    <xf borderId="0" fillId="0" fontId="44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4.5"/>
    <col customWidth="1" min="3" max="8" width="20.25"/>
    <col customWidth="1" min="9" max="9" width="14.5"/>
    <col customWidth="1" min="10" max="10" width="20.25"/>
    <col customWidth="1" min="11" max="11" width="14.5"/>
    <col customWidth="1" min="12" max="12" width="20.25"/>
    <col customWidth="1" min="13" max="13" width="14.5"/>
    <col customWidth="1" min="14" max="14" width="20.25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7"/>
      <c r="P24" s="7"/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0.9702463218</v>
      </c>
      <c r="C27" s="49">
        <f>'Кошторис  витрат'!G220</f>
        <v>880450.83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0.02975367822</v>
      </c>
      <c r="L27" s="49">
        <f>'Кошторис  витрат'!S220</f>
        <v>27000</v>
      </c>
      <c r="M27" s="53">
        <v>1.0</v>
      </c>
      <c r="N27" s="54">
        <f t="shared" ref="N27:N29" si="5">C27+J27+L27</f>
        <v>907450.83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0.9554740922</v>
      </c>
      <c r="C28" s="57">
        <f>'Кошторис  витрат'!J220</f>
        <v>866936.92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0.04452590775</v>
      </c>
      <c r="L28" s="57">
        <v>40400.0</v>
      </c>
      <c r="M28" s="61">
        <v>1.0</v>
      </c>
      <c r="N28" s="62">
        <f t="shared" si="5"/>
        <v>907336.92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42</v>
      </c>
      <c r="B29" s="64">
        <f t="shared" si="1"/>
        <v>0.9423464153</v>
      </c>
      <c r="C29" s="65">
        <v>660337.0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5">
        <f t="shared" si="3"/>
        <v>0</v>
      </c>
      <c r="K29" s="64">
        <f t="shared" si="4"/>
        <v>0.05765358473</v>
      </c>
      <c r="L29" s="65">
        <v>40400.0</v>
      </c>
      <c r="M29" s="69">
        <f>(N29*M28)/N28</f>
        <v>0.7723007678</v>
      </c>
      <c r="N29" s="70">
        <f t="shared" si="5"/>
        <v>700737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1" t="s">
        <v>43</v>
      </c>
      <c r="B30" s="72">
        <f t="shared" ref="B30:N30" si="6">B28-B29</f>
        <v>0.01312767697</v>
      </c>
      <c r="C30" s="73">
        <f t="shared" si="6"/>
        <v>206599.92</v>
      </c>
      <c r="D30" s="74">
        <f t="shared" si="6"/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6">
        <f t="shared" si="6"/>
        <v>0</v>
      </c>
      <c r="J30" s="73">
        <f t="shared" si="6"/>
        <v>0</v>
      </c>
      <c r="K30" s="77">
        <f t="shared" si="6"/>
        <v>-0.01312767697</v>
      </c>
      <c r="L30" s="73">
        <f t="shared" si="6"/>
        <v>0</v>
      </c>
      <c r="M30" s="78">
        <f t="shared" si="6"/>
        <v>0.2276992322</v>
      </c>
      <c r="N30" s="79">
        <f t="shared" si="6"/>
        <v>206599.92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0"/>
      <c r="B32" s="80" t="s">
        <v>44</v>
      </c>
      <c r="C32" s="81"/>
      <c r="D32" s="82"/>
      <c r="E32" s="82"/>
      <c r="F32" s="80"/>
      <c r="G32" s="83"/>
      <c r="H32" s="83"/>
      <c r="I32" s="84"/>
      <c r="J32" s="81"/>
      <c r="K32" s="82"/>
      <c r="L32" s="82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ht="15.75" customHeight="1">
      <c r="A33" s="7"/>
      <c r="B33" s="7"/>
      <c r="C33" s="7"/>
      <c r="D33" s="85" t="s">
        <v>45</v>
      </c>
      <c r="E33" s="7"/>
      <c r="F33" s="86"/>
      <c r="G33" s="87" t="s">
        <v>46</v>
      </c>
      <c r="I33" s="17"/>
      <c r="J33" s="87" t="s">
        <v>47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0.16002032004064012" right="0.1371602743205486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26.38"/>
    <col customWidth="1" min="3" max="3" width="12.25"/>
    <col customWidth="1" min="4" max="4" width="15.5"/>
    <col customWidth="1" min="5" max="5" width="11.63"/>
    <col customWidth="1" min="6" max="6" width="18.88"/>
    <col customWidth="1" min="7" max="7" width="20.25"/>
    <col customWidth="1" min="8" max="8" width="11.38"/>
    <col customWidth="1" min="9" max="9" width="17.5"/>
    <col customWidth="1" min="10" max="26" width="7.63"/>
  </cols>
  <sheetData>
    <row r="1" ht="13.5" customHeight="1">
      <c r="A1" s="88"/>
      <c r="B1" s="89"/>
      <c r="C1" s="18"/>
      <c r="D1" s="88"/>
      <c r="E1" s="18"/>
      <c r="F1" s="88"/>
      <c r="G1" s="88"/>
      <c r="H1" s="86"/>
      <c r="I1" s="90" t="s">
        <v>48</v>
      </c>
      <c r="J1" s="86"/>
    </row>
    <row r="2" ht="13.5" customHeight="1">
      <c r="A2" s="88"/>
      <c r="B2" s="89"/>
      <c r="C2" s="18"/>
      <c r="D2" s="88"/>
      <c r="E2" s="18"/>
      <c r="F2" s="88"/>
      <c r="G2" s="91" t="s">
        <v>49</v>
      </c>
      <c r="J2" s="86"/>
    </row>
    <row r="3" ht="13.5" customHeight="1">
      <c r="A3" s="88"/>
      <c r="B3" s="89"/>
      <c r="C3" s="18"/>
      <c r="D3" s="88"/>
      <c r="E3" s="18"/>
      <c r="F3" s="88"/>
      <c r="G3" s="88"/>
      <c r="H3" s="86"/>
      <c r="I3" s="86"/>
      <c r="J3" s="86"/>
    </row>
    <row r="4" ht="13.5" customHeight="1">
      <c r="A4" s="92" t="s">
        <v>50</v>
      </c>
      <c r="J4" s="86"/>
    </row>
    <row r="5" ht="13.5" customHeight="1">
      <c r="A5" s="92" t="s">
        <v>51</v>
      </c>
      <c r="J5" s="86"/>
    </row>
    <row r="6" ht="13.5" customHeight="1">
      <c r="A6" s="93" t="s">
        <v>52</v>
      </c>
      <c r="J6" s="86"/>
    </row>
    <row r="7" ht="13.5" customHeight="1">
      <c r="A7" s="92" t="s">
        <v>53</v>
      </c>
      <c r="J7" s="86"/>
    </row>
    <row r="8" ht="13.5" customHeight="1">
      <c r="A8" s="88"/>
      <c r="B8" s="89"/>
      <c r="C8" s="18"/>
      <c r="D8" s="88"/>
      <c r="E8" s="18"/>
      <c r="F8" s="88"/>
      <c r="G8" s="88"/>
      <c r="H8" s="86"/>
      <c r="I8" s="86"/>
      <c r="J8" s="86"/>
    </row>
    <row r="9" ht="13.5" customHeight="1">
      <c r="A9" s="94" t="s">
        <v>54</v>
      </c>
      <c r="B9" s="95"/>
      <c r="C9" s="96"/>
      <c r="D9" s="97" t="s">
        <v>55</v>
      </c>
      <c r="E9" s="95"/>
      <c r="F9" s="95"/>
      <c r="G9" s="95"/>
      <c r="H9" s="95"/>
      <c r="I9" s="96"/>
      <c r="J9" s="25"/>
    </row>
    <row r="10" ht="13.5" customHeight="1">
      <c r="A10" s="98" t="s">
        <v>56</v>
      </c>
      <c r="B10" s="99" t="s">
        <v>57</v>
      </c>
      <c r="C10" s="100" t="s">
        <v>58</v>
      </c>
      <c r="D10" s="98" t="s">
        <v>59</v>
      </c>
      <c r="E10" s="100" t="s">
        <v>58</v>
      </c>
      <c r="F10" s="98" t="s">
        <v>60</v>
      </c>
      <c r="G10" s="98" t="s">
        <v>61</v>
      </c>
      <c r="H10" s="98" t="s">
        <v>62</v>
      </c>
      <c r="I10" s="98" t="s">
        <v>63</v>
      </c>
      <c r="J10" s="25"/>
    </row>
    <row r="11" ht="13.5" customHeight="1">
      <c r="A11" s="101" t="s">
        <v>64</v>
      </c>
      <c r="B11" s="102" t="s">
        <v>65</v>
      </c>
      <c r="C11" s="100">
        <f>C12</f>
        <v>165400</v>
      </c>
      <c r="D11" s="98"/>
      <c r="E11" s="100">
        <f>E12</f>
        <v>165400</v>
      </c>
      <c r="F11" s="98"/>
      <c r="G11" s="98"/>
      <c r="H11" s="103">
        <f>H12</f>
        <v>132150</v>
      </c>
      <c r="I11" s="98"/>
      <c r="J11" s="2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09.5" customHeight="1">
      <c r="A12" s="104" t="s">
        <v>64</v>
      </c>
      <c r="B12" s="105" t="s">
        <v>65</v>
      </c>
      <c r="C12" s="59">
        <v>165400.0</v>
      </c>
      <c r="D12" s="106" t="s">
        <v>66</v>
      </c>
      <c r="E12" s="59">
        <v>165400.0</v>
      </c>
      <c r="F12" s="107" t="s">
        <v>67</v>
      </c>
      <c r="G12" s="107"/>
      <c r="H12" s="108">
        <v>132150.0</v>
      </c>
      <c r="I12" s="107" t="s">
        <v>68</v>
      </c>
      <c r="J12" s="2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3.5" customHeight="1">
      <c r="A13" s="104" t="s">
        <v>69</v>
      </c>
      <c r="B13" s="109" t="s">
        <v>70</v>
      </c>
      <c r="C13" s="110">
        <f>C14+C15+C16</f>
        <v>50700</v>
      </c>
      <c r="D13" s="107"/>
      <c r="E13" s="110">
        <f>E14+E15+E16</f>
        <v>50700</v>
      </c>
      <c r="F13" s="107"/>
      <c r="G13" s="107"/>
      <c r="H13" s="110">
        <f>H14+H15+H16</f>
        <v>50700</v>
      </c>
      <c r="I13" s="107"/>
      <c r="J13" s="86"/>
    </row>
    <row r="14" ht="113.25" customHeight="1">
      <c r="A14" s="104" t="s">
        <v>71</v>
      </c>
      <c r="B14" s="111" t="s">
        <v>72</v>
      </c>
      <c r="C14" s="59">
        <v>20700.0</v>
      </c>
      <c r="D14" s="107" t="s">
        <v>73</v>
      </c>
      <c r="E14" s="112">
        <v>20700.0</v>
      </c>
      <c r="F14" s="107" t="s">
        <v>74</v>
      </c>
      <c r="G14" s="107" t="s">
        <v>75</v>
      </c>
      <c r="H14" s="112">
        <v>20700.0</v>
      </c>
      <c r="I14" s="107" t="s">
        <v>76</v>
      </c>
      <c r="J14" s="8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59.25" customHeight="1">
      <c r="A15" s="104" t="s">
        <v>77</v>
      </c>
      <c r="B15" s="111" t="s">
        <v>78</v>
      </c>
      <c r="C15" s="59">
        <v>10000.0</v>
      </c>
      <c r="D15" s="113" t="s">
        <v>79</v>
      </c>
      <c r="E15" s="112">
        <v>10000.0</v>
      </c>
      <c r="F15" s="107" t="s">
        <v>80</v>
      </c>
      <c r="G15" s="107" t="s">
        <v>81</v>
      </c>
      <c r="H15" s="59">
        <v>10000.0</v>
      </c>
      <c r="I15" s="107" t="s">
        <v>82</v>
      </c>
      <c r="J15" s="8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55.5" customHeight="1">
      <c r="A16" s="104" t="s">
        <v>83</v>
      </c>
      <c r="B16" s="111" t="s">
        <v>84</v>
      </c>
      <c r="C16" s="59">
        <v>20000.0</v>
      </c>
      <c r="D16" s="107" t="s">
        <v>85</v>
      </c>
      <c r="E16" s="112">
        <v>20000.0</v>
      </c>
      <c r="F16" s="107" t="s">
        <v>86</v>
      </c>
      <c r="G16" s="107" t="s">
        <v>87</v>
      </c>
      <c r="H16" s="59">
        <v>20000.0</v>
      </c>
      <c r="I16" s="107" t="s">
        <v>88</v>
      </c>
      <c r="J16" s="8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3.5" customHeight="1">
      <c r="A17" s="104" t="s">
        <v>89</v>
      </c>
      <c r="B17" s="109" t="s">
        <v>90</v>
      </c>
      <c r="C17" s="114">
        <v>47542.0</v>
      </c>
      <c r="D17" s="107"/>
      <c r="E17" s="114">
        <v>47542.0</v>
      </c>
      <c r="F17" s="107"/>
      <c r="G17" s="107"/>
      <c r="H17" s="114">
        <v>40227.0</v>
      </c>
      <c r="I17" s="107"/>
      <c r="J17" s="86"/>
    </row>
    <row r="18" ht="13.5" customHeight="1">
      <c r="A18" s="104" t="s">
        <v>91</v>
      </c>
      <c r="B18" s="115" t="s">
        <v>92</v>
      </c>
      <c r="C18" s="116">
        <f>C19+C20+C21+C22+C23+C24+C25+C26+C27+C28+C29+C30+C31+C32+C33+C34</f>
        <v>35394.56</v>
      </c>
      <c r="D18" s="107"/>
      <c r="E18" s="117">
        <v>35394.56</v>
      </c>
      <c r="F18" s="107"/>
      <c r="G18" s="107"/>
      <c r="H18" s="116">
        <f>H19+H20+H21+H22+H23+H24+H25+H26+H27+H28+H29+H30+H31+H32+H33+H34</f>
        <v>35394.56</v>
      </c>
      <c r="I18" s="118"/>
      <c r="J18" s="86"/>
    </row>
    <row r="19" ht="50.25" customHeight="1">
      <c r="A19" s="119" t="s">
        <v>93</v>
      </c>
      <c r="B19" s="120" t="s">
        <v>94</v>
      </c>
      <c r="C19" s="112">
        <v>5077.6</v>
      </c>
      <c r="D19" s="107" t="s">
        <v>95</v>
      </c>
      <c r="E19" s="112">
        <v>5077.6</v>
      </c>
      <c r="F19" s="89" t="s">
        <v>96</v>
      </c>
      <c r="G19" s="121" t="s">
        <v>97</v>
      </c>
      <c r="H19" s="122">
        <v>5077.6</v>
      </c>
      <c r="I19" s="123" t="s">
        <v>98</v>
      </c>
      <c r="J19" s="8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42.75" customHeight="1">
      <c r="A20" s="124" t="s">
        <v>99</v>
      </c>
      <c r="B20" s="125" t="s">
        <v>100</v>
      </c>
      <c r="C20" s="112">
        <v>2625.0</v>
      </c>
      <c r="D20" s="121" t="s">
        <v>101</v>
      </c>
      <c r="E20" s="126">
        <v>2625.0</v>
      </c>
      <c r="F20" s="123" t="s">
        <v>102</v>
      </c>
      <c r="G20" s="127" t="s">
        <v>103</v>
      </c>
      <c r="H20" s="59">
        <v>2625.0</v>
      </c>
      <c r="I20" s="123" t="s">
        <v>104</v>
      </c>
      <c r="J20" s="8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45.75" customHeight="1">
      <c r="A21" s="119" t="s">
        <v>105</v>
      </c>
      <c r="B21" s="123" t="s">
        <v>106</v>
      </c>
      <c r="C21" s="112">
        <v>999.0</v>
      </c>
      <c r="D21" s="121" t="s">
        <v>101</v>
      </c>
      <c r="E21" s="112">
        <v>999.0</v>
      </c>
      <c r="F21" s="123" t="s">
        <v>102</v>
      </c>
      <c r="G21" s="127" t="s">
        <v>107</v>
      </c>
      <c r="H21" s="59">
        <v>999.0</v>
      </c>
      <c r="I21" s="123" t="s">
        <v>104</v>
      </c>
      <c r="J21" s="8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51.0" customHeight="1">
      <c r="A22" s="128" t="s">
        <v>108</v>
      </c>
      <c r="B22" s="125" t="s">
        <v>109</v>
      </c>
      <c r="C22" s="112">
        <v>3684.0</v>
      </c>
      <c r="D22" s="107" t="s">
        <v>95</v>
      </c>
      <c r="E22" s="112">
        <v>3684.0</v>
      </c>
      <c r="F22" s="89" t="s">
        <v>96</v>
      </c>
      <c r="G22" s="121" t="s">
        <v>110</v>
      </c>
      <c r="H22" s="59">
        <v>3684.0</v>
      </c>
      <c r="I22" s="123" t="s">
        <v>98</v>
      </c>
      <c r="J22" s="8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42.75" customHeight="1">
      <c r="A23" s="128" t="s">
        <v>111</v>
      </c>
      <c r="B23" s="125" t="s">
        <v>112</v>
      </c>
      <c r="C23" s="112">
        <v>1870.56</v>
      </c>
      <c r="D23" s="121" t="s">
        <v>101</v>
      </c>
      <c r="E23" s="112">
        <v>1870.56</v>
      </c>
      <c r="F23" s="107" t="s">
        <v>113</v>
      </c>
      <c r="G23" s="127" t="s">
        <v>114</v>
      </c>
      <c r="H23" s="59">
        <v>1870.56</v>
      </c>
      <c r="I23" s="123" t="s">
        <v>115</v>
      </c>
      <c r="J23" s="8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43.5" customHeight="1">
      <c r="A24" s="128" t="s">
        <v>116</v>
      </c>
      <c r="B24" s="125" t="s">
        <v>117</v>
      </c>
      <c r="C24" s="112">
        <v>2112.0</v>
      </c>
      <c r="D24" s="107" t="s">
        <v>118</v>
      </c>
      <c r="E24" s="112">
        <v>2112.0</v>
      </c>
      <c r="F24" s="107" t="s">
        <v>119</v>
      </c>
      <c r="G24" s="121" t="s">
        <v>120</v>
      </c>
      <c r="H24" s="59">
        <v>2112.0</v>
      </c>
      <c r="I24" s="118" t="s">
        <v>121</v>
      </c>
      <c r="J24" s="8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46.5" customHeight="1">
      <c r="A25" s="128" t="s">
        <v>122</v>
      </c>
      <c r="B25" s="125" t="s">
        <v>123</v>
      </c>
      <c r="C25" s="112">
        <v>3370.01</v>
      </c>
      <c r="D25" s="107" t="s">
        <v>124</v>
      </c>
      <c r="E25" s="112">
        <v>3370.01</v>
      </c>
      <c r="F25" s="107" t="s">
        <v>125</v>
      </c>
      <c r="G25" s="121" t="s">
        <v>126</v>
      </c>
      <c r="H25" s="122">
        <v>3370.01</v>
      </c>
      <c r="I25" s="123" t="s">
        <v>127</v>
      </c>
      <c r="J25" s="8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51.0" customHeight="1">
      <c r="A26" s="128" t="s">
        <v>128</v>
      </c>
      <c r="B26" s="129" t="s">
        <v>129</v>
      </c>
      <c r="C26" s="112">
        <v>10185.0</v>
      </c>
      <c r="D26" s="107" t="s">
        <v>130</v>
      </c>
      <c r="E26" s="112">
        <v>10185.0</v>
      </c>
      <c r="F26" s="118" t="s">
        <v>131</v>
      </c>
      <c r="G26" s="121" t="s">
        <v>132</v>
      </c>
      <c r="H26" s="122">
        <v>10185.0</v>
      </c>
      <c r="I26" s="123" t="s">
        <v>133</v>
      </c>
      <c r="J26" s="8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45.0" customHeight="1">
      <c r="A27" s="128" t="s">
        <v>134</v>
      </c>
      <c r="B27" s="125" t="s">
        <v>135</v>
      </c>
      <c r="C27" s="112">
        <v>357.6</v>
      </c>
      <c r="D27" s="121" t="s">
        <v>101</v>
      </c>
      <c r="E27" s="126">
        <v>357.6</v>
      </c>
      <c r="F27" s="123" t="s">
        <v>136</v>
      </c>
      <c r="G27" s="127" t="s">
        <v>137</v>
      </c>
      <c r="H27" s="122">
        <v>357.6</v>
      </c>
      <c r="I27" s="123" t="s">
        <v>138</v>
      </c>
      <c r="J27" s="8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7.25" customHeight="1">
      <c r="A28" s="130" t="s">
        <v>139</v>
      </c>
      <c r="B28" s="131" t="s">
        <v>140</v>
      </c>
      <c r="C28" s="132">
        <v>378.42</v>
      </c>
      <c r="D28" s="121" t="s">
        <v>101</v>
      </c>
      <c r="E28" s="133">
        <v>378.42</v>
      </c>
      <c r="F28" s="123" t="s">
        <v>141</v>
      </c>
      <c r="G28" s="127" t="s">
        <v>142</v>
      </c>
      <c r="H28" s="134">
        <v>378.42</v>
      </c>
      <c r="I28" s="123" t="s">
        <v>143</v>
      </c>
      <c r="J28" s="8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42.75" customHeight="1">
      <c r="A29" s="128" t="s">
        <v>144</v>
      </c>
      <c r="B29" s="125" t="s">
        <v>145</v>
      </c>
      <c r="C29" s="112">
        <v>148.98</v>
      </c>
      <c r="D29" s="121" t="s">
        <v>101</v>
      </c>
      <c r="E29" s="126">
        <v>148.98</v>
      </c>
      <c r="F29" s="123" t="s">
        <v>146</v>
      </c>
      <c r="G29" s="135" t="s">
        <v>147</v>
      </c>
      <c r="H29" s="122">
        <v>148.98</v>
      </c>
      <c r="I29" s="123" t="s">
        <v>148</v>
      </c>
      <c r="J29" s="8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48.75" customHeight="1">
      <c r="A30" s="128" t="s">
        <v>149</v>
      </c>
      <c r="B30" s="125" t="s">
        <v>150</v>
      </c>
      <c r="C30" s="112">
        <v>211.57</v>
      </c>
      <c r="D30" s="121" t="s">
        <v>101</v>
      </c>
      <c r="E30" s="126">
        <v>211.57</v>
      </c>
      <c r="F30" s="123" t="s">
        <v>151</v>
      </c>
      <c r="G30" s="136" t="s">
        <v>152</v>
      </c>
      <c r="H30" s="122">
        <v>211.57</v>
      </c>
      <c r="I30" s="123" t="s">
        <v>153</v>
      </c>
      <c r="J30" s="8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48.75" customHeight="1">
      <c r="A31" s="128" t="s">
        <v>154</v>
      </c>
      <c r="B31" s="125" t="s">
        <v>155</v>
      </c>
      <c r="C31" s="112">
        <v>448.32</v>
      </c>
      <c r="D31" s="121" t="s">
        <v>101</v>
      </c>
      <c r="E31" s="126">
        <v>448.32</v>
      </c>
      <c r="F31" s="123" t="s">
        <v>156</v>
      </c>
      <c r="G31" s="137" t="s">
        <v>157</v>
      </c>
      <c r="H31" s="138">
        <v>448.32</v>
      </c>
      <c r="I31" s="123" t="s">
        <v>158</v>
      </c>
      <c r="J31" s="8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45.75" customHeight="1">
      <c r="A32" s="128" t="s">
        <v>159</v>
      </c>
      <c r="B32" s="125" t="s">
        <v>160</v>
      </c>
      <c r="C32" s="112">
        <v>436.5</v>
      </c>
      <c r="D32" s="121" t="s">
        <v>101</v>
      </c>
      <c r="E32" s="126">
        <v>436.5</v>
      </c>
      <c r="F32" s="123" t="s">
        <v>161</v>
      </c>
      <c r="G32" s="137" t="s">
        <v>162</v>
      </c>
      <c r="H32" s="138">
        <v>436.5</v>
      </c>
      <c r="I32" s="123" t="s">
        <v>163</v>
      </c>
      <c r="J32" s="8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52.5" customHeight="1">
      <c r="A33" s="128" t="s">
        <v>164</v>
      </c>
      <c r="B33" s="125" t="s">
        <v>165</v>
      </c>
      <c r="C33" s="112">
        <v>990.0</v>
      </c>
      <c r="D33" s="121" t="s">
        <v>101</v>
      </c>
      <c r="E33" s="126">
        <v>990.0</v>
      </c>
      <c r="F33" s="123" t="s">
        <v>166</v>
      </c>
      <c r="G33" s="137" t="s">
        <v>167</v>
      </c>
      <c r="H33" s="138">
        <v>990.0</v>
      </c>
      <c r="I33" s="123" t="s">
        <v>168</v>
      </c>
      <c r="J33" s="8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50.25" customHeight="1">
      <c r="A34" s="130" t="s">
        <v>169</v>
      </c>
      <c r="B34" s="125" t="s">
        <v>170</v>
      </c>
      <c r="C34" s="112">
        <v>2500.0</v>
      </c>
      <c r="D34" s="121" t="s">
        <v>101</v>
      </c>
      <c r="E34" s="112">
        <v>2500.0</v>
      </c>
      <c r="F34" s="139" t="s">
        <v>166</v>
      </c>
      <c r="G34" s="135" t="s">
        <v>171</v>
      </c>
      <c r="H34" s="59">
        <v>2500.0</v>
      </c>
      <c r="I34" s="123" t="s">
        <v>168</v>
      </c>
      <c r="J34" s="8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3.5" customHeight="1">
      <c r="A35" s="140" t="s">
        <v>172</v>
      </c>
      <c r="B35" s="141" t="s">
        <v>173</v>
      </c>
      <c r="C35" s="142">
        <f>C36</f>
        <v>22050</v>
      </c>
      <c r="D35" s="143"/>
      <c r="E35" s="144">
        <f>E36</f>
        <v>22050</v>
      </c>
      <c r="F35" s="123"/>
      <c r="G35" s="123"/>
      <c r="H35" s="145">
        <f>H36</f>
        <v>22050</v>
      </c>
      <c r="I35" s="123"/>
      <c r="J35" s="8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3.5" customHeight="1">
      <c r="A36" s="128" t="s">
        <v>174</v>
      </c>
      <c r="B36" s="146" t="s">
        <v>175</v>
      </c>
      <c r="C36" s="112">
        <v>22050.0</v>
      </c>
      <c r="D36" s="107" t="s">
        <v>176</v>
      </c>
      <c r="E36" s="126">
        <v>22050.0</v>
      </c>
      <c r="F36" s="123" t="s">
        <v>177</v>
      </c>
      <c r="G36" s="123" t="s">
        <v>178</v>
      </c>
      <c r="H36" s="138">
        <v>22050.0</v>
      </c>
      <c r="I36" s="123" t="s">
        <v>179</v>
      </c>
      <c r="J36" s="8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3.5" customHeight="1">
      <c r="A37" s="147" t="s">
        <v>180</v>
      </c>
      <c r="B37" s="148" t="s">
        <v>181</v>
      </c>
      <c r="C37" s="142">
        <f>C38+C39+C40</f>
        <v>3425.76</v>
      </c>
      <c r="D37" s="107"/>
      <c r="E37" s="144">
        <f>E38+E39+E40</f>
        <v>3425.76</v>
      </c>
      <c r="F37" s="123"/>
      <c r="G37" s="123"/>
      <c r="H37" s="145">
        <f>H38+H39+H40</f>
        <v>3425.76</v>
      </c>
      <c r="I37" s="123"/>
      <c r="J37" s="8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49.5" customHeight="1">
      <c r="A38" s="128" t="s">
        <v>182</v>
      </c>
      <c r="B38" s="149" t="s">
        <v>183</v>
      </c>
      <c r="C38" s="112">
        <v>518.1</v>
      </c>
      <c r="D38" s="121" t="s">
        <v>101</v>
      </c>
      <c r="E38" s="126">
        <v>518.1</v>
      </c>
      <c r="F38" s="123" t="s">
        <v>184</v>
      </c>
      <c r="G38" s="137" t="s">
        <v>185</v>
      </c>
      <c r="H38" s="138">
        <v>518.1</v>
      </c>
      <c r="I38" s="123" t="s">
        <v>186</v>
      </c>
      <c r="J38" s="8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48.75" customHeight="1">
      <c r="A39" s="128" t="s">
        <v>187</v>
      </c>
      <c r="B39" s="149" t="s">
        <v>188</v>
      </c>
      <c r="C39" s="112">
        <v>635.16</v>
      </c>
      <c r="D39" s="121" t="s">
        <v>101</v>
      </c>
      <c r="E39" s="126">
        <v>635.16</v>
      </c>
      <c r="F39" s="123" t="s">
        <v>184</v>
      </c>
      <c r="G39" s="150" t="s">
        <v>189</v>
      </c>
      <c r="H39" s="151">
        <v>635.16</v>
      </c>
      <c r="I39" s="139" t="s">
        <v>186</v>
      </c>
      <c r="J39" s="8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50.25" customHeight="1">
      <c r="A40" s="128" t="s">
        <v>190</v>
      </c>
      <c r="B40" s="152" t="s">
        <v>191</v>
      </c>
      <c r="C40" s="112">
        <v>2272.5</v>
      </c>
      <c r="D40" s="121" t="s">
        <v>101</v>
      </c>
      <c r="E40" s="126">
        <v>2272.5</v>
      </c>
      <c r="F40" s="123" t="s">
        <v>192</v>
      </c>
      <c r="G40" s="137" t="s">
        <v>193</v>
      </c>
      <c r="H40" s="59">
        <v>2272.5</v>
      </c>
      <c r="I40" s="123" t="s">
        <v>194</v>
      </c>
      <c r="J40" s="8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3.5" customHeight="1">
      <c r="A41" s="153">
        <v>7.0</v>
      </c>
      <c r="B41" s="154" t="s">
        <v>195</v>
      </c>
      <c r="C41" s="155">
        <f>C42+C43+C44+C45+C46</f>
        <v>6939</v>
      </c>
      <c r="D41" s="107"/>
      <c r="E41" s="144">
        <f>E42+E43+E44+E45+E46</f>
        <v>6939</v>
      </c>
      <c r="F41" s="123"/>
      <c r="G41" s="156"/>
      <c r="H41" s="157">
        <v>6939.0</v>
      </c>
      <c r="I41" s="156"/>
      <c r="J41" s="8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3.5" customHeight="1">
      <c r="A42" s="128" t="s">
        <v>196</v>
      </c>
      <c r="B42" s="158" t="s">
        <v>197</v>
      </c>
      <c r="C42" s="159">
        <v>1656.0</v>
      </c>
      <c r="D42" s="107" t="s">
        <v>198</v>
      </c>
      <c r="E42" s="126">
        <v>1656.0</v>
      </c>
      <c r="F42" s="123" t="s">
        <v>199</v>
      </c>
      <c r="G42" s="137" t="s">
        <v>200</v>
      </c>
      <c r="H42" s="59">
        <v>1656.0</v>
      </c>
      <c r="I42" s="123" t="s">
        <v>201</v>
      </c>
      <c r="J42" s="8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3.5" customHeight="1">
      <c r="A43" s="128" t="s">
        <v>202</v>
      </c>
      <c r="B43" s="149" t="s">
        <v>203</v>
      </c>
      <c r="C43" s="112">
        <v>3120.0</v>
      </c>
      <c r="D43" s="107" t="s">
        <v>198</v>
      </c>
      <c r="E43" s="126">
        <v>3120.0</v>
      </c>
      <c r="F43" s="123" t="s">
        <v>199</v>
      </c>
      <c r="G43" s="137" t="s">
        <v>200</v>
      </c>
      <c r="H43" s="160">
        <v>3120.0</v>
      </c>
      <c r="I43" s="123" t="s">
        <v>201</v>
      </c>
      <c r="J43" s="8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45.0" customHeight="1">
      <c r="A44" s="128" t="s">
        <v>204</v>
      </c>
      <c r="B44" s="149" t="s">
        <v>205</v>
      </c>
      <c r="C44" s="112">
        <v>828.0</v>
      </c>
      <c r="D44" s="107" t="s">
        <v>198</v>
      </c>
      <c r="E44" s="126">
        <v>828.0</v>
      </c>
      <c r="F44" s="123" t="s">
        <v>199</v>
      </c>
      <c r="G44" s="137" t="s">
        <v>206</v>
      </c>
      <c r="H44" s="160">
        <v>828.0</v>
      </c>
      <c r="I44" s="123" t="s">
        <v>201</v>
      </c>
      <c r="J44" s="8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3.5" customHeight="1">
      <c r="A45" s="128" t="s">
        <v>207</v>
      </c>
      <c r="B45" s="149" t="s">
        <v>208</v>
      </c>
      <c r="C45" s="112">
        <v>300.0</v>
      </c>
      <c r="D45" s="107" t="s">
        <v>198</v>
      </c>
      <c r="E45" s="126">
        <v>300.0</v>
      </c>
      <c r="F45" s="123" t="s">
        <v>199</v>
      </c>
      <c r="G45" s="137" t="s">
        <v>209</v>
      </c>
      <c r="H45" s="160">
        <v>300.0</v>
      </c>
      <c r="I45" s="123" t="s">
        <v>201</v>
      </c>
      <c r="J45" s="8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3.5" customHeight="1">
      <c r="A46" s="128" t="s">
        <v>210</v>
      </c>
      <c r="B46" s="149" t="s">
        <v>211</v>
      </c>
      <c r="C46" s="112">
        <v>1035.0</v>
      </c>
      <c r="D46" s="107" t="s">
        <v>198</v>
      </c>
      <c r="E46" s="126">
        <v>1035.0</v>
      </c>
      <c r="F46" s="123" t="s">
        <v>199</v>
      </c>
      <c r="G46" s="137" t="s">
        <v>200</v>
      </c>
      <c r="H46" s="160">
        <v>1035.0</v>
      </c>
      <c r="I46" s="123" t="s">
        <v>201</v>
      </c>
      <c r="J46" s="8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3.5" customHeight="1">
      <c r="A47" s="161">
        <v>9.0</v>
      </c>
      <c r="B47" s="162" t="s">
        <v>212</v>
      </c>
      <c r="C47" s="142">
        <f>C48+C49+C50+C51+C52</f>
        <v>98150</v>
      </c>
      <c r="D47" s="107"/>
      <c r="E47" s="144">
        <f>E48+E49+E50+E51+E52</f>
        <v>98150</v>
      </c>
      <c r="F47" s="123"/>
      <c r="G47" s="107"/>
      <c r="H47" s="157">
        <f>H48+H49+H50+H51</f>
        <v>50200</v>
      </c>
      <c r="I47" s="156"/>
      <c r="J47" s="8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54.75" customHeight="1">
      <c r="A48" s="163">
        <v>43839.0</v>
      </c>
      <c r="B48" s="164" t="s">
        <v>213</v>
      </c>
      <c r="C48" s="112">
        <v>11500.0</v>
      </c>
      <c r="D48" s="107" t="s">
        <v>214</v>
      </c>
      <c r="E48" s="126">
        <v>11500.0</v>
      </c>
      <c r="F48" s="123" t="s">
        <v>215</v>
      </c>
      <c r="G48" s="107" t="s">
        <v>216</v>
      </c>
      <c r="H48" s="112">
        <v>11500.0</v>
      </c>
      <c r="I48" s="123" t="s">
        <v>217</v>
      </c>
      <c r="J48" s="86"/>
      <c r="K48" s="16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60.0" customHeight="1">
      <c r="A49" s="166">
        <v>43870.0</v>
      </c>
      <c r="B49" s="167" t="s">
        <v>218</v>
      </c>
      <c r="C49" s="112">
        <v>10000.0</v>
      </c>
      <c r="D49" s="107" t="s">
        <v>219</v>
      </c>
      <c r="E49" s="126">
        <v>10000.0</v>
      </c>
      <c r="F49" s="123" t="s">
        <v>220</v>
      </c>
      <c r="G49" s="88" t="s">
        <v>221</v>
      </c>
      <c r="H49" s="168">
        <v>10000.0</v>
      </c>
      <c r="I49" s="123" t="s">
        <v>222</v>
      </c>
      <c r="J49" s="8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3.5" customHeight="1">
      <c r="A50" s="166">
        <v>43899.0</v>
      </c>
      <c r="B50" s="167" t="s">
        <v>223</v>
      </c>
      <c r="C50" s="112">
        <v>40000.0</v>
      </c>
      <c r="D50" s="107" t="s">
        <v>224</v>
      </c>
      <c r="E50" s="169">
        <v>40000.0</v>
      </c>
      <c r="F50" s="139" t="s">
        <v>225</v>
      </c>
      <c r="G50" s="123" t="s">
        <v>226</v>
      </c>
      <c r="H50" s="126">
        <v>20000.0</v>
      </c>
      <c r="I50" s="123" t="s">
        <v>227</v>
      </c>
      <c r="J50" s="8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3.5" customHeight="1">
      <c r="A51" s="166">
        <v>43930.0</v>
      </c>
      <c r="B51" s="167" t="s">
        <v>228</v>
      </c>
      <c r="C51" s="112">
        <v>17400.0</v>
      </c>
      <c r="D51" s="107" t="s">
        <v>224</v>
      </c>
      <c r="E51" s="112">
        <v>17400.0</v>
      </c>
      <c r="F51" s="123" t="s">
        <v>229</v>
      </c>
      <c r="G51" s="123" t="s">
        <v>230</v>
      </c>
      <c r="H51" s="126">
        <v>8700.0</v>
      </c>
      <c r="I51" s="123" t="s">
        <v>231</v>
      </c>
      <c r="J51" s="8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3.5" customHeight="1">
      <c r="A52" s="166">
        <v>43960.0</v>
      </c>
      <c r="B52" s="170" t="s">
        <v>232</v>
      </c>
      <c r="C52" s="112">
        <v>19250.0</v>
      </c>
      <c r="D52" s="171" t="s">
        <v>233</v>
      </c>
      <c r="E52" s="112">
        <v>19250.0</v>
      </c>
      <c r="F52" s="107" t="s">
        <v>234</v>
      </c>
      <c r="G52" s="107" t="s">
        <v>235</v>
      </c>
      <c r="H52" s="172"/>
      <c r="I52" s="173"/>
      <c r="J52" s="8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4.25" customHeight="1">
      <c r="A53" s="174">
        <v>12.0</v>
      </c>
      <c r="B53" s="175" t="s">
        <v>236</v>
      </c>
      <c r="C53" s="142">
        <f>C54+C55+C56</f>
        <v>52140</v>
      </c>
      <c r="D53" s="107"/>
      <c r="E53" s="176">
        <f>E54+E55+E56</f>
        <v>52140</v>
      </c>
      <c r="F53" s="177"/>
      <c r="G53" s="139"/>
      <c r="H53" s="178">
        <f>H54+H55+H56</f>
        <v>52140</v>
      </c>
      <c r="I53" s="139"/>
      <c r="J53" s="8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42.75" customHeight="1">
      <c r="A54" s="179">
        <v>43842.0</v>
      </c>
      <c r="B54" s="180" t="s">
        <v>237</v>
      </c>
      <c r="C54" s="181">
        <v>40000.0</v>
      </c>
      <c r="D54" s="182" t="s">
        <v>238</v>
      </c>
      <c r="E54" s="183">
        <v>40000.0</v>
      </c>
      <c r="F54" s="182" t="s">
        <v>239</v>
      </c>
      <c r="G54" s="184" t="s">
        <v>240</v>
      </c>
      <c r="H54" s="181">
        <v>40000.0</v>
      </c>
      <c r="I54" s="182" t="s">
        <v>241</v>
      </c>
      <c r="J54" s="8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34.5" customHeight="1">
      <c r="A55" s="179">
        <v>44239.0</v>
      </c>
      <c r="B55" s="185" t="s">
        <v>242</v>
      </c>
      <c r="C55" s="181">
        <v>5000.0</v>
      </c>
      <c r="D55" s="107" t="s">
        <v>238</v>
      </c>
      <c r="E55" s="183">
        <v>5000.0</v>
      </c>
      <c r="F55" s="182" t="s">
        <v>243</v>
      </c>
      <c r="G55" s="184" t="s">
        <v>244</v>
      </c>
      <c r="H55" s="181">
        <v>5000.0</v>
      </c>
      <c r="I55" s="182" t="s">
        <v>245</v>
      </c>
      <c r="J55" s="8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34.5" customHeight="1">
      <c r="A56" s="186">
        <v>44267.0</v>
      </c>
      <c r="B56" s="187" t="s">
        <v>246</v>
      </c>
      <c r="C56" s="181">
        <v>7140.0</v>
      </c>
      <c r="D56" s="107" t="s">
        <v>238</v>
      </c>
      <c r="E56" s="183">
        <v>7140.0</v>
      </c>
      <c r="F56" s="182" t="s">
        <v>247</v>
      </c>
      <c r="G56" s="184" t="s">
        <v>248</v>
      </c>
      <c r="H56" s="181">
        <v>7140.0</v>
      </c>
      <c r="I56" s="182" t="s">
        <v>249</v>
      </c>
      <c r="J56" s="8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188">
        <v>13.0</v>
      </c>
      <c r="B57" s="189" t="s">
        <v>250</v>
      </c>
      <c r="C57" s="142">
        <f>C58+C59+C60+C61+C62+C63+C64+C65+C66+C67+C68+C69+C70+C71+C72+C73+C74</f>
        <v>385195.6</v>
      </c>
      <c r="D57" s="107"/>
      <c r="E57" s="176">
        <f>E58+E59+E60+E61+E62+E63+E64+E65+E66+E67+E68+E69+E70+E71+E72+E73+E74</f>
        <v>385195.6</v>
      </c>
      <c r="F57" s="177"/>
      <c r="G57" s="177"/>
      <c r="H57" s="157">
        <f>H58+H59+H60+H61+H62+H63+H64+H65+H66+H67+H68+H69+H70+H71+H72+H73+H74</f>
        <v>370250.6</v>
      </c>
      <c r="I57" s="177"/>
      <c r="J57" s="8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30.5" customHeight="1">
      <c r="A58" s="128" t="s">
        <v>251</v>
      </c>
      <c r="B58" s="190" t="s">
        <v>252</v>
      </c>
      <c r="C58" s="191">
        <v>12000.0</v>
      </c>
      <c r="D58" s="106" t="s">
        <v>66</v>
      </c>
      <c r="E58" s="191">
        <v>12000.0</v>
      </c>
      <c r="F58" s="107" t="s">
        <v>67</v>
      </c>
      <c r="G58" s="98"/>
      <c r="H58" s="192">
        <v>8000.0</v>
      </c>
      <c r="I58" s="107" t="s">
        <v>68</v>
      </c>
      <c r="J58" s="8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31.25" customHeight="1">
      <c r="A59" s="128" t="s">
        <v>253</v>
      </c>
      <c r="B59" s="190" t="s">
        <v>254</v>
      </c>
      <c r="C59" s="191">
        <v>6000.0</v>
      </c>
      <c r="D59" s="106" t="s">
        <v>66</v>
      </c>
      <c r="E59" s="191">
        <v>6000.0</v>
      </c>
      <c r="F59" s="107" t="s">
        <v>67</v>
      </c>
      <c r="G59" s="98"/>
      <c r="H59" s="193">
        <v>6000.0</v>
      </c>
      <c r="I59" s="107" t="s">
        <v>68</v>
      </c>
      <c r="J59" s="8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7.5" customHeight="1">
      <c r="A60" s="128" t="s">
        <v>255</v>
      </c>
      <c r="B60" s="190" t="s">
        <v>256</v>
      </c>
      <c r="C60" s="191">
        <v>4350.0</v>
      </c>
      <c r="D60" s="106" t="s">
        <v>66</v>
      </c>
      <c r="E60" s="191">
        <v>4350.0</v>
      </c>
      <c r="F60" s="107" t="s">
        <v>67</v>
      </c>
      <c r="G60" s="98"/>
      <c r="H60" s="193">
        <v>2900.0</v>
      </c>
      <c r="I60" s="107" t="s">
        <v>68</v>
      </c>
      <c r="J60" s="8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3.75" customHeight="1">
      <c r="A61" s="128" t="s">
        <v>257</v>
      </c>
      <c r="B61" s="190" t="s">
        <v>258</v>
      </c>
      <c r="C61" s="59">
        <v>9000.0</v>
      </c>
      <c r="D61" s="106" t="s">
        <v>66</v>
      </c>
      <c r="E61" s="59">
        <v>9000.0</v>
      </c>
      <c r="F61" s="107" t="s">
        <v>67</v>
      </c>
      <c r="G61" s="107"/>
      <c r="H61" s="194">
        <v>6000.0</v>
      </c>
      <c r="I61" s="107" t="s">
        <v>68</v>
      </c>
      <c r="J61" s="8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58.5" customHeight="1">
      <c r="A62" s="104" t="s">
        <v>259</v>
      </c>
      <c r="B62" s="195" t="s">
        <v>260</v>
      </c>
      <c r="C62" s="59">
        <v>15200.0</v>
      </c>
      <c r="D62" s="106" t="s">
        <v>261</v>
      </c>
      <c r="E62" s="59">
        <v>15200.0</v>
      </c>
      <c r="F62" s="196" t="s">
        <v>262</v>
      </c>
      <c r="G62" s="107" t="s">
        <v>75</v>
      </c>
      <c r="H62" s="59">
        <v>11400.0</v>
      </c>
      <c r="I62" s="107" t="s">
        <v>76</v>
      </c>
      <c r="J62" s="8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54.0" customHeight="1">
      <c r="A63" s="197" t="s">
        <v>263</v>
      </c>
      <c r="B63" s="198" t="s">
        <v>264</v>
      </c>
      <c r="C63" s="132">
        <v>10241.0</v>
      </c>
      <c r="D63" s="107"/>
      <c r="E63" s="199">
        <v>10241.0</v>
      </c>
      <c r="F63" s="123"/>
      <c r="G63" s="123"/>
      <c r="H63" s="108">
        <v>7546.0</v>
      </c>
      <c r="I63" s="123"/>
      <c r="J63" s="8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8.5" customHeight="1">
      <c r="A64" s="128" t="s">
        <v>265</v>
      </c>
      <c r="B64" s="113" t="s">
        <v>266</v>
      </c>
      <c r="C64" s="112">
        <v>48000.0</v>
      </c>
      <c r="D64" s="107" t="s">
        <v>267</v>
      </c>
      <c r="E64" s="168">
        <v>48000.0</v>
      </c>
      <c r="F64" s="123" t="s">
        <v>268</v>
      </c>
      <c r="G64" s="123" t="s">
        <v>269</v>
      </c>
      <c r="H64" s="59">
        <v>48000.0</v>
      </c>
      <c r="I64" s="123" t="s">
        <v>270</v>
      </c>
      <c r="J64" s="8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30.0" customHeight="1">
      <c r="A65" s="128" t="s">
        <v>271</v>
      </c>
      <c r="B65" s="170" t="s">
        <v>272</v>
      </c>
      <c r="C65" s="112">
        <v>7100.0</v>
      </c>
      <c r="D65" s="107" t="s">
        <v>219</v>
      </c>
      <c r="E65" s="168">
        <v>7100.0</v>
      </c>
      <c r="F65" s="182" t="s">
        <v>273</v>
      </c>
      <c r="G65" s="182" t="s">
        <v>274</v>
      </c>
      <c r="H65" s="59">
        <v>7100.0</v>
      </c>
      <c r="I65" s="123" t="s">
        <v>275</v>
      </c>
      <c r="J65" s="8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42.0" customHeight="1">
      <c r="A66" s="128" t="s">
        <v>276</v>
      </c>
      <c r="B66" s="170" t="s">
        <v>277</v>
      </c>
      <c r="C66" s="112">
        <v>18100.0</v>
      </c>
      <c r="D66" s="107" t="s">
        <v>278</v>
      </c>
      <c r="E66" s="168">
        <v>18100.0</v>
      </c>
      <c r="F66" s="182" t="s">
        <v>279</v>
      </c>
      <c r="G66" s="182" t="s">
        <v>280</v>
      </c>
      <c r="H66" s="59">
        <v>18100.0</v>
      </c>
      <c r="I66" s="123" t="s">
        <v>281</v>
      </c>
      <c r="J66" s="8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45.0" customHeight="1">
      <c r="A67" s="200" t="s">
        <v>282</v>
      </c>
      <c r="B67" s="170" t="s">
        <v>283</v>
      </c>
      <c r="C67" s="181">
        <v>19000.0</v>
      </c>
      <c r="D67" s="182" t="s">
        <v>284</v>
      </c>
      <c r="E67" s="201">
        <v>19000.0</v>
      </c>
      <c r="F67" s="202" t="s">
        <v>285</v>
      </c>
      <c r="G67" s="182" t="s">
        <v>286</v>
      </c>
      <c r="H67" s="181">
        <v>19000.0</v>
      </c>
      <c r="I67" s="182" t="s">
        <v>287</v>
      </c>
      <c r="J67" s="8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60.75" customHeight="1">
      <c r="A68" s="200" t="s">
        <v>288</v>
      </c>
      <c r="B68" s="170" t="s">
        <v>289</v>
      </c>
      <c r="C68" s="181">
        <v>37600.0</v>
      </c>
      <c r="D68" s="203" t="s">
        <v>290</v>
      </c>
      <c r="E68" s="181">
        <v>37600.0</v>
      </c>
      <c r="F68" s="182" t="s">
        <v>291</v>
      </c>
      <c r="G68" s="204" t="s">
        <v>292</v>
      </c>
      <c r="H68" s="181">
        <v>37600.0</v>
      </c>
      <c r="I68" s="182" t="s">
        <v>293</v>
      </c>
      <c r="J68" s="8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32.25" customHeight="1">
      <c r="A69" s="124" t="s">
        <v>294</v>
      </c>
      <c r="B69" s="167" t="s">
        <v>295</v>
      </c>
      <c r="C69" s="181">
        <v>30000.0</v>
      </c>
      <c r="D69" s="203" t="s">
        <v>290</v>
      </c>
      <c r="E69" s="181">
        <v>30000.0</v>
      </c>
      <c r="F69" s="182" t="s">
        <v>296</v>
      </c>
      <c r="G69" s="205" t="s">
        <v>297</v>
      </c>
      <c r="H69" s="181">
        <v>30000.0</v>
      </c>
      <c r="I69" s="184" t="s">
        <v>298</v>
      </c>
      <c r="J69" s="8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42.0" customHeight="1">
      <c r="A70" s="206" t="s">
        <v>299</v>
      </c>
      <c r="B70" s="113" t="s">
        <v>300</v>
      </c>
      <c r="C70" s="181">
        <v>24350.85</v>
      </c>
      <c r="D70" s="203" t="s">
        <v>301</v>
      </c>
      <c r="E70" s="181">
        <v>24350.85</v>
      </c>
      <c r="F70" s="203" t="s">
        <v>302</v>
      </c>
      <c r="G70" s="182" t="s">
        <v>303</v>
      </c>
      <c r="H70" s="207">
        <v>24350.85</v>
      </c>
      <c r="I70" s="208" t="s">
        <v>304</v>
      </c>
      <c r="J70" s="8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39.0" customHeight="1">
      <c r="A71" s="206" t="s">
        <v>305</v>
      </c>
      <c r="B71" s="113" t="s">
        <v>306</v>
      </c>
      <c r="C71" s="181">
        <v>19450.05</v>
      </c>
      <c r="D71" s="203" t="s">
        <v>301</v>
      </c>
      <c r="E71" s="181">
        <v>19450.05</v>
      </c>
      <c r="F71" s="203" t="s">
        <v>307</v>
      </c>
      <c r="G71" s="182" t="s">
        <v>308</v>
      </c>
      <c r="H71" s="207">
        <v>19450.05</v>
      </c>
      <c r="I71" s="209" t="s">
        <v>309</v>
      </c>
      <c r="J71" s="8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9.0" customHeight="1">
      <c r="A72" s="210" t="s">
        <v>310</v>
      </c>
      <c r="B72" s="211" t="s">
        <v>311</v>
      </c>
      <c r="C72" s="181">
        <v>19443.7</v>
      </c>
      <c r="D72" s="203" t="s">
        <v>301</v>
      </c>
      <c r="E72" s="181">
        <v>19443.7</v>
      </c>
      <c r="F72" s="203" t="s">
        <v>312</v>
      </c>
      <c r="G72" s="182" t="s">
        <v>313</v>
      </c>
      <c r="H72" s="207">
        <v>19443.7</v>
      </c>
      <c r="I72" s="209" t="s">
        <v>314</v>
      </c>
      <c r="J72" s="8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39.75" customHeight="1">
      <c r="A73" s="210" t="s">
        <v>315</v>
      </c>
      <c r="B73" s="211" t="s">
        <v>316</v>
      </c>
      <c r="C73" s="181">
        <v>5160.0</v>
      </c>
      <c r="D73" s="203" t="s">
        <v>317</v>
      </c>
      <c r="E73" s="181">
        <v>5160.0</v>
      </c>
      <c r="F73" s="203" t="s">
        <v>318</v>
      </c>
      <c r="G73" s="182" t="s">
        <v>319</v>
      </c>
      <c r="H73" s="207">
        <v>5160.0</v>
      </c>
      <c r="I73" s="208" t="s">
        <v>320</v>
      </c>
      <c r="J73" s="8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9.75" customHeight="1">
      <c r="A74" s="212" t="s">
        <v>321</v>
      </c>
      <c r="B74" s="213" t="s">
        <v>322</v>
      </c>
      <c r="C74" s="214">
        <v>100200.0</v>
      </c>
      <c r="D74" s="203" t="s">
        <v>323</v>
      </c>
      <c r="E74" s="214">
        <v>100200.0</v>
      </c>
      <c r="F74" s="203" t="s">
        <v>324</v>
      </c>
      <c r="G74" s="184" t="s">
        <v>325</v>
      </c>
      <c r="H74" s="215">
        <v>100200.0</v>
      </c>
      <c r="I74" s="209" t="s">
        <v>326</v>
      </c>
      <c r="J74" s="8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3.5" customHeight="1">
      <c r="A75" s="104"/>
      <c r="B75" s="123"/>
      <c r="C75" s="216"/>
      <c r="D75" s="107"/>
      <c r="E75" s="217"/>
      <c r="F75" s="218"/>
      <c r="G75" s="218"/>
      <c r="H75" s="216"/>
      <c r="I75" s="218"/>
      <c r="J75" s="86"/>
    </row>
    <row r="76" ht="15.0" customHeight="1">
      <c r="A76" s="219" t="s">
        <v>327</v>
      </c>
      <c r="B76" s="96"/>
      <c r="C76" s="220">
        <f>C11+C13+C17+C18+C35+C37+C41+C47+C53+C57</f>
        <v>866936.92</v>
      </c>
      <c r="D76" s="143"/>
      <c r="E76" s="221">
        <f>E11+E13+E17+E18+E35+E37+E41+E47+E53+E57</f>
        <v>866936.92</v>
      </c>
      <c r="F76" s="107"/>
      <c r="G76" s="143"/>
      <c r="H76" s="110">
        <f>H11+H13+H17+H18+H35+H37+H41+H47+H53+H57</f>
        <v>763476.92</v>
      </c>
      <c r="I76" s="107"/>
      <c r="J76" s="222"/>
      <c r="K76" s="165">
        <f>E76-H76</f>
        <v>103460</v>
      </c>
    </row>
    <row r="77" ht="13.5" customHeight="1">
      <c r="A77" s="88"/>
      <c r="B77" s="89"/>
      <c r="C77" s="18"/>
      <c r="D77" s="88"/>
      <c r="E77" s="18"/>
      <c r="F77" s="107"/>
      <c r="G77" s="88"/>
      <c r="H77" s="86"/>
      <c r="I77" s="107"/>
      <c r="J77" s="86"/>
    </row>
    <row r="78" ht="15.0" customHeight="1">
      <c r="A78" s="94" t="s">
        <v>328</v>
      </c>
      <c r="B78" s="95"/>
      <c r="C78" s="96"/>
      <c r="D78" s="223" t="s">
        <v>55</v>
      </c>
      <c r="E78" s="224"/>
      <c r="F78" s="107"/>
      <c r="G78" s="224"/>
      <c r="H78" s="224"/>
      <c r="I78" s="107"/>
      <c r="J78" s="25"/>
    </row>
    <row r="79" ht="13.5" customHeight="1">
      <c r="A79" s="98" t="s">
        <v>56</v>
      </c>
      <c r="B79" s="99" t="s">
        <v>57</v>
      </c>
      <c r="C79" s="100" t="s">
        <v>58</v>
      </c>
      <c r="D79" s="98" t="s">
        <v>59</v>
      </c>
      <c r="E79" s="100" t="s">
        <v>58</v>
      </c>
      <c r="F79" s="107"/>
      <c r="G79" s="98" t="s">
        <v>61</v>
      </c>
      <c r="H79" s="98" t="s">
        <v>62</v>
      </c>
      <c r="I79" s="107"/>
      <c r="J79" s="25"/>
    </row>
    <row r="80" ht="13.5" customHeight="1">
      <c r="A80" s="104" t="s">
        <v>64</v>
      </c>
      <c r="B80" s="123"/>
      <c r="C80" s="216"/>
      <c r="D80" s="107"/>
      <c r="E80" s="216"/>
      <c r="F80" s="107"/>
      <c r="G80" s="107"/>
      <c r="H80" s="216"/>
      <c r="I80" s="107"/>
      <c r="J80" s="86"/>
    </row>
    <row r="81" ht="13.5" customHeight="1">
      <c r="A81" s="104" t="s">
        <v>329</v>
      </c>
      <c r="B81" s="123"/>
      <c r="C81" s="216"/>
      <c r="D81" s="107"/>
      <c r="E81" s="216"/>
      <c r="F81" s="107"/>
      <c r="G81" s="107"/>
      <c r="H81" s="216"/>
      <c r="I81" s="107"/>
      <c r="J81" s="86"/>
    </row>
    <row r="82" ht="13.5" customHeight="1">
      <c r="A82" s="104" t="s">
        <v>330</v>
      </c>
      <c r="B82" s="123"/>
      <c r="C82" s="216"/>
      <c r="D82" s="107"/>
      <c r="E82" s="216"/>
      <c r="F82" s="107"/>
      <c r="G82" s="107"/>
      <c r="H82" s="216"/>
      <c r="I82" s="107"/>
      <c r="J82" s="86"/>
    </row>
    <row r="83" ht="13.5" customHeight="1">
      <c r="A83" s="104" t="s">
        <v>91</v>
      </c>
      <c r="B83" s="123"/>
      <c r="C83" s="216"/>
      <c r="D83" s="107"/>
      <c r="E83" s="216"/>
      <c r="F83" s="143"/>
      <c r="G83" s="107"/>
      <c r="H83" s="216"/>
      <c r="I83" s="107"/>
      <c r="J83" s="86"/>
    </row>
    <row r="84" ht="13.5" customHeight="1">
      <c r="A84" s="104" t="s">
        <v>331</v>
      </c>
      <c r="B84" s="123"/>
      <c r="C84" s="216"/>
      <c r="D84" s="107"/>
      <c r="E84" s="216"/>
      <c r="F84" s="88"/>
      <c r="G84" s="107"/>
      <c r="H84" s="216"/>
      <c r="I84" s="107"/>
      <c r="J84" s="86"/>
    </row>
    <row r="85" ht="13.5" customHeight="1">
      <c r="A85" s="104"/>
      <c r="B85" s="123"/>
      <c r="C85" s="216"/>
      <c r="D85" s="107"/>
      <c r="E85" s="216"/>
      <c r="F85" s="224"/>
      <c r="G85" s="107"/>
      <c r="H85" s="216"/>
      <c r="I85" s="143"/>
      <c r="J85" s="86"/>
    </row>
    <row r="86" ht="15.0" customHeight="1">
      <c r="A86" s="219" t="s">
        <v>327</v>
      </c>
      <c r="B86" s="96"/>
      <c r="C86" s="143"/>
      <c r="D86" s="143"/>
      <c r="E86" s="143"/>
      <c r="F86" s="98" t="s">
        <v>60</v>
      </c>
      <c r="G86" s="143"/>
      <c r="H86" s="110"/>
      <c r="I86" s="86"/>
      <c r="J86" s="222"/>
    </row>
    <row r="87" ht="13.5" customHeight="1">
      <c r="A87" s="88"/>
      <c r="B87" s="89"/>
      <c r="C87" s="18"/>
      <c r="D87" s="88"/>
      <c r="E87" s="18"/>
      <c r="F87" s="107"/>
      <c r="G87" s="88"/>
      <c r="H87" s="86"/>
      <c r="I87" s="225"/>
      <c r="J87" s="86"/>
    </row>
    <row r="88" ht="15.0" customHeight="1">
      <c r="A88" s="94" t="s">
        <v>332</v>
      </c>
      <c r="B88" s="95"/>
      <c r="C88" s="96"/>
      <c r="D88" s="223" t="s">
        <v>55</v>
      </c>
      <c r="E88" s="224"/>
      <c r="F88" s="107"/>
      <c r="G88" s="224"/>
      <c r="H88" s="224"/>
      <c r="I88" s="98" t="s">
        <v>63</v>
      </c>
      <c r="J88" s="25"/>
    </row>
    <row r="89" ht="13.5" customHeight="1">
      <c r="A89" s="98" t="s">
        <v>56</v>
      </c>
      <c r="B89" s="99" t="s">
        <v>57</v>
      </c>
      <c r="C89" s="100" t="s">
        <v>58</v>
      </c>
      <c r="D89" s="98" t="s">
        <v>59</v>
      </c>
      <c r="E89" s="100" t="s">
        <v>58</v>
      </c>
      <c r="F89" s="107"/>
      <c r="G89" s="98" t="s">
        <v>61</v>
      </c>
      <c r="H89" s="98" t="s">
        <v>62</v>
      </c>
      <c r="I89" s="107"/>
      <c r="J89" s="25"/>
    </row>
    <row r="90" ht="13.5" customHeight="1">
      <c r="A90" s="161">
        <v>9.0</v>
      </c>
      <c r="B90" s="162" t="s">
        <v>212</v>
      </c>
      <c r="C90" s="110">
        <f>C91</f>
        <v>13400</v>
      </c>
      <c r="D90" s="107"/>
      <c r="E90" s="110">
        <f>E91</f>
        <v>13400</v>
      </c>
      <c r="F90" s="107"/>
      <c r="G90" s="107"/>
      <c r="H90" s="216"/>
      <c r="I90" s="107"/>
      <c r="J90" s="86"/>
      <c r="K90" s="165"/>
    </row>
    <row r="91" ht="39.75" customHeight="1">
      <c r="A91" s="226">
        <v>43960.0</v>
      </c>
      <c r="B91" s="170" t="s">
        <v>232</v>
      </c>
      <c r="C91" s="227">
        <v>13400.0</v>
      </c>
      <c r="D91" s="228" t="s">
        <v>233</v>
      </c>
      <c r="E91" s="227">
        <v>13400.0</v>
      </c>
      <c r="F91" s="182" t="s">
        <v>333</v>
      </c>
      <c r="G91" s="182" t="s">
        <v>334</v>
      </c>
      <c r="H91" s="229"/>
      <c r="I91" s="230"/>
      <c r="J91" s="86"/>
    </row>
    <row r="92" ht="13.5" customHeight="1">
      <c r="A92" s="188">
        <v>13.0</v>
      </c>
      <c r="B92" s="175" t="s">
        <v>250</v>
      </c>
      <c r="C92" s="110">
        <f>C93</f>
        <v>27000</v>
      </c>
      <c r="D92" s="107"/>
      <c r="E92" s="110">
        <f>E93</f>
        <v>27000</v>
      </c>
      <c r="F92" s="107"/>
      <c r="G92" s="107"/>
      <c r="H92" s="216"/>
      <c r="I92" s="107"/>
      <c r="J92" s="86"/>
    </row>
    <row r="93" ht="13.5" customHeight="1">
      <c r="A93" s="128" t="s">
        <v>335</v>
      </c>
      <c r="B93" s="198" t="s">
        <v>336</v>
      </c>
      <c r="C93" s="216">
        <v>27000.0</v>
      </c>
      <c r="D93" s="107"/>
      <c r="E93" s="216">
        <v>27000.0</v>
      </c>
      <c r="F93" s="121" t="s">
        <v>337</v>
      </c>
      <c r="G93" s="121" t="s">
        <v>338</v>
      </c>
      <c r="H93" s="216"/>
      <c r="I93" s="107"/>
      <c r="J93" s="86"/>
    </row>
    <row r="94" ht="13.5" customHeight="1">
      <c r="A94" s="104" t="s">
        <v>331</v>
      </c>
      <c r="B94" s="123"/>
      <c r="C94" s="216"/>
      <c r="D94" s="107"/>
      <c r="E94" s="216"/>
      <c r="F94" s="88"/>
      <c r="G94" s="118"/>
      <c r="H94" s="231"/>
      <c r="I94" s="118"/>
      <c r="J94" s="86"/>
    </row>
    <row r="95" ht="13.5" customHeight="1">
      <c r="A95" s="104"/>
      <c r="B95" s="123"/>
      <c r="C95" s="216"/>
      <c r="D95" s="107"/>
      <c r="E95" s="216"/>
      <c r="F95" s="224"/>
      <c r="G95" s="107"/>
      <c r="H95" s="216"/>
      <c r="I95" s="143"/>
      <c r="J95" s="86"/>
    </row>
    <row r="96" ht="15.0" customHeight="1">
      <c r="A96" s="219" t="s">
        <v>327</v>
      </c>
      <c r="B96" s="96"/>
      <c r="C96" s="220">
        <f>C90+C92</f>
        <v>40400</v>
      </c>
      <c r="D96" s="143"/>
      <c r="E96" s="220">
        <f>E90+E92</f>
        <v>40400</v>
      </c>
      <c r="F96" s="232"/>
      <c r="G96" s="143"/>
      <c r="H96" s="110">
        <f>H90+H92</f>
        <v>0</v>
      </c>
      <c r="I96" s="233"/>
      <c r="J96" s="222"/>
    </row>
    <row r="97" ht="13.5" customHeight="1">
      <c r="A97" s="88"/>
      <c r="B97" s="89"/>
      <c r="C97" s="18"/>
      <c r="D97" s="88"/>
      <c r="E97" s="18"/>
      <c r="F97" s="88"/>
      <c r="G97" s="88"/>
      <c r="H97" s="86"/>
      <c r="I97" s="86"/>
      <c r="J97" s="86"/>
    </row>
    <row r="98" ht="13.5" customHeight="1">
      <c r="A98" s="88"/>
      <c r="B98" s="135" t="s">
        <v>339</v>
      </c>
      <c r="C98" s="18"/>
      <c r="D98" s="88"/>
      <c r="E98" s="234" t="s">
        <v>340</v>
      </c>
      <c r="F98" s="88"/>
      <c r="G98" s="88"/>
      <c r="H98" s="86"/>
      <c r="I98" s="235"/>
      <c r="J98" s="86"/>
    </row>
    <row r="99" ht="13.5" customHeight="1">
      <c r="A99" s="88"/>
      <c r="B99" s="135" t="s">
        <v>341</v>
      </c>
      <c r="C99" s="18"/>
      <c r="D99" s="88"/>
      <c r="E99" s="234" t="s">
        <v>342</v>
      </c>
      <c r="F99" s="88"/>
      <c r="G99" s="88"/>
      <c r="H99" s="86"/>
      <c r="I99" s="86"/>
      <c r="J99" s="86"/>
    </row>
    <row r="100" ht="13.5" customHeight="1">
      <c r="A100" s="88"/>
      <c r="B100" s="89"/>
      <c r="C100" s="18"/>
      <c r="D100" s="88"/>
      <c r="E100" s="18"/>
      <c r="F100" s="88"/>
      <c r="G100" s="88"/>
      <c r="H100" s="86"/>
      <c r="I100" s="86"/>
      <c r="J100" s="86"/>
    </row>
    <row r="101" ht="13.5" customHeight="1">
      <c r="A101" s="88"/>
      <c r="B101" s="89"/>
      <c r="C101" s="18"/>
      <c r="D101" s="88"/>
      <c r="E101" s="18"/>
      <c r="F101" s="88"/>
      <c r="G101" s="88"/>
      <c r="H101" s="86"/>
      <c r="I101" s="86"/>
      <c r="J101" s="86"/>
    </row>
    <row r="102" ht="13.5" customHeight="1">
      <c r="A102" s="88"/>
      <c r="B102" s="89"/>
      <c r="C102" s="18"/>
      <c r="D102" s="88"/>
      <c r="E102" s="18"/>
      <c r="F102" s="88"/>
      <c r="G102" s="88"/>
      <c r="H102" s="86"/>
      <c r="I102" s="86"/>
      <c r="J102" s="86"/>
    </row>
    <row r="103" ht="13.5" customHeight="1">
      <c r="A103" s="88"/>
      <c r="B103" s="89"/>
      <c r="C103" s="18"/>
      <c r="D103" s="88"/>
      <c r="E103" s="18"/>
      <c r="F103" s="88"/>
      <c r="G103" s="88"/>
      <c r="H103" s="86"/>
      <c r="I103" s="86"/>
      <c r="J103" s="86"/>
    </row>
    <row r="104" ht="13.5" customHeight="1">
      <c r="B104" s="236"/>
      <c r="F104" s="88"/>
      <c r="I104" s="86"/>
    </row>
    <row r="105" ht="13.5" customHeight="1">
      <c r="B105" s="236"/>
      <c r="F105" s="88"/>
      <c r="I105" s="86"/>
    </row>
    <row r="106" ht="13.5" customHeight="1">
      <c r="B106" s="236"/>
      <c r="F106" s="88"/>
      <c r="I106" s="86"/>
    </row>
    <row r="107" ht="13.5" customHeight="1">
      <c r="B107" s="236"/>
      <c r="F107" s="88"/>
      <c r="I107" s="86"/>
    </row>
    <row r="108" ht="13.5" customHeight="1">
      <c r="B108" s="236"/>
      <c r="F108" s="88"/>
      <c r="I108" s="86"/>
    </row>
    <row r="109" ht="13.5" customHeight="1">
      <c r="B109" s="236"/>
      <c r="F109" s="88"/>
      <c r="I109" s="86"/>
    </row>
    <row r="110" ht="13.5" customHeight="1">
      <c r="B110" s="236"/>
      <c r="F110" s="88"/>
      <c r="I110" s="86"/>
    </row>
    <row r="111" ht="13.5" customHeight="1">
      <c r="B111" s="236"/>
      <c r="I111" s="86"/>
    </row>
    <row r="112" ht="13.5" customHeight="1">
      <c r="B112" s="236"/>
      <c r="I112" s="86"/>
    </row>
    <row r="113" ht="13.5" customHeight="1">
      <c r="B113" s="236"/>
    </row>
    <row r="114" ht="13.5" customHeight="1">
      <c r="B114" s="236"/>
    </row>
    <row r="115" ht="13.5" customHeight="1">
      <c r="B115" s="236"/>
    </row>
    <row r="116" ht="13.5" customHeight="1">
      <c r="B116" s="236"/>
    </row>
    <row r="117" ht="13.5" customHeight="1">
      <c r="B117" s="236"/>
    </row>
    <row r="118" ht="13.5" customHeight="1">
      <c r="B118" s="236"/>
    </row>
    <row r="119" ht="13.5" customHeight="1">
      <c r="B119" s="236"/>
    </row>
    <row r="120" ht="13.5" customHeight="1">
      <c r="B120" s="236"/>
    </row>
    <row r="121" ht="13.5" customHeight="1">
      <c r="B121" s="236"/>
    </row>
    <row r="122" ht="13.5" customHeight="1">
      <c r="B122" s="236"/>
    </row>
    <row r="123" ht="13.5" customHeight="1">
      <c r="B123" s="236"/>
    </row>
    <row r="124" ht="13.5" customHeight="1">
      <c r="B124" s="236"/>
    </row>
    <row r="125" ht="13.5" customHeight="1">
      <c r="B125" s="236"/>
    </row>
    <row r="126" ht="13.5" customHeight="1">
      <c r="B126" s="236"/>
    </row>
    <row r="127" ht="13.5" customHeight="1">
      <c r="B127" s="236"/>
    </row>
    <row r="128" ht="13.5" customHeight="1">
      <c r="B128" s="236"/>
    </row>
    <row r="129" ht="13.5" customHeight="1">
      <c r="B129" s="236"/>
    </row>
    <row r="130" ht="13.5" customHeight="1">
      <c r="B130" s="236"/>
    </row>
    <row r="131" ht="13.5" customHeight="1">
      <c r="B131" s="236"/>
    </row>
    <row r="132" ht="13.5" customHeight="1">
      <c r="B132" s="236"/>
    </row>
    <row r="133" ht="13.5" customHeight="1">
      <c r="B133" s="236"/>
    </row>
    <row r="134" ht="13.5" customHeight="1">
      <c r="B134" s="236"/>
    </row>
    <row r="135" ht="13.5" customHeight="1">
      <c r="B135" s="236"/>
    </row>
    <row r="136" ht="13.5" customHeight="1">
      <c r="B136" s="236"/>
    </row>
    <row r="137" ht="13.5" customHeight="1">
      <c r="B137" s="236"/>
    </row>
    <row r="138" ht="13.5" customHeight="1">
      <c r="B138" s="236"/>
    </row>
    <row r="139" ht="13.5" customHeight="1">
      <c r="B139" s="236"/>
    </row>
    <row r="140" ht="13.5" customHeight="1">
      <c r="B140" s="236"/>
    </row>
    <row r="141" ht="13.5" customHeight="1">
      <c r="B141" s="236"/>
    </row>
    <row r="142" ht="13.5" customHeight="1">
      <c r="B142" s="236"/>
    </row>
    <row r="143" ht="13.5" customHeight="1">
      <c r="B143" s="236"/>
    </row>
    <row r="144" ht="13.5" customHeight="1">
      <c r="B144" s="236"/>
    </row>
    <row r="145" ht="13.5" customHeight="1">
      <c r="B145" s="236"/>
    </row>
    <row r="146" ht="13.5" customHeight="1">
      <c r="B146" s="236"/>
    </row>
    <row r="147" ht="13.5" customHeight="1">
      <c r="B147" s="236"/>
    </row>
    <row r="148" ht="13.5" customHeight="1">
      <c r="B148" s="236"/>
    </row>
    <row r="149" ht="13.5" customHeight="1">
      <c r="B149" s="236"/>
    </row>
    <row r="150" ht="13.5" customHeight="1">
      <c r="B150" s="236"/>
    </row>
    <row r="151" ht="13.5" customHeight="1">
      <c r="B151" s="236"/>
    </row>
    <row r="152" ht="13.5" customHeight="1">
      <c r="B152" s="236"/>
    </row>
    <row r="153" ht="13.5" customHeight="1">
      <c r="B153" s="236"/>
    </row>
    <row r="154" ht="13.5" customHeight="1">
      <c r="B154" s="236"/>
    </row>
    <row r="155" ht="13.5" customHeight="1">
      <c r="B155" s="236"/>
    </row>
    <row r="156" ht="13.5" customHeight="1">
      <c r="B156" s="236"/>
    </row>
    <row r="157" ht="13.5" customHeight="1">
      <c r="B157" s="236"/>
    </row>
    <row r="158" ht="13.5" customHeight="1">
      <c r="B158" s="236"/>
    </row>
    <row r="159" ht="13.5" customHeight="1">
      <c r="B159" s="236"/>
    </row>
    <row r="160" ht="13.5" customHeight="1">
      <c r="B160" s="236"/>
    </row>
    <row r="161" ht="13.5" customHeight="1">
      <c r="B161" s="236"/>
    </row>
    <row r="162" ht="13.5" customHeight="1">
      <c r="B162" s="236"/>
    </row>
    <row r="163" ht="13.5" customHeight="1">
      <c r="B163" s="236"/>
    </row>
    <row r="164" ht="13.5" customHeight="1">
      <c r="B164" s="236"/>
    </row>
    <row r="165" ht="13.5" customHeight="1">
      <c r="B165" s="236"/>
    </row>
    <row r="166" ht="13.5" customHeight="1">
      <c r="B166" s="236"/>
    </row>
    <row r="167" ht="13.5" customHeight="1">
      <c r="B167" s="236"/>
    </row>
    <row r="168" ht="13.5" customHeight="1">
      <c r="B168" s="236"/>
    </row>
    <row r="169" ht="13.5" customHeight="1">
      <c r="B169" s="236"/>
    </row>
    <row r="170" ht="13.5" customHeight="1">
      <c r="B170" s="236"/>
    </row>
    <row r="171" ht="13.5" customHeight="1">
      <c r="B171" s="236"/>
    </row>
    <row r="172" ht="13.5" customHeight="1">
      <c r="B172" s="236"/>
    </row>
    <row r="173" ht="13.5" customHeight="1">
      <c r="B173" s="236"/>
    </row>
    <row r="174" ht="13.5" customHeight="1">
      <c r="B174" s="236"/>
    </row>
    <row r="175" ht="13.5" customHeight="1">
      <c r="B175" s="236"/>
    </row>
    <row r="176" ht="13.5" customHeight="1">
      <c r="B176" s="236"/>
    </row>
    <row r="177" ht="13.5" customHeight="1">
      <c r="B177" s="236"/>
    </row>
    <row r="178" ht="13.5" customHeight="1">
      <c r="B178" s="236"/>
    </row>
    <row r="179" ht="13.5" customHeight="1">
      <c r="B179" s="236"/>
    </row>
    <row r="180" ht="13.5" customHeight="1">
      <c r="B180" s="236"/>
    </row>
    <row r="181" ht="13.5" customHeight="1">
      <c r="B181" s="236"/>
    </row>
    <row r="182" ht="13.5" customHeight="1">
      <c r="B182" s="236"/>
    </row>
    <row r="183" ht="13.5" customHeight="1">
      <c r="B183" s="236"/>
    </row>
    <row r="184" ht="13.5" customHeight="1">
      <c r="B184" s="236"/>
    </row>
    <row r="185" ht="13.5" customHeight="1">
      <c r="B185" s="236"/>
    </row>
    <row r="186" ht="13.5" customHeight="1">
      <c r="B186" s="236"/>
    </row>
    <row r="187" ht="13.5" customHeight="1">
      <c r="B187" s="236"/>
    </row>
    <row r="188" ht="13.5" customHeight="1">
      <c r="B188" s="236"/>
    </row>
    <row r="189" ht="13.5" customHeight="1">
      <c r="B189" s="236"/>
    </row>
    <row r="190" ht="13.5" customHeight="1">
      <c r="B190" s="236"/>
    </row>
    <row r="191" ht="13.5" customHeight="1">
      <c r="B191" s="236"/>
    </row>
    <row r="192" ht="13.5" customHeight="1">
      <c r="B192" s="236"/>
    </row>
    <row r="193" ht="13.5" customHeight="1">
      <c r="B193" s="236"/>
    </row>
    <row r="194" ht="13.5" customHeight="1">
      <c r="B194" s="236"/>
    </row>
    <row r="195" ht="13.5" customHeight="1">
      <c r="B195" s="236"/>
    </row>
    <row r="196" ht="13.5" customHeight="1">
      <c r="B196" s="236"/>
    </row>
    <row r="197" ht="13.5" customHeight="1">
      <c r="B197" s="236"/>
    </row>
    <row r="198" ht="13.5" customHeight="1">
      <c r="B198" s="236"/>
    </row>
    <row r="199" ht="13.5" customHeight="1">
      <c r="B199" s="236"/>
    </row>
    <row r="200" ht="13.5" customHeight="1">
      <c r="B200" s="236"/>
    </row>
    <row r="201" ht="13.5" customHeight="1">
      <c r="B201" s="236"/>
    </row>
    <row r="202" ht="13.5" customHeight="1">
      <c r="B202" s="236"/>
    </row>
    <row r="203" ht="13.5" customHeight="1">
      <c r="B203" s="236"/>
    </row>
    <row r="204" ht="13.5" customHeight="1">
      <c r="B204" s="236"/>
    </row>
    <row r="205" ht="13.5" customHeight="1">
      <c r="B205" s="236"/>
    </row>
    <row r="206" ht="13.5" customHeight="1">
      <c r="B206" s="236"/>
    </row>
    <row r="207" ht="13.5" customHeight="1">
      <c r="B207" s="236"/>
    </row>
    <row r="208" ht="13.5" customHeight="1">
      <c r="B208" s="236"/>
    </row>
    <row r="209" ht="13.5" customHeight="1">
      <c r="B209" s="236"/>
    </row>
    <row r="210" ht="13.5" customHeight="1">
      <c r="B210" s="236"/>
    </row>
    <row r="211" ht="13.5" customHeight="1">
      <c r="B211" s="236"/>
    </row>
    <row r="212" ht="13.5" customHeight="1">
      <c r="B212" s="236"/>
    </row>
    <row r="213" ht="13.5" customHeight="1">
      <c r="B213" s="236"/>
    </row>
    <row r="214" ht="13.5" customHeight="1">
      <c r="B214" s="236"/>
    </row>
    <row r="215" ht="13.5" customHeight="1">
      <c r="B215" s="236"/>
    </row>
    <row r="216" ht="13.5" customHeight="1">
      <c r="B216" s="236"/>
    </row>
    <row r="217" ht="13.5" customHeight="1">
      <c r="B217" s="236"/>
    </row>
    <row r="218" ht="13.5" customHeight="1">
      <c r="B218" s="236"/>
    </row>
    <row r="219" ht="13.5" customHeight="1">
      <c r="B219" s="236"/>
    </row>
    <row r="220" ht="13.5" customHeight="1">
      <c r="B220" s="236"/>
    </row>
    <row r="221" ht="13.5" customHeight="1">
      <c r="B221" s="236"/>
    </row>
    <row r="222" ht="13.5" customHeight="1">
      <c r="B222" s="236"/>
    </row>
    <row r="223" ht="13.5" customHeight="1">
      <c r="B223" s="236"/>
    </row>
    <row r="224" ht="13.5" customHeight="1">
      <c r="B224" s="236"/>
    </row>
    <row r="225" ht="13.5" customHeight="1">
      <c r="B225" s="236"/>
    </row>
    <row r="226" ht="13.5" customHeight="1">
      <c r="B226" s="236"/>
    </row>
    <row r="227" ht="13.5" customHeight="1">
      <c r="B227" s="236"/>
    </row>
    <row r="228" ht="13.5" customHeight="1">
      <c r="B228" s="236"/>
    </row>
    <row r="229" ht="13.5" customHeight="1">
      <c r="B229" s="236"/>
    </row>
    <row r="230" ht="13.5" customHeight="1">
      <c r="B230" s="236"/>
    </row>
    <row r="231" ht="13.5" customHeight="1">
      <c r="B231" s="236"/>
    </row>
    <row r="232" ht="13.5" customHeight="1">
      <c r="B232" s="236"/>
    </row>
    <row r="233" ht="13.5" customHeight="1">
      <c r="B233" s="236"/>
    </row>
    <row r="234" ht="13.5" customHeight="1">
      <c r="B234" s="236"/>
    </row>
    <row r="235" ht="13.5" customHeight="1">
      <c r="B235" s="236"/>
    </row>
    <row r="236" ht="13.5" customHeight="1">
      <c r="B236" s="236"/>
    </row>
    <row r="237" ht="13.5" customHeight="1">
      <c r="B237" s="236"/>
    </row>
    <row r="238" ht="13.5" customHeight="1">
      <c r="B238" s="236"/>
    </row>
    <row r="239" ht="13.5" customHeight="1">
      <c r="B239" s="236"/>
    </row>
    <row r="240" ht="13.5" customHeight="1">
      <c r="B240" s="236"/>
    </row>
    <row r="241" ht="13.5" customHeight="1">
      <c r="B241" s="236"/>
    </row>
    <row r="242" ht="13.5" customHeight="1">
      <c r="B242" s="236"/>
    </row>
    <row r="243" ht="13.5" customHeight="1">
      <c r="B243" s="236"/>
    </row>
    <row r="244" ht="13.5" customHeight="1">
      <c r="B244" s="236"/>
    </row>
    <row r="245" ht="13.5" customHeight="1">
      <c r="B245" s="236"/>
    </row>
    <row r="246" ht="13.5" customHeight="1">
      <c r="B246" s="236"/>
    </row>
    <row r="247" ht="13.5" customHeight="1">
      <c r="B247" s="236"/>
    </row>
    <row r="248" ht="13.5" customHeight="1">
      <c r="B248" s="236"/>
    </row>
    <row r="249" ht="13.5" customHeight="1">
      <c r="B249" s="236"/>
    </row>
    <row r="250" ht="13.5" customHeight="1">
      <c r="B250" s="236"/>
    </row>
    <row r="251" ht="13.5" customHeight="1">
      <c r="B251" s="236"/>
    </row>
    <row r="252" ht="13.5" customHeight="1">
      <c r="B252" s="236"/>
    </row>
    <row r="253" ht="13.5" customHeight="1">
      <c r="B253" s="236"/>
    </row>
    <row r="254" ht="13.5" customHeight="1">
      <c r="B254" s="236"/>
    </row>
    <row r="255" ht="13.5" customHeight="1">
      <c r="B255" s="236"/>
    </row>
    <row r="256" ht="13.5" customHeight="1">
      <c r="B256" s="236"/>
    </row>
    <row r="257" ht="13.5" customHeight="1">
      <c r="B257" s="236"/>
    </row>
    <row r="258" ht="13.5" customHeight="1">
      <c r="B258" s="236"/>
    </row>
    <row r="259" ht="13.5" customHeight="1">
      <c r="B259" s="236"/>
    </row>
    <row r="260" ht="13.5" customHeight="1">
      <c r="B260" s="236"/>
    </row>
    <row r="261" ht="13.5" customHeight="1">
      <c r="B261" s="236"/>
    </row>
    <row r="262" ht="13.5" customHeight="1">
      <c r="B262" s="236"/>
    </row>
    <row r="263" ht="13.5" customHeight="1">
      <c r="B263" s="236"/>
    </row>
    <row r="264" ht="13.5" customHeight="1">
      <c r="B264" s="236"/>
    </row>
    <row r="265" ht="13.5" customHeight="1">
      <c r="B265" s="236"/>
    </row>
    <row r="266" ht="13.5" customHeight="1">
      <c r="B266" s="236"/>
    </row>
    <row r="267" ht="13.5" customHeight="1">
      <c r="B267" s="236"/>
    </row>
    <row r="268" ht="13.5" customHeight="1">
      <c r="B268" s="236"/>
    </row>
    <row r="269" ht="13.5" customHeight="1">
      <c r="B269" s="236"/>
    </row>
    <row r="270" ht="13.5" customHeight="1">
      <c r="B270" s="236"/>
    </row>
    <row r="271" ht="13.5" customHeight="1">
      <c r="B271" s="236"/>
    </row>
    <row r="272" ht="13.5" customHeight="1">
      <c r="B272" s="236"/>
    </row>
    <row r="273" ht="13.5" customHeight="1">
      <c r="B273" s="236"/>
    </row>
    <row r="274" ht="13.5" customHeight="1">
      <c r="B274" s="236"/>
    </row>
    <row r="275" ht="13.5" customHeight="1">
      <c r="B275" s="236"/>
    </row>
    <row r="276" ht="13.5" customHeight="1">
      <c r="B276" s="236"/>
    </row>
    <row r="277" ht="13.5" customHeight="1">
      <c r="B277" s="236"/>
    </row>
    <row r="278" ht="13.5" customHeight="1">
      <c r="B278" s="236"/>
    </row>
    <row r="279" ht="13.5" customHeight="1">
      <c r="B279" s="236"/>
    </row>
    <row r="280" ht="13.5" customHeight="1">
      <c r="B280" s="236"/>
    </row>
    <row r="281" ht="13.5" customHeight="1">
      <c r="B281" s="236"/>
    </row>
    <row r="282" ht="13.5" customHeight="1">
      <c r="B282" s="236"/>
    </row>
    <row r="283" ht="13.5" customHeight="1">
      <c r="B283" s="236"/>
    </row>
    <row r="284" ht="13.5" customHeight="1">
      <c r="B284" s="236"/>
    </row>
    <row r="285" ht="13.5" customHeight="1">
      <c r="B285" s="236"/>
    </row>
    <row r="286" ht="13.5" customHeight="1">
      <c r="B286" s="236"/>
    </row>
    <row r="287" ht="13.5" customHeight="1">
      <c r="B287" s="236"/>
    </row>
    <row r="288" ht="13.5" customHeight="1">
      <c r="B288" s="236"/>
    </row>
    <row r="289" ht="13.5" customHeight="1">
      <c r="B289" s="236"/>
    </row>
    <row r="290" ht="13.5" customHeight="1">
      <c r="B290" s="236"/>
    </row>
    <row r="291" ht="13.5" customHeight="1">
      <c r="B291" s="236"/>
    </row>
    <row r="292" ht="13.5" customHeight="1">
      <c r="B292" s="236"/>
    </row>
    <row r="293" ht="13.5" customHeight="1">
      <c r="B293" s="236"/>
    </row>
    <row r="294" ht="13.5" customHeight="1">
      <c r="B294" s="236"/>
    </row>
    <row r="295" ht="13.5" customHeight="1">
      <c r="B295" s="236"/>
    </row>
    <row r="296" ht="13.5" customHeight="1">
      <c r="B296" s="236"/>
    </row>
    <row r="297" ht="13.5" customHeight="1">
      <c r="B297" s="236"/>
    </row>
    <row r="298" ht="13.5" customHeight="1">
      <c r="B298" s="236"/>
    </row>
    <row r="299" ht="13.5" customHeight="1">
      <c r="B299" s="236"/>
    </row>
    <row r="300" ht="13.5" customHeight="1">
      <c r="B300" s="236"/>
    </row>
    <row r="301" ht="13.5" customHeight="1">
      <c r="B301" s="236"/>
    </row>
    <row r="302" ht="13.5" customHeight="1">
      <c r="B302" s="236"/>
    </row>
    <row r="303" ht="13.5" customHeight="1">
      <c r="B303" s="236"/>
    </row>
    <row r="304" ht="13.5" customHeight="1">
      <c r="B304" s="236"/>
    </row>
    <row r="305" ht="13.5" customHeight="1">
      <c r="B305" s="236"/>
    </row>
    <row r="306" ht="13.5" customHeight="1">
      <c r="B306" s="236"/>
    </row>
    <row r="307" ht="13.5" customHeight="1">
      <c r="B307" s="236"/>
    </row>
    <row r="308" ht="13.5" customHeight="1">
      <c r="B308" s="236"/>
    </row>
    <row r="309" ht="13.5" customHeight="1">
      <c r="B309" s="236"/>
    </row>
    <row r="310" ht="13.5" customHeight="1">
      <c r="B310" s="236"/>
    </row>
    <row r="311" ht="13.5" customHeight="1">
      <c r="B311" s="236"/>
    </row>
    <row r="312" ht="13.5" customHeight="1">
      <c r="B312" s="236"/>
    </row>
    <row r="313" ht="13.5" customHeight="1">
      <c r="B313" s="236"/>
    </row>
    <row r="314" ht="13.5" customHeight="1">
      <c r="B314" s="236"/>
    </row>
    <row r="315" ht="13.5" customHeight="1">
      <c r="B315" s="236"/>
    </row>
    <row r="316" ht="13.5" customHeight="1">
      <c r="B316" s="236"/>
    </row>
    <row r="317" ht="13.5" customHeight="1">
      <c r="B317" s="236"/>
    </row>
    <row r="318" ht="13.5" customHeight="1">
      <c r="B318" s="236"/>
    </row>
    <row r="319" ht="13.5" customHeight="1">
      <c r="B319" s="236"/>
    </row>
    <row r="320" ht="13.5" customHeight="1">
      <c r="B320" s="236"/>
    </row>
    <row r="321" ht="13.5" customHeight="1">
      <c r="B321" s="236"/>
    </row>
    <row r="322" ht="13.5" customHeight="1">
      <c r="B322" s="236"/>
    </row>
    <row r="323" ht="13.5" customHeight="1">
      <c r="B323" s="236"/>
    </row>
    <row r="324" ht="13.5" customHeight="1">
      <c r="B324" s="236"/>
    </row>
    <row r="325" ht="13.5" customHeight="1">
      <c r="B325" s="236"/>
    </row>
    <row r="326" ht="13.5" customHeight="1">
      <c r="B326" s="236"/>
    </row>
    <row r="327" ht="13.5" customHeight="1">
      <c r="B327" s="236"/>
    </row>
    <row r="328" ht="13.5" customHeight="1">
      <c r="B328" s="236"/>
    </row>
    <row r="329" ht="13.5" customHeight="1">
      <c r="B329" s="236"/>
    </row>
    <row r="330" ht="13.5" customHeight="1">
      <c r="B330" s="236"/>
    </row>
    <row r="331" ht="13.5" customHeight="1">
      <c r="B331" s="236"/>
    </row>
    <row r="332" ht="13.5" customHeight="1">
      <c r="B332" s="236"/>
    </row>
    <row r="333" ht="13.5" customHeight="1">
      <c r="B333" s="236"/>
    </row>
    <row r="334" ht="13.5" customHeight="1">
      <c r="B334" s="236"/>
    </row>
    <row r="335" ht="13.5" customHeight="1">
      <c r="B335" s="236"/>
    </row>
    <row r="336" ht="13.5" customHeight="1">
      <c r="B336" s="236"/>
    </row>
    <row r="337" ht="13.5" customHeight="1">
      <c r="B337" s="236"/>
    </row>
    <row r="338" ht="13.5" customHeight="1">
      <c r="B338" s="236"/>
    </row>
    <row r="339" ht="13.5" customHeight="1">
      <c r="B339" s="236"/>
    </row>
    <row r="340" ht="13.5" customHeight="1">
      <c r="B340" s="236"/>
    </row>
    <row r="341" ht="13.5" customHeight="1">
      <c r="B341" s="236"/>
    </row>
    <row r="342" ht="13.5" customHeight="1">
      <c r="B342" s="236"/>
    </row>
    <row r="343" ht="13.5" customHeight="1">
      <c r="B343" s="236"/>
    </row>
    <row r="344" ht="13.5" customHeight="1">
      <c r="B344" s="236"/>
    </row>
    <row r="345" ht="13.5" customHeight="1">
      <c r="B345" s="236"/>
    </row>
    <row r="346" ht="13.5" customHeight="1">
      <c r="B346" s="236"/>
    </row>
    <row r="347" ht="13.5" customHeight="1">
      <c r="B347" s="236"/>
    </row>
    <row r="348" ht="13.5" customHeight="1">
      <c r="B348" s="236"/>
    </row>
    <row r="349" ht="13.5" customHeight="1">
      <c r="B349" s="236"/>
    </row>
    <row r="350" ht="13.5" customHeight="1">
      <c r="B350" s="236"/>
    </row>
    <row r="351" ht="13.5" customHeight="1">
      <c r="B351" s="236"/>
    </row>
    <row r="352" ht="13.5" customHeight="1">
      <c r="B352" s="236"/>
    </row>
    <row r="353" ht="13.5" customHeight="1">
      <c r="B353" s="236"/>
    </row>
    <row r="354" ht="13.5" customHeight="1">
      <c r="B354" s="236"/>
    </row>
    <row r="355" ht="13.5" customHeight="1">
      <c r="B355" s="236"/>
    </row>
    <row r="356" ht="13.5" customHeight="1">
      <c r="B356" s="236"/>
    </row>
    <row r="357" ht="13.5" customHeight="1">
      <c r="B357" s="236"/>
    </row>
    <row r="358" ht="13.5" customHeight="1">
      <c r="B358" s="236"/>
    </row>
    <row r="359" ht="13.5" customHeight="1">
      <c r="B359" s="236"/>
    </row>
    <row r="360" ht="13.5" customHeight="1">
      <c r="B360" s="236"/>
    </row>
    <row r="361" ht="13.5" customHeight="1">
      <c r="B361" s="236"/>
    </row>
    <row r="362" ht="13.5" customHeight="1">
      <c r="B362" s="236"/>
    </row>
    <row r="363" ht="13.5" customHeight="1">
      <c r="B363" s="236"/>
    </row>
    <row r="364" ht="13.5" customHeight="1">
      <c r="B364" s="236"/>
    </row>
    <row r="365" ht="13.5" customHeight="1">
      <c r="B365" s="236"/>
    </row>
    <row r="366" ht="13.5" customHeight="1">
      <c r="B366" s="236"/>
    </row>
    <row r="367" ht="13.5" customHeight="1">
      <c r="B367" s="236"/>
    </row>
    <row r="368" ht="13.5" customHeight="1">
      <c r="B368" s="236"/>
    </row>
    <row r="369" ht="13.5" customHeight="1">
      <c r="B369" s="236"/>
    </row>
    <row r="370" ht="13.5" customHeight="1">
      <c r="B370" s="236"/>
    </row>
    <row r="371" ht="13.5" customHeight="1">
      <c r="B371" s="236"/>
    </row>
    <row r="372" ht="13.5" customHeight="1">
      <c r="B372" s="236"/>
    </row>
    <row r="373" ht="13.5" customHeight="1">
      <c r="B373" s="236"/>
    </row>
    <row r="374" ht="13.5" customHeight="1">
      <c r="B374" s="236"/>
    </row>
    <row r="375" ht="13.5" customHeight="1">
      <c r="B375" s="236"/>
    </row>
    <row r="376" ht="13.5" customHeight="1">
      <c r="B376" s="236"/>
    </row>
    <row r="377" ht="13.5" customHeight="1">
      <c r="B377" s="236"/>
    </row>
    <row r="378" ht="13.5" customHeight="1">
      <c r="B378" s="236"/>
    </row>
    <row r="379" ht="13.5" customHeight="1">
      <c r="B379" s="236"/>
    </row>
    <row r="380" ht="13.5" customHeight="1">
      <c r="B380" s="236"/>
    </row>
    <row r="381" ht="13.5" customHeight="1">
      <c r="B381" s="236"/>
    </row>
    <row r="382" ht="13.5" customHeight="1">
      <c r="B382" s="236"/>
    </row>
    <row r="383" ht="13.5" customHeight="1">
      <c r="B383" s="236"/>
    </row>
    <row r="384" ht="13.5" customHeight="1">
      <c r="B384" s="236"/>
    </row>
    <row r="385" ht="13.5" customHeight="1">
      <c r="B385" s="236"/>
    </row>
    <row r="386" ht="13.5" customHeight="1">
      <c r="B386" s="236"/>
    </row>
    <row r="387" ht="13.5" customHeight="1">
      <c r="B387" s="236"/>
    </row>
    <row r="388" ht="13.5" customHeight="1">
      <c r="B388" s="236"/>
    </row>
    <row r="389" ht="13.5" customHeight="1">
      <c r="B389" s="236"/>
    </row>
    <row r="390" ht="13.5" customHeight="1">
      <c r="B390" s="236"/>
    </row>
    <row r="391" ht="13.5" customHeight="1">
      <c r="B391" s="236"/>
    </row>
    <row r="392" ht="13.5" customHeight="1">
      <c r="B392" s="236"/>
    </row>
    <row r="393" ht="13.5" customHeight="1">
      <c r="B393" s="236"/>
    </row>
    <row r="394" ht="13.5" customHeight="1">
      <c r="B394" s="236"/>
    </row>
    <row r="395" ht="13.5" customHeight="1">
      <c r="B395" s="236"/>
    </row>
    <row r="396" ht="13.5" customHeight="1">
      <c r="B396" s="236"/>
    </row>
    <row r="397" ht="13.5" customHeight="1">
      <c r="B397" s="236"/>
    </row>
    <row r="398" ht="13.5" customHeight="1">
      <c r="B398" s="236"/>
    </row>
    <row r="399" ht="13.5" customHeight="1">
      <c r="B399" s="236"/>
    </row>
    <row r="400" ht="13.5" customHeight="1">
      <c r="B400" s="236"/>
    </row>
    <row r="401" ht="13.5" customHeight="1">
      <c r="B401" s="236"/>
    </row>
    <row r="402" ht="13.5" customHeight="1">
      <c r="B402" s="236"/>
    </row>
    <row r="403" ht="13.5" customHeight="1">
      <c r="B403" s="236"/>
    </row>
    <row r="404" ht="13.5" customHeight="1">
      <c r="B404" s="236"/>
    </row>
    <row r="405" ht="13.5" customHeight="1">
      <c r="B405" s="236"/>
    </row>
    <row r="406" ht="13.5" customHeight="1">
      <c r="B406" s="236"/>
    </row>
    <row r="407" ht="13.5" customHeight="1">
      <c r="B407" s="236"/>
    </row>
    <row r="408" ht="13.5" customHeight="1">
      <c r="B408" s="236"/>
    </row>
    <row r="409" ht="13.5" customHeight="1">
      <c r="B409" s="236"/>
    </row>
    <row r="410" ht="13.5" customHeight="1">
      <c r="B410" s="236"/>
    </row>
    <row r="411" ht="13.5" customHeight="1">
      <c r="B411" s="236"/>
    </row>
    <row r="412" ht="13.5" customHeight="1">
      <c r="B412" s="236"/>
    </row>
    <row r="413" ht="13.5" customHeight="1">
      <c r="B413" s="236"/>
    </row>
    <row r="414" ht="13.5" customHeight="1">
      <c r="B414" s="236"/>
    </row>
    <row r="415" ht="13.5" customHeight="1">
      <c r="B415" s="236"/>
    </row>
    <row r="416" ht="13.5" customHeight="1">
      <c r="B416" s="236"/>
    </row>
    <row r="417" ht="13.5" customHeight="1">
      <c r="B417" s="236"/>
    </row>
    <row r="418" ht="13.5" customHeight="1">
      <c r="B418" s="236"/>
    </row>
    <row r="419" ht="13.5" customHeight="1">
      <c r="B419" s="236"/>
    </row>
    <row r="420" ht="13.5" customHeight="1">
      <c r="B420" s="236"/>
    </row>
    <row r="421" ht="13.5" customHeight="1">
      <c r="B421" s="236"/>
    </row>
    <row r="422" ht="13.5" customHeight="1">
      <c r="B422" s="236"/>
    </row>
    <row r="423" ht="13.5" customHeight="1">
      <c r="B423" s="236"/>
    </row>
    <row r="424" ht="13.5" customHeight="1">
      <c r="B424" s="236"/>
    </row>
    <row r="425" ht="13.5" customHeight="1">
      <c r="B425" s="236"/>
    </row>
    <row r="426" ht="13.5" customHeight="1">
      <c r="B426" s="236"/>
    </row>
    <row r="427" ht="13.5" customHeight="1">
      <c r="B427" s="236"/>
    </row>
    <row r="428" ht="13.5" customHeight="1">
      <c r="B428" s="236"/>
    </row>
    <row r="429" ht="13.5" customHeight="1">
      <c r="B429" s="236"/>
    </row>
    <row r="430" ht="13.5" customHeight="1">
      <c r="B430" s="236"/>
    </row>
    <row r="431" ht="13.5" customHeight="1">
      <c r="B431" s="236"/>
    </row>
    <row r="432" ht="13.5" customHeight="1">
      <c r="B432" s="236"/>
    </row>
    <row r="433" ht="13.5" customHeight="1">
      <c r="B433" s="236"/>
    </row>
    <row r="434" ht="13.5" customHeight="1">
      <c r="B434" s="236"/>
    </row>
    <row r="435" ht="13.5" customHeight="1">
      <c r="B435" s="236"/>
    </row>
    <row r="436" ht="13.5" customHeight="1">
      <c r="B436" s="236"/>
    </row>
    <row r="437" ht="13.5" customHeight="1">
      <c r="B437" s="236"/>
    </row>
    <row r="438" ht="13.5" customHeight="1">
      <c r="B438" s="236"/>
    </row>
    <row r="439" ht="13.5" customHeight="1">
      <c r="B439" s="236"/>
    </row>
    <row r="440" ht="13.5" customHeight="1">
      <c r="B440" s="236"/>
    </row>
    <row r="441" ht="13.5" customHeight="1">
      <c r="B441" s="236"/>
    </row>
    <row r="442" ht="13.5" customHeight="1">
      <c r="B442" s="236"/>
    </row>
    <row r="443" ht="13.5" customHeight="1">
      <c r="B443" s="236"/>
    </row>
    <row r="444" ht="13.5" customHeight="1">
      <c r="B444" s="236"/>
    </row>
    <row r="445" ht="13.5" customHeight="1">
      <c r="B445" s="236"/>
    </row>
    <row r="446" ht="13.5" customHeight="1">
      <c r="B446" s="236"/>
    </row>
    <row r="447" ht="13.5" customHeight="1">
      <c r="B447" s="236"/>
    </row>
    <row r="448" ht="13.5" customHeight="1">
      <c r="B448" s="236"/>
    </row>
    <row r="449" ht="13.5" customHeight="1">
      <c r="B449" s="236"/>
    </row>
    <row r="450" ht="13.5" customHeight="1">
      <c r="B450" s="236"/>
    </row>
    <row r="451" ht="13.5" customHeight="1">
      <c r="B451" s="236"/>
    </row>
    <row r="452" ht="13.5" customHeight="1">
      <c r="B452" s="236"/>
    </row>
    <row r="453" ht="13.5" customHeight="1">
      <c r="B453" s="236"/>
    </row>
    <row r="454" ht="13.5" customHeight="1">
      <c r="B454" s="236"/>
    </row>
    <row r="455" ht="13.5" customHeight="1">
      <c r="B455" s="236"/>
    </row>
    <row r="456" ht="13.5" customHeight="1">
      <c r="B456" s="236"/>
    </row>
    <row r="457" ht="13.5" customHeight="1">
      <c r="B457" s="236"/>
    </row>
    <row r="458" ht="13.5" customHeight="1">
      <c r="B458" s="236"/>
    </row>
    <row r="459" ht="13.5" customHeight="1">
      <c r="B459" s="236"/>
    </row>
    <row r="460" ht="13.5" customHeight="1">
      <c r="B460" s="236"/>
    </row>
    <row r="461" ht="13.5" customHeight="1">
      <c r="B461" s="236"/>
    </row>
    <row r="462" ht="13.5" customHeight="1">
      <c r="B462" s="236"/>
    </row>
    <row r="463" ht="13.5" customHeight="1">
      <c r="B463" s="236"/>
    </row>
    <row r="464" ht="13.5" customHeight="1">
      <c r="B464" s="236"/>
    </row>
    <row r="465" ht="13.5" customHeight="1">
      <c r="B465" s="236"/>
    </row>
    <row r="466" ht="13.5" customHeight="1">
      <c r="B466" s="236"/>
    </row>
    <row r="467" ht="13.5" customHeight="1">
      <c r="B467" s="236"/>
    </row>
    <row r="468" ht="13.5" customHeight="1">
      <c r="B468" s="236"/>
    </row>
    <row r="469" ht="13.5" customHeight="1">
      <c r="B469" s="236"/>
    </row>
    <row r="470" ht="13.5" customHeight="1">
      <c r="B470" s="236"/>
    </row>
    <row r="471" ht="13.5" customHeight="1">
      <c r="B471" s="236"/>
    </row>
    <row r="472" ht="13.5" customHeight="1">
      <c r="B472" s="236"/>
    </row>
    <row r="473" ht="13.5" customHeight="1">
      <c r="B473" s="236"/>
    </row>
    <row r="474" ht="13.5" customHeight="1">
      <c r="B474" s="236"/>
    </row>
    <row r="475" ht="13.5" customHeight="1">
      <c r="B475" s="236"/>
    </row>
    <row r="476" ht="13.5" customHeight="1">
      <c r="B476" s="236"/>
    </row>
    <row r="477" ht="13.5" customHeight="1">
      <c r="B477" s="236"/>
    </row>
    <row r="478" ht="13.5" customHeight="1">
      <c r="B478" s="236"/>
    </row>
    <row r="479" ht="13.5" customHeight="1">
      <c r="B479" s="236"/>
    </row>
    <row r="480" ht="13.5" customHeight="1">
      <c r="B480" s="236"/>
    </row>
    <row r="481" ht="13.5" customHeight="1">
      <c r="B481" s="236"/>
    </row>
    <row r="482" ht="13.5" customHeight="1">
      <c r="B482" s="236"/>
    </row>
    <row r="483" ht="13.5" customHeight="1">
      <c r="B483" s="236"/>
    </row>
    <row r="484" ht="13.5" customHeight="1">
      <c r="B484" s="236"/>
    </row>
    <row r="485" ht="13.5" customHeight="1">
      <c r="B485" s="236"/>
    </row>
    <row r="486" ht="13.5" customHeight="1">
      <c r="B486" s="236"/>
    </row>
    <row r="487" ht="13.5" customHeight="1">
      <c r="B487" s="236"/>
    </row>
    <row r="488" ht="13.5" customHeight="1">
      <c r="B488" s="236"/>
    </row>
    <row r="489" ht="13.5" customHeight="1">
      <c r="B489" s="236"/>
    </row>
    <row r="490" ht="13.5" customHeight="1">
      <c r="B490" s="236"/>
    </row>
    <row r="491" ht="13.5" customHeight="1">
      <c r="B491" s="236"/>
    </row>
    <row r="492" ht="13.5" customHeight="1">
      <c r="B492" s="236"/>
    </row>
    <row r="493" ht="13.5" customHeight="1">
      <c r="B493" s="236"/>
    </row>
    <row r="494" ht="13.5" customHeight="1">
      <c r="B494" s="236"/>
    </row>
    <row r="495" ht="13.5" customHeight="1">
      <c r="B495" s="236"/>
    </row>
    <row r="496" ht="13.5" customHeight="1">
      <c r="B496" s="236"/>
    </row>
    <row r="497" ht="13.5" customHeight="1">
      <c r="B497" s="236"/>
    </row>
    <row r="498" ht="13.5" customHeight="1">
      <c r="B498" s="236"/>
    </row>
    <row r="499" ht="13.5" customHeight="1">
      <c r="B499" s="236"/>
    </row>
    <row r="500" ht="13.5" customHeight="1">
      <c r="B500" s="236"/>
    </row>
    <row r="501" ht="13.5" customHeight="1">
      <c r="B501" s="236"/>
    </row>
    <row r="502" ht="13.5" customHeight="1">
      <c r="B502" s="236"/>
    </row>
    <row r="503" ht="13.5" customHeight="1">
      <c r="B503" s="236"/>
    </row>
    <row r="504" ht="13.5" customHeight="1">
      <c r="B504" s="236"/>
    </row>
    <row r="505" ht="13.5" customHeight="1">
      <c r="B505" s="236"/>
    </row>
    <row r="506" ht="13.5" customHeight="1">
      <c r="B506" s="236"/>
    </row>
    <row r="507" ht="13.5" customHeight="1">
      <c r="B507" s="236"/>
    </row>
    <row r="508" ht="13.5" customHeight="1">
      <c r="B508" s="236"/>
    </row>
    <row r="509" ht="13.5" customHeight="1">
      <c r="B509" s="236"/>
    </row>
    <row r="510" ht="13.5" customHeight="1">
      <c r="B510" s="236"/>
    </row>
    <row r="511" ht="13.5" customHeight="1">
      <c r="B511" s="236"/>
    </row>
    <row r="512" ht="13.5" customHeight="1">
      <c r="B512" s="236"/>
    </row>
    <row r="513" ht="13.5" customHeight="1">
      <c r="B513" s="236"/>
    </row>
    <row r="514" ht="13.5" customHeight="1">
      <c r="B514" s="236"/>
    </row>
    <row r="515" ht="13.5" customHeight="1">
      <c r="B515" s="236"/>
    </row>
    <row r="516" ht="13.5" customHeight="1">
      <c r="B516" s="236"/>
    </row>
    <row r="517" ht="13.5" customHeight="1">
      <c r="B517" s="236"/>
    </row>
    <row r="518" ht="13.5" customHeight="1">
      <c r="B518" s="236"/>
    </row>
    <row r="519" ht="13.5" customHeight="1">
      <c r="B519" s="236"/>
    </row>
    <row r="520" ht="13.5" customHeight="1">
      <c r="B520" s="236"/>
    </row>
    <row r="521" ht="13.5" customHeight="1">
      <c r="B521" s="236"/>
    </row>
    <row r="522" ht="13.5" customHeight="1">
      <c r="B522" s="236"/>
    </row>
    <row r="523" ht="13.5" customHeight="1">
      <c r="B523" s="236"/>
    </row>
    <row r="524" ht="13.5" customHeight="1">
      <c r="B524" s="236"/>
    </row>
    <row r="525" ht="13.5" customHeight="1">
      <c r="B525" s="236"/>
    </row>
    <row r="526" ht="13.5" customHeight="1">
      <c r="B526" s="236"/>
    </row>
    <row r="527" ht="13.5" customHeight="1">
      <c r="B527" s="236"/>
    </row>
    <row r="528" ht="13.5" customHeight="1">
      <c r="B528" s="236"/>
    </row>
    <row r="529" ht="13.5" customHeight="1">
      <c r="B529" s="236"/>
    </row>
    <row r="530" ht="13.5" customHeight="1">
      <c r="B530" s="236"/>
    </row>
    <row r="531" ht="13.5" customHeight="1">
      <c r="B531" s="236"/>
    </row>
    <row r="532" ht="13.5" customHeight="1">
      <c r="B532" s="236"/>
    </row>
    <row r="533" ht="13.5" customHeight="1">
      <c r="B533" s="236"/>
    </row>
    <row r="534" ht="13.5" customHeight="1">
      <c r="B534" s="236"/>
    </row>
    <row r="535" ht="13.5" customHeight="1">
      <c r="B535" s="236"/>
    </row>
    <row r="536" ht="13.5" customHeight="1">
      <c r="B536" s="236"/>
    </row>
    <row r="537" ht="13.5" customHeight="1">
      <c r="B537" s="236"/>
    </row>
    <row r="538" ht="13.5" customHeight="1">
      <c r="B538" s="236"/>
    </row>
    <row r="539" ht="13.5" customHeight="1">
      <c r="B539" s="236"/>
    </row>
    <row r="540" ht="13.5" customHeight="1">
      <c r="B540" s="236"/>
    </row>
    <row r="541" ht="13.5" customHeight="1">
      <c r="B541" s="236"/>
    </row>
    <row r="542" ht="13.5" customHeight="1">
      <c r="B542" s="236"/>
    </row>
    <row r="543" ht="13.5" customHeight="1">
      <c r="B543" s="236"/>
    </row>
    <row r="544" ht="13.5" customHeight="1">
      <c r="B544" s="236"/>
    </row>
    <row r="545" ht="13.5" customHeight="1">
      <c r="B545" s="236"/>
    </row>
    <row r="546" ht="13.5" customHeight="1">
      <c r="B546" s="236"/>
    </row>
    <row r="547" ht="13.5" customHeight="1">
      <c r="B547" s="236"/>
    </row>
    <row r="548" ht="13.5" customHeight="1">
      <c r="B548" s="236"/>
    </row>
    <row r="549" ht="13.5" customHeight="1">
      <c r="B549" s="236"/>
    </row>
    <row r="550" ht="13.5" customHeight="1">
      <c r="B550" s="236"/>
    </row>
    <row r="551" ht="13.5" customHeight="1">
      <c r="B551" s="236"/>
    </row>
    <row r="552" ht="13.5" customHeight="1">
      <c r="B552" s="236"/>
    </row>
    <row r="553" ht="13.5" customHeight="1">
      <c r="B553" s="236"/>
    </row>
    <row r="554" ht="13.5" customHeight="1">
      <c r="B554" s="236"/>
    </row>
    <row r="555" ht="13.5" customHeight="1">
      <c r="B555" s="236"/>
    </row>
    <row r="556" ht="13.5" customHeight="1">
      <c r="B556" s="236"/>
    </row>
    <row r="557" ht="13.5" customHeight="1">
      <c r="B557" s="236"/>
    </row>
    <row r="558" ht="13.5" customHeight="1">
      <c r="B558" s="236"/>
    </row>
    <row r="559" ht="13.5" customHeight="1">
      <c r="B559" s="236"/>
    </row>
    <row r="560" ht="13.5" customHeight="1">
      <c r="B560" s="236"/>
    </row>
    <row r="561" ht="13.5" customHeight="1">
      <c r="B561" s="236"/>
    </row>
    <row r="562" ht="13.5" customHeight="1">
      <c r="B562" s="236"/>
    </row>
    <row r="563" ht="13.5" customHeight="1">
      <c r="B563" s="236"/>
    </row>
    <row r="564" ht="13.5" customHeight="1">
      <c r="B564" s="236"/>
    </row>
    <row r="565" ht="13.5" customHeight="1">
      <c r="B565" s="236"/>
    </row>
    <row r="566" ht="13.5" customHeight="1">
      <c r="B566" s="236"/>
    </row>
    <row r="567" ht="13.5" customHeight="1">
      <c r="B567" s="236"/>
    </row>
    <row r="568" ht="13.5" customHeight="1">
      <c r="B568" s="236"/>
    </row>
    <row r="569" ht="13.5" customHeight="1">
      <c r="B569" s="236"/>
    </row>
    <row r="570" ht="13.5" customHeight="1">
      <c r="B570" s="236"/>
    </row>
    <row r="571" ht="13.5" customHeight="1">
      <c r="B571" s="236"/>
    </row>
    <row r="572" ht="13.5" customHeight="1">
      <c r="B572" s="236"/>
    </row>
    <row r="573" ht="13.5" customHeight="1">
      <c r="B573" s="236"/>
    </row>
    <row r="574" ht="13.5" customHeight="1">
      <c r="B574" s="236"/>
    </row>
    <row r="575" ht="13.5" customHeight="1">
      <c r="B575" s="236"/>
    </row>
    <row r="576" ht="13.5" customHeight="1">
      <c r="B576" s="236"/>
    </row>
    <row r="577" ht="13.5" customHeight="1">
      <c r="B577" s="236"/>
    </row>
    <row r="578" ht="13.5" customHeight="1">
      <c r="B578" s="236"/>
    </row>
    <row r="579" ht="13.5" customHeight="1">
      <c r="B579" s="236"/>
    </row>
    <row r="580" ht="13.5" customHeight="1">
      <c r="B580" s="236"/>
    </row>
    <row r="581" ht="13.5" customHeight="1">
      <c r="B581" s="236"/>
    </row>
    <row r="582" ht="13.5" customHeight="1">
      <c r="B582" s="236"/>
    </row>
    <row r="583" ht="13.5" customHeight="1">
      <c r="B583" s="236"/>
    </row>
    <row r="584" ht="13.5" customHeight="1">
      <c r="B584" s="236"/>
    </row>
    <row r="585" ht="13.5" customHeight="1">
      <c r="B585" s="236"/>
    </row>
    <row r="586" ht="13.5" customHeight="1">
      <c r="B586" s="236"/>
    </row>
    <row r="587" ht="13.5" customHeight="1">
      <c r="B587" s="236"/>
    </row>
    <row r="588" ht="13.5" customHeight="1">
      <c r="B588" s="236"/>
    </row>
    <row r="589" ht="13.5" customHeight="1">
      <c r="B589" s="236"/>
    </row>
    <row r="590" ht="13.5" customHeight="1">
      <c r="B590" s="236"/>
    </row>
    <row r="591" ht="13.5" customHeight="1">
      <c r="B591" s="236"/>
    </row>
    <row r="592" ht="13.5" customHeight="1">
      <c r="B592" s="236"/>
    </row>
    <row r="593" ht="13.5" customHeight="1">
      <c r="B593" s="236"/>
    </row>
    <row r="594" ht="13.5" customHeight="1">
      <c r="B594" s="236"/>
    </row>
    <row r="595" ht="13.5" customHeight="1">
      <c r="B595" s="236"/>
    </row>
    <row r="596" ht="13.5" customHeight="1">
      <c r="B596" s="236"/>
    </row>
    <row r="597" ht="13.5" customHeight="1">
      <c r="B597" s="236"/>
    </row>
    <row r="598" ht="13.5" customHeight="1">
      <c r="B598" s="236"/>
    </row>
    <row r="599" ht="13.5" customHeight="1">
      <c r="B599" s="236"/>
    </row>
    <row r="600" ht="13.5" customHeight="1">
      <c r="B600" s="236"/>
    </row>
    <row r="601" ht="13.5" customHeight="1">
      <c r="B601" s="236"/>
    </row>
    <row r="602" ht="13.5" customHeight="1">
      <c r="B602" s="236"/>
    </row>
    <row r="603" ht="13.5" customHeight="1">
      <c r="B603" s="236"/>
    </row>
    <row r="604" ht="13.5" customHeight="1">
      <c r="B604" s="236"/>
    </row>
    <row r="605" ht="13.5" customHeight="1">
      <c r="B605" s="236"/>
    </row>
    <row r="606" ht="13.5" customHeight="1">
      <c r="B606" s="236"/>
    </row>
    <row r="607" ht="13.5" customHeight="1">
      <c r="B607" s="236"/>
    </row>
    <row r="608" ht="13.5" customHeight="1">
      <c r="B608" s="236"/>
    </row>
    <row r="609" ht="13.5" customHeight="1">
      <c r="B609" s="236"/>
    </row>
    <row r="610" ht="13.5" customHeight="1">
      <c r="B610" s="236"/>
    </row>
    <row r="611" ht="13.5" customHeight="1">
      <c r="B611" s="236"/>
    </row>
    <row r="612" ht="13.5" customHeight="1">
      <c r="B612" s="236"/>
    </row>
    <row r="613" ht="13.5" customHeight="1">
      <c r="B613" s="236"/>
    </row>
    <row r="614" ht="13.5" customHeight="1">
      <c r="B614" s="236"/>
    </row>
    <row r="615" ht="13.5" customHeight="1">
      <c r="B615" s="236"/>
    </row>
    <row r="616" ht="13.5" customHeight="1">
      <c r="B616" s="236"/>
    </row>
    <row r="617" ht="13.5" customHeight="1">
      <c r="B617" s="236"/>
    </row>
    <row r="618" ht="13.5" customHeight="1">
      <c r="B618" s="236"/>
    </row>
    <row r="619" ht="13.5" customHeight="1">
      <c r="B619" s="236"/>
    </row>
    <row r="620" ht="13.5" customHeight="1">
      <c r="B620" s="236"/>
    </row>
    <row r="621" ht="13.5" customHeight="1">
      <c r="B621" s="236"/>
    </row>
    <row r="622" ht="13.5" customHeight="1">
      <c r="B622" s="236"/>
    </row>
    <row r="623" ht="13.5" customHeight="1">
      <c r="B623" s="236"/>
    </row>
    <row r="624" ht="13.5" customHeight="1">
      <c r="B624" s="236"/>
    </row>
    <row r="625" ht="13.5" customHeight="1">
      <c r="B625" s="236"/>
    </row>
    <row r="626" ht="13.5" customHeight="1">
      <c r="B626" s="236"/>
    </row>
    <row r="627" ht="13.5" customHeight="1">
      <c r="B627" s="236"/>
    </row>
    <row r="628" ht="13.5" customHeight="1">
      <c r="B628" s="236"/>
    </row>
    <row r="629" ht="13.5" customHeight="1">
      <c r="B629" s="236"/>
    </row>
    <row r="630" ht="13.5" customHeight="1">
      <c r="B630" s="236"/>
    </row>
    <row r="631" ht="13.5" customHeight="1">
      <c r="B631" s="236"/>
    </row>
    <row r="632" ht="13.5" customHeight="1">
      <c r="B632" s="236"/>
    </row>
    <row r="633" ht="13.5" customHeight="1">
      <c r="B633" s="236"/>
    </row>
    <row r="634" ht="13.5" customHeight="1">
      <c r="B634" s="236"/>
    </row>
    <row r="635" ht="13.5" customHeight="1">
      <c r="B635" s="236"/>
    </row>
    <row r="636" ht="13.5" customHeight="1">
      <c r="B636" s="236"/>
    </row>
    <row r="637" ht="13.5" customHeight="1">
      <c r="B637" s="236"/>
    </row>
    <row r="638" ht="13.5" customHeight="1">
      <c r="B638" s="236"/>
    </row>
    <row r="639" ht="13.5" customHeight="1">
      <c r="B639" s="236"/>
    </row>
    <row r="640" ht="13.5" customHeight="1">
      <c r="B640" s="236"/>
    </row>
    <row r="641" ht="13.5" customHeight="1">
      <c r="B641" s="236"/>
    </row>
    <row r="642" ht="13.5" customHeight="1">
      <c r="B642" s="236"/>
    </row>
    <row r="643" ht="13.5" customHeight="1">
      <c r="B643" s="236"/>
    </row>
    <row r="644" ht="13.5" customHeight="1">
      <c r="B644" s="236"/>
    </row>
    <row r="645" ht="13.5" customHeight="1">
      <c r="B645" s="236"/>
    </row>
    <row r="646" ht="13.5" customHeight="1">
      <c r="B646" s="236"/>
    </row>
    <row r="647" ht="13.5" customHeight="1">
      <c r="B647" s="236"/>
    </row>
    <row r="648" ht="13.5" customHeight="1">
      <c r="B648" s="236"/>
    </row>
    <row r="649" ht="13.5" customHeight="1">
      <c r="B649" s="236"/>
    </row>
    <row r="650" ht="13.5" customHeight="1">
      <c r="B650" s="236"/>
    </row>
    <row r="651" ht="13.5" customHeight="1">
      <c r="B651" s="236"/>
    </row>
    <row r="652" ht="13.5" customHeight="1">
      <c r="B652" s="236"/>
    </row>
    <row r="653" ht="13.5" customHeight="1">
      <c r="B653" s="236"/>
    </row>
    <row r="654" ht="13.5" customHeight="1">
      <c r="B654" s="236"/>
    </row>
    <row r="655" ht="13.5" customHeight="1">
      <c r="B655" s="236"/>
    </row>
    <row r="656" ht="13.5" customHeight="1">
      <c r="B656" s="236"/>
    </row>
    <row r="657" ht="13.5" customHeight="1">
      <c r="B657" s="236"/>
    </row>
    <row r="658" ht="13.5" customHeight="1">
      <c r="B658" s="236"/>
    </row>
    <row r="659" ht="13.5" customHeight="1">
      <c r="B659" s="236"/>
    </row>
    <row r="660" ht="13.5" customHeight="1">
      <c r="B660" s="236"/>
    </row>
    <row r="661" ht="13.5" customHeight="1">
      <c r="B661" s="236"/>
    </row>
    <row r="662" ht="13.5" customHeight="1">
      <c r="B662" s="236"/>
    </row>
    <row r="663" ht="13.5" customHeight="1">
      <c r="B663" s="236"/>
    </row>
    <row r="664" ht="13.5" customHeight="1">
      <c r="B664" s="236"/>
    </row>
    <row r="665" ht="13.5" customHeight="1">
      <c r="B665" s="236"/>
    </row>
    <row r="666" ht="13.5" customHeight="1">
      <c r="B666" s="236"/>
    </row>
    <row r="667" ht="13.5" customHeight="1">
      <c r="B667" s="236"/>
    </row>
    <row r="668" ht="13.5" customHeight="1">
      <c r="B668" s="236"/>
    </row>
    <row r="669" ht="13.5" customHeight="1">
      <c r="B669" s="236"/>
    </row>
    <row r="670" ht="13.5" customHeight="1">
      <c r="B670" s="236"/>
    </row>
    <row r="671" ht="13.5" customHeight="1">
      <c r="B671" s="236"/>
    </row>
    <row r="672" ht="13.5" customHeight="1">
      <c r="B672" s="236"/>
    </row>
    <row r="673" ht="13.5" customHeight="1">
      <c r="B673" s="236"/>
    </row>
    <row r="674" ht="13.5" customHeight="1">
      <c r="B674" s="236"/>
    </row>
    <row r="675" ht="13.5" customHeight="1">
      <c r="B675" s="236"/>
    </row>
    <row r="676" ht="13.5" customHeight="1">
      <c r="B676" s="236"/>
    </row>
    <row r="677" ht="13.5" customHeight="1">
      <c r="B677" s="236"/>
    </row>
    <row r="678" ht="13.5" customHeight="1">
      <c r="B678" s="236"/>
    </row>
    <row r="679" ht="13.5" customHeight="1">
      <c r="B679" s="236"/>
    </row>
    <row r="680" ht="13.5" customHeight="1">
      <c r="B680" s="236"/>
    </row>
    <row r="681" ht="13.5" customHeight="1">
      <c r="B681" s="236"/>
    </row>
    <row r="682" ht="13.5" customHeight="1">
      <c r="B682" s="236"/>
    </row>
    <row r="683" ht="13.5" customHeight="1">
      <c r="B683" s="236"/>
    </row>
    <row r="684" ht="13.5" customHeight="1">
      <c r="B684" s="236"/>
    </row>
    <row r="685" ht="13.5" customHeight="1">
      <c r="B685" s="236"/>
    </row>
    <row r="686" ht="13.5" customHeight="1">
      <c r="B686" s="236"/>
    </row>
    <row r="687" ht="13.5" customHeight="1">
      <c r="B687" s="236"/>
    </row>
    <row r="688" ht="13.5" customHeight="1">
      <c r="B688" s="236"/>
    </row>
    <row r="689" ht="13.5" customHeight="1">
      <c r="B689" s="236"/>
    </row>
    <row r="690" ht="13.5" customHeight="1">
      <c r="B690" s="236"/>
    </row>
    <row r="691" ht="13.5" customHeight="1">
      <c r="B691" s="236"/>
    </row>
    <row r="692" ht="13.5" customHeight="1">
      <c r="B692" s="236"/>
    </row>
    <row r="693" ht="13.5" customHeight="1">
      <c r="B693" s="236"/>
    </row>
    <row r="694" ht="13.5" customHeight="1">
      <c r="B694" s="236"/>
    </row>
    <row r="695" ht="13.5" customHeight="1">
      <c r="B695" s="236"/>
    </row>
    <row r="696" ht="13.5" customHeight="1">
      <c r="B696" s="236"/>
    </row>
    <row r="697" ht="13.5" customHeight="1">
      <c r="B697" s="236"/>
    </row>
    <row r="698" ht="13.5" customHeight="1">
      <c r="B698" s="236"/>
    </row>
    <row r="699" ht="13.5" customHeight="1">
      <c r="B699" s="236"/>
    </row>
    <row r="700" ht="13.5" customHeight="1">
      <c r="B700" s="236"/>
    </row>
    <row r="701" ht="13.5" customHeight="1">
      <c r="B701" s="236"/>
    </row>
    <row r="702" ht="13.5" customHeight="1">
      <c r="B702" s="236"/>
    </row>
    <row r="703" ht="13.5" customHeight="1">
      <c r="B703" s="236"/>
    </row>
    <row r="704" ht="13.5" customHeight="1">
      <c r="B704" s="236"/>
    </row>
    <row r="705" ht="13.5" customHeight="1">
      <c r="B705" s="236"/>
    </row>
    <row r="706" ht="13.5" customHeight="1">
      <c r="B706" s="236"/>
    </row>
    <row r="707" ht="13.5" customHeight="1">
      <c r="B707" s="236"/>
    </row>
    <row r="708" ht="13.5" customHeight="1">
      <c r="B708" s="236"/>
    </row>
    <row r="709" ht="13.5" customHeight="1">
      <c r="B709" s="236"/>
    </row>
    <row r="710" ht="13.5" customHeight="1">
      <c r="B710" s="236"/>
    </row>
    <row r="711" ht="13.5" customHeight="1">
      <c r="B711" s="236"/>
    </row>
    <row r="712" ht="13.5" customHeight="1">
      <c r="B712" s="236"/>
    </row>
    <row r="713" ht="13.5" customHeight="1">
      <c r="B713" s="236"/>
    </row>
    <row r="714" ht="13.5" customHeight="1">
      <c r="B714" s="236"/>
    </row>
    <row r="715" ht="13.5" customHeight="1">
      <c r="B715" s="236"/>
    </row>
    <row r="716" ht="13.5" customHeight="1">
      <c r="B716" s="236"/>
    </row>
    <row r="717" ht="13.5" customHeight="1">
      <c r="B717" s="236"/>
    </row>
    <row r="718" ht="13.5" customHeight="1">
      <c r="B718" s="236"/>
    </row>
    <row r="719" ht="13.5" customHeight="1">
      <c r="B719" s="236"/>
    </row>
    <row r="720" ht="13.5" customHeight="1">
      <c r="B720" s="236"/>
    </row>
    <row r="721" ht="13.5" customHeight="1">
      <c r="B721" s="236"/>
    </row>
    <row r="722" ht="13.5" customHeight="1">
      <c r="B722" s="236"/>
    </row>
    <row r="723" ht="13.5" customHeight="1">
      <c r="B723" s="236"/>
    </row>
    <row r="724" ht="13.5" customHeight="1">
      <c r="B724" s="236"/>
    </row>
    <row r="725" ht="13.5" customHeight="1">
      <c r="B725" s="236"/>
    </row>
    <row r="726" ht="13.5" customHeight="1">
      <c r="B726" s="236"/>
    </row>
    <row r="727" ht="13.5" customHeight="1">
      <c r="B727" s="236"/>
    </row>
    <row r="728" ht="13.5" customHeight="1">
      <c r="B728" s="236"/>
    </row>
    <row r="729" ht="13.5" customHeight="1">
      <c r="B729" s="236"/>
    </row>
    <row r="730" ht="13.5" customHeight="1">
      <c r="B730" s="236"/>
    </row>
    <row r="731" ht="13.5" customHeight="1">
      <c r="B731" s="236"/>
    </row>
    <row r="732" ht="13.5" customHeight="1">
      <c r="B732" s="236"/>
    </row>
    <row r="733" ht="13.5" customHeight="1">
      <c r="B733" s="236"/>
    </row>
    <row r="734" ht="13.5" customHeight="1">
      <c r="B734" s="236"/>
    </row>
    <row r="735" ht="13.5" customHeight="1">
      <c r="B735" s="236"/>
    </row>
    <row r="736" ht="13.5" customHeight="1">
      <c r="B736" s="236"/>
    </row>
    <row r="737" ht="13.5" customHeight="1">
      <c r="B737" s="236"/>
    </row>
    <row r="738" ht="13.5" customHeight="1">
      <c r="B738" s="236"/>
    </row>
    <row r="739" ht="13.5" customHeight="1">
      <c r="B739" s="236"/>
    </row>
    <row r="740" ht="13.5" customHeight="1">
      <c r="B740" s="236"/>
    </row>
    <row r="741" ht="13.5" customHeight="1">
      <c r="B741" s="236"/>
    </row>
    <row r="742" ht="13.5" customHeight="1">
      <c r="B742" s="236"/>
    </row>
    <row r="743" ht="13.5" customHeight="1">
      <c r="B743" s="236"/>
    </row>
    <row r="744" ht="13.5" customHeight="1">
      <c r="B744" s="236"/>
    </row>
    <row r="745" ht="13.5" customHeight="1">
      <c r="B745" s="236"/>
    </row>
    <row r="746" ht="13.5" customHeight="1">
      <c r="B746" s="236"/>
    </row>
    <row r="747" ht="13.5" customHeight="1">
      <c r="B747" s="236"/>
    </row>
    <row r="748" ht="13.5" customHeight="1">
      <c r="B748" s="236"/>
    </row>
    <row r="749" ht="13.5" customHeight="1">
      <c r="B749" s="236"/>
    </row>
    <row r="750" ht="13.5" customHeight="1">
      <c r="B750" s="236"/>
    </row>
    <row r="751" ht="13.5" customHeight="1">
      <c r="B751" s="236"/>
    </row>
    <row r="752" ht="13.5" customHeight="1">
      <c r="B752" s="236"/>
    </row>
    <row r="753" ht="13.5" customHeight="1">
      <c r="B753" s="236"/>
    </row>
    <row r="754" ht="13.5" customHeight="1">
      <c r="B754" s="236"/>
    </row>
    <row r="755" ht="13.5" customHeight="1">
      <c r="B755" s="236"/>
    </row>
    <row r="756" ht="13.5" customHeight="1">
      <c r="B756" s="236"/>
    </row>
    <row r="757" ht="13.5" customHeight="1">
      <c r="B757" s="236"/>
    </row>
    <row r="758" ht="13.5" customHeight="1">
      <c r="B758" s="236"/>
    </row>
    <row r="759" ht="13.5" customHeight="1">
      <c r="B759" s="236"/>
    </row>
    <row r="760" ht="13.5" customHeight="1">
      <c r="B760" s="236"/>
    </row>
    <row r="761" ht="13.5" customHeight="1">
      <c r="B761" s="236"/>
    </row>
    <row r="762" ht="13.5" customHeight="1">
      <c r="B762" s="236"/>
    </row>
    <row r="763" ht="13.5" customHeight="1">
      <c r="B763" s="236"/>
    </row>
    <row r="764" ht="13.5" customHeight="1">
      <c r="B764" s="236"/>
    </row>
    <row r="765" ht="13.5" customHeight="1">
      <c r="B765" s="236"/>
    </row>
    <row r="766" ht="13.5" customHeight="1">
      <c r="B766" s="236"/>
    </row>
    <row r="767" ht="13.5" customHeight="1">
      <c r="B767" s="236"/>
    </row>
    <row r="768" ht="13.5" customHeight="1">
      <c r="B768" s="236"/>
    </row>
    <row r="769" ht="13.5" customHeight="1">
      <c r="B769" s="236"/>
    </row>
    <row r="770" ht="13.5" customHeight="1">
      <c r="B770" s="236"/>
    </row>
    <row r="771" ht="13.5" customHeight="1">
      <c r="B771" s="236"/>
    </row>
    <row r="772" ht="13.5" customHeight="1">
      <c r="B772" s="236"/>
    </row>
    <row r="773" ht="13.5" customHeight="1">
      <c r="B773" s="236"/>
    </row>
    <row r="774" ht="13.5" customHeight="1">
      <c r="B774" s="236"/>
    </row>
    <row r="775" ht="13.5" customHeight="1">
      <c r="B775" s="236"/>
    </row>
    <row r="776" ht="13.5" customHeight="1">
      <c r="B776" s="236"/>
    </row>
    <row r="777" ht="13.5" customHeight="1">
      <c r="B777" s="236"/>
    </row>
    <row r="778" ht="13.5" customHeight="1">
      <c r="B778" s="236"/>
    </row>
    <row r="779" ht="13.5" customHeight="1">
      <c r="B779" s="236"/>
    </row>
    <row r="780" ht="13.5" customHeight="1">
      <c r="B780" s="236"/>
    </row>
    <row r="781" ht="13.5" customHeight="1">
      <c r="B781" s="236"/>
    </row>
    <row r="782" ht="13.5" customHeight="1">
      <c r="B782" s="236"/>
    </row>
    <row r="783" ht="13.5" customHeight="1">
      <c r="B783" s="236"/>
    </row>
    <row r="784" ht="13.5" customHeight="1">
      <c r="B784" s="236"/>
    </row>
    <row r="785" ht="13.5" customHeight="1">
      <c r="B785" s="236"/>
    </row>
    <row r="786" ht="13.5" customHeight="1">
      <c r="B786" s="236"/>
    </row>
    <row r="787" ht="13.5" customHeight="1">
      <c r="B787" s="236"/>
    </row>
    <row r="788" ht="13.5" customHeight="1">
      <c r="B788" s="236"/>
    </row>
    <row r="789" ht="13.5" customHeight="1">
      <c r="B789" s="236"/>
    </row>
    <row r="790" ht="13.5" customHeight="1">
      <c r="B790" s="236"/>
    </row>
    <row r="791" ht="13.5" customHeight="1">
      <c r="B791" s="236"/>
    </row>
    <row r="792" ht="13.5" customHeight="1">
      <c r="B792" s="236"/>
    </row>
    <row r="793" ht="13.5" customHeight="1">
      <c r="B793" s="236"/>
    </row>
    <row r="794" ht="13.5" customHeight="1">
      <c r="B794" s="236"/>
    </row>
    <row r="795" ht="13.5" customHeight="1">
      <c r="B795" s="236"/>
    </row>
    <row r="796" ht="13.5" customHeight="1">
      <c r="B796" s="236"/>
    </row>
    <row r="797" ht="13.5" customHeight="1">
      <c r="B797" s="236"/>
    </row>
    <row r="798" ht="13.5" customHeight="1">
      <c r="B798" s="236"/>
    </row>
    <row r="799" ht="13.5" customHeight="1">
      <c r="B799" s="236"/>
    </row>
    <row r="800" ht="13.5" customHeight="1">
      <c r="B800" s="236"/>
    </row>
    <row r="801" ht="13.5" customHeight="1">
      <c r="B801" s="236"/>
    </row>
    <row r="802" ht="13.5" customHeight="1">
      <c r="B802" s="236"/>
    </row>
    <row r="803" ht="13.5" customHeight="1">
      <c r="B803" s="236"/>
    </row>
    <row r="804" ht="13.5" customHeight="1">
      <c r="B804" s="236"/>
    </row>
    <row r="805" ht="13.5" customHeight="1">
      <c r="B805" s="236"/>
    </row>
    <row r="806" ht="13.5" customHeight="1">
      <c r="B806" s="236"/>
    </row>
    <row r="807" ht="13.5" customHeight="1">
      <c r="B807" s="236"/>
    </row>
    <row r="808" ht="13.5" customHeight="1">
      <c r="B808" s="236"/>
    </row>
    <row r="809" ht="13.5" customHeight="1">
      <c r="B809" s="236"/>
    </row>
    <row r="810" ht="13.5" customHeight="1">
      <c r="B810" s="236"/>
    </row>
    <row r="811" ht="13.5" customHeight="1">
      <c r="B811" s="236"/>
    </row>
    <row r="812" ht="13.5" customHeight="1">
      <c r="B812" s="236"/>
    </row>
    <row r="813" ht="13.5" customHeight="1">
      <c r="B813" s="236"/>
    </row>
    <row r="814" ht="13.5" customHeight="1">
      <c r="B814" s="236"/>
    </row>
    <row r="815" ht="13.5" customHeight="1">
      <c r="B815" s="236"/>
    </row>
    <row r="816" ht="13.5" customHeight="1">
      <c r="B816" s="236"/>
    </row>
    <row r="817" ht="13.5" customHeight="1">
      <c r="B817" s="236"/>
    </row>
    <row r="818" ht="13.5" customHeight="1">
      <c r="B818" s="236"/>
    </row>
    <row r="819" ht="13.5" customHeight="1">
      <c r="B819" s="236"/>
    </row>
    <row r="820" ht="13.5" customHeight="1">
      <c r="B820" s="236"/>
    </row>
    <row r="821" ht="13.5" customHeight="1">
      <c r="B821" s="236"/>
    </row>
    <row r="822" ht="13.5" customHeight="1">
      <c r="B822" s="236"/>
    </row>
    <row r="823" ht="13.5" customHeight="1">
      <c r="B823" s="236"/>
    </row>
    <row r="824" ht="13.5" customHeight="1">
      <c r="B824" s="236"/>
    </row>
    <row r="825" ht="13.5" customHeight="1">
      <c r="B825" s="236"/>
    </row>
    <row r="826" ht="13.5" customHeight="1">
      <c r="B826" s="236"/>
    </row>
    <row r="827" ht="13.5" customHeight="1">
      <c r="B827" s="236"/>
    </row>
    <row r="828" ht="13.5" customHeight="1">
      <c r="B828" s="236"/>
    </row>
    <row r="829" ht="13.5" customHeight="1">
      <c r="B829" s="236"/>
    </row>
    <row r="830" ht="13.5" customHeight="1">
      <c r="B830" s="236"/>
    </row>
    <row r="831" ht="13.5" customHeight="1">
      <c r="B831" s="236"/>
    </row>
    <row r="832" ht="13.5" customHeight="1">
      <c r="B832" s="236"/>
    </row>
    <row r="833" ht="13.5" customHeight="1">
      <c r="B833" s="236"/>
    </row>
    <row r="834" ht="13.5" customHeight="1">
      <c r="B834" s="236"/>
    </row>
    <row r="835" ht="13.5" customHeight="1">
      <c r="B835" s="236"/>
    </row>
    <row r="836" ht="13.5" customHeight="1">
      <c r="B836" s="236"/>
    </row>
    <row r="837" ht="13.5" customHeight="1">
      <c r="B837" s="236"/>
    </row>
    <row r="838" ht="13.5" customHeight="1">
      <c r="B838" s="236"/>
    </row>
    <row r="839" ht="13.5" customHeight="1">
      <c r="B839" s="236"/>
    </row>
    <row r="840" ht="13.5" customHeight="1">
      <c r="B840" s="236"/>
    </row>
    <row r="841" ht="13.5" customHeight="1">
      <c r="B841" s="236"/>
    </row>
    <row r="842" ht="13.5" customHeight="1">
      <c r="B842" s="236"/>
    </row>
    <row r="843" ht="13.5" customHeight="1">
      <c r="B843" s="236"/>
    </row>
    <row r="844" ht="13.5" customHeight="1">
      <c r="B844" s="236"/>
    </row>
    <row r="845" ht="13.5" customHeight="1">
      <c r="B845" s="236"/>
    </row>
    <row r="846" ht="13.5" customHeight="1">
      <c r="B846" s="236"/>
    </row>
    <row r="847" ht="13.5" customHeight="1">
      <c r="B847" s="236"/>
    </row>
    <row r="848" ht="13.5" customHeight="1">
      <c r="B848" s="236"/>
    </row>
    <row r="849" ht="13.5" customHeight="1">
      <c r="B849" s="236"/>
    </row>
    <row r="850" ht="13.5" customHeight="1">
      <c r="B850" s="236"/>
    </row>
    <row r="851" ht="13.5" customHeight="1">
      <c r="B851" s="236"/>
    </row>
    <row r="852" ht="13.5" customHeight="1">
      <c r="B852" s="236"/>
    </row>
    <row r="853" ht="13.5" customHeight="1">
      <c r="B853" s="236"/>
    </row>
    <row r="854" ht="13.5" customHeight="1">
      <c r="B854" s="236"/>
    </row>
    <row r="855" ht="13.5" customHeight="1">
      <c r="B855" s="236"/>
    </row>
    <row r="856" ht="13.5" customHeight="1">
      <c r="B856" s="236"/>
    </row>
    <row r="857" ht="13.5" customHeight="1">
      <c r="B857" s="236"/>
    </row>
    <row r="858" ht="13.5" customHeight="1">
      <c r="B858" s="236"/>
    </row>
    <row r="859" ht="13.5" customHeight="1">
      <c r="B859" s="236"/>
    </row>
    <row r="860" ht="13.5" customHeight="1">
      <c r="B860" s="236"/>
    </row>
    <row r="861" ht="13.5" customHeight="1">
      <c r="B861" s="236"/>
    </row>
    <row r="862" ht="13.5" customHeight="1">
      <c r="B862" s="236"/>
    </row>
    <row r="863" ht="13.5" customHeight="1">
      <c r="B863" s="236"/>
    </row>
    <row r="864" ht="13.5" customHeight="1">
      <c r="B864" s="236"/>
    </row>
    <row r="865" ht="13.5" customHeight="1">
      <c r="B865" s="236"/>
    </row>
    <row r="866" ht="13.5" customHeight="1">
      <c r="B866" s="236"/>
    </row>
    <row r="867" ht="13.5" customHeight="1">
      <c r="B867" s="236"/>
    </row>
    <row r="868" ht="13.5" customHeight="1">
      <c r="B868" s="236"/>
    </row>
    <row r="869" ht="13.5" customHeight="1">
      <c r="B869" s="236"/>
    </row>
    <row r="870" ht="13.5" customHeight="1">
      <c r="B870" s="236"/>
    </row>
    <row r="871" ht="13.5" customHeight="1">
      <c r="B871" s="236"/>
    </row>
    <row r="872" ht="13.5" customHeight="1">
      <c r="B872" s="236"/>
    </row>
    <row r="873" ht="13.5" customHeight="1">
      <c r="B873" s="236"/>
    </row>
    <row r="874" ht="13.5" customHeight="1">
      <c r="B874" s="236"/>
    </row>
    <row r="875" ht="13.5" customHeight="1">
      <c r="B875" s="236"/>
    </row>
    <row r="876" ht="13.5" customHeight="1">
      <c r="B876" s="236"/>
    </row>
    <row r="877" ht="13.5" customHeight="1">
      <c r="B877" s="236"/>
    </row>
    <row r="878" ht="13.5" customHeight="1">
      <c r="B878" s="236"/>
    </row>
    <row r="879" ht="13.5" customHeight="1">
      <c r="B879" s="236"/>
    </row>
    <row r="880" ht="13.5" customHeight="1">
      <c r="B880" s="236"/>
    </row>
    <row r="881" ht="13.5" customHeight="1">
      <c r="B881" s="236"/>
    </row>
    <row r="882" ht="13.5" customHeight="1">
      <c r="B882" s="236"/>
    </row>
    <row r="883" ht="13.5" customHeight="1">
      <c r="B883" s="236"/>
    </row>
    <row r="884" ht="13.5" customHeight="1">
      <c r="B884" s="236"/>
    </row>
    <row r="885" ht="13.5" customHeight="1">
      <c r="B885" s="236"/>
    </row>
    <row r="886" ht="13.5" customHeight="1">
      <c r="B886" s="236"/>
    </row>
    <row r="887" ht="13.5" customHeight="1">
      <c r="B887" s="236"/>
    </row>
    <row r="888" ht="13.5" customHeight="1">
      <c r="B888" s="236"/>
    </row>
    <row r="889" ht="13.5" customHeight="1">
      <c r="B889" s="236"/>
    </row>
    <row r="890" ht="13.5" customHeight="1">
      <c r="B890" s="236"/>
    </row>
    <row r="891" ht="13.5" customHeight="1">
      <c r="B891" s="236"/>
    </row>
    <row r="892" ht="13.5" customHeight="1">
      <c r="B892" s="236"/>
    </row>
    <row r="893" ht="13.5" customHeight="1">
      <c r="B893" s="236"/>
    </row>
    <row r="894" ht="13.5" customHeight="1">
      <c r="B894" s="236"/>
    </row>
    <row r="895" ht="13.5" customHeight="1">
      <c r="B895" s="236"/>
    </row>
    <row r="896" ht="13.5" customHeight="1">
      <c r="B896" s="236"/>
    </row>
    <row r="897" ht="13.5" customHeight="1">
      <c r="B897" s="236"/>
    </row>
    <row r="898" ht="13.5" customHeight="1">
      <c r="B898" s="236"/>
    </row>
    <row r="899" ht="13.5" customHeight="1">
      <c r="B899" s="236"/>
    </row>
    <row r="900" ht="13.5" customHeight="1">
      <c r="B900" s="236"/>
    </row>
    <row r="901" ht="13.5" customHeight="1">
      <c r="B901" s="236"/>
    </row>
    <row r="902" ht="13.5" customHeight="1">
      <c r="B902" s="236"/>
    </row>
    <row r="903" ht="13.5" customHeight="1">
      <c r="B903" s="236"/>
    </row>
    <row r="904" ht="13.5" customHeight="1">
      <c r="B904" s="236"/>
    </row>
    <row r="905" ht="13.5" customHeight="1">
      <c r="B905" s="236"/>
    </row>
    <row r="906" ht="13.5" customHeight="1">
      <c r="B906" s="236"/>
    </row>
    <row r="907" ht="13.5" customHeight="1">
      <c r="B907" s="236"/>
    </row>
    <row r="908" ht="13.5" customHeight="1">
      <c r="B908" s="236"/>
    </row>
    <row r="909" ht="13.5" customHeight="1">
      <c r="B909" s="236"/>
    </row>
    <row r="910" ht="13.5" customHeight="1">
      <c r="B910" s="236"/>
    </row>
    <row r="911" ht="13.5" customHeight="1">
      <c r="B911" s="236"/>
    </row>
    <row r="912" ht="13.5" customHeight="1">
      <c r="B912" s="236"/>
    </row>
    <row r="913" ht="13.5" customHeight="1">
      <c r="B913" s="236"/>
    </row>
    <row r="914" ht="13.5" customHeight="1">
      <c r="B914" s="236"/>
    </row>
    <row r="915" ht="13.5" customHeight="1">
      <c r="B915" s="236"/>
    </row>
    <row r="916" ht="13.5" customHeight="1">
      <c r="B916" s="236"/>
    </row>
    <row r="917" ht="13.5" customHeight="1">
      <c r="B917" s="236"/>
    </row>
    <row r="918" ht="13.5" customHeight="1">
      <c r="B918" s="236"/>
    </row>
    <row r="919" ht="13.5" customHeight="1">
      <c r="B919" s="236"/>
    </row>
    <row r="920" ht="13.5" customHeight="1">
      <c r="B920" s="236"/>
    </row>
    <row r="921" ht="13.5" customHeight="1">
      <c r="B921" s="236"/>
    </row>
    <row r="922" ht="13.5" customHeight="1">
      <c r="B922" s="236"/>
    </row>
    <row r="923" ht="13.5" customHeight="1">
      <c r="B923" s="236"/>
    </row>
    <row r="924" ht="13.5" customHeight="1">
      <c r="B924" s="236"/>
    </row>
    <row r="925" ht="13.5" customHeight="1">
      <c r="B925" s="236"/>
    </row>
    <row r="926" ht="13.5" customHeight="1">
      <c r="B926" s="236"/>
    </row>
    <row r="927" ht="13.5" customHeight="1">
      <c r="B927" s="236"/>
    </row>
    <row r="928" ht="13.5" customHeight="1">
      <c r="B928" s="236"/>
    </row>
    <row r="929" ht="13.5" customHeight="1">
      <c r="B929" s="236"/>
    </row>
    <row r="930" ht="13.5" customHeight="1">
      <c r="B930" s="236"/>
    </row>
    <row r="931" ht="13.5" customHeight="1">
      <c r="B931" s="236"/>
    </row>
    <row r="932" ht="13.5" customHeight="1">
      <c r="B932" s="236"/>
    </row>
    <row r="933" ht="13.5" customHeight="1">
      <c r="B933" s="236"/>
    </row>
    <row r="934" ht="13.5" customHeight="1">
      <c r="B934" s="236"/>
    </row>
    <row r="935" ht="13.5" customHeight="1">
      <c r="B935" s="236"/>
    </row>
    <row r="936" ht="13.5" customHeight="1">
      <c r="B936" s="236"/>
    </row>
    <row r="937" ht="13.5" customHeight="1">
      <c r="B937" s="236"/>
    </row>
    <row r="938" ht="13.5" customHeight="1">
      <c r="B938" s="236"/>
    </row>
    <row r="939" ht="13.5" customHeight="1">
      <c r="B939" s="236"/>
    </row>
    <row r="940" ht="13.5" customHeight="1">
      <c r="B940" s="236"/>
    </row>
    <row r="941" ht="13.5" customHeight="1">
      <c r="B941" s="236"/>
    </row>
    <row r="942" ht="13.5" customHeight="1">
      <c r="B942" s="236"/>
    </row>
    <row r="943" ht="13.5" customHeight="1">
      <c r="B943" s="236"/>
    </row>
    <row r="944" ht="13.5" customHeight="1">
      <c r="B944" s="236"/>
    </row>
    <row r="945" ht="13.5" customHeight="1">
      <c r="B945" s="236"/>
    </row>
    <row r="946" ht="13.5" customHeight="1">
      <c r="B946" s="236"/>
    </row>
    <row r="947" ht="13.5" customHeight="1">
      <c r="B947" s="236"/>
    </row>
    <row r="948" ht="13.5" customHeight="1">
      <c r="B948" s="236"/>
    </row>
    <row r="949" ht="13.5" customHeight="1">
      <c r="B949" s="236"/>
    </row>
    <row r="950" ht="13.5" customHeight="1">
      <c r="B950" s="236"/>
    </row>
    <row r="951" ht="13.5" customHeight="1">
      <c r="B951" s="236"/>
    </row>
    <row r="952" ht="13.5" customHeight="1">
      <c r="B952" s="236"/>
    </row>
    <row r="953" ht="13.5" customHeight="1">
      <c r="B953" s="236"/>
    </row>
    <row r="954" ht="13.5" customHeight="1">
      <c r="B954" s="236"/>
    </row>
    <row r="955" ht="13.5" customHeight="1">
      <c r="B955" s="236"/>
    </row>
    <row r="956" ht="13.5" customHeight="1">
      <c r="B956" s="236"/>
    </row>
    <row r="957" ht="13.5" customHeight="1">
      <c r="B957" s="236"/>
    </row>
    <row r="958" ht="13.5" customHeight="1">
      <c r="B958" s="236"/>
    </row>
    <row r="959" ht="13.5" customHeight="1">
      <c r="B959" s="236"/>
    </row>
    <row r="960" ht="13.5" customHeight="1">
      <c r="B960" s="236"/>
    </row>
    <row r="961" ht="13.5" customHeight="1">
      <c r="B961" s="236"/>
    </row>
    <row r="962" ht="13.5" customHeight="1">
      <c r="B962" s="236"/>
    </row>
    <row r="963" ht="13.5" customHeight="1">
      <c r="B963" s="236"/>
    </row>
    <row r="964" ht="13.5" customHeight="1">
      <c r="B964" s="236"/>
    </row>
    <row r="965" ht="13.5" customHeight="1">
      <c r="B965" s="236"/>
    </row>
    <row r="966" ht="13.5" customHeight="1">
      <c r="B966" s="236"/>
    </row>
    <row r="967" ht="13.5" customHeight="1">
      <c r="B967" s="236"/>
    </row>
    <row r="968" ht="13.5" customHeight="1">
      <c r="B968" s="236"/>
    </row>
    <row r="969" ht="13.5" customHeight="1">
      <c r="B969" s="236"/>
    </row>
    <row r="970" ht="13.5" customHeight="1">
      <c r="B970" s="236"/>
    </row>
    <row r="971" ht="13.5" customHeight="1">
      <c r="B971" s="236"/>
    </row>
    <row r="972" ht="13.5" customHeight="1">
      <c r="B972" s="236"/>
    </row>
    <row r="973" ht="13.5" customHeight="1">
      <c r="B973" s="236"/>
    </row>
    <row r="974" ht="13.5" customHeight="1">
      <c r="B974" s="236"/>
    </row>
    <row r="975" ht="13.5" customHeight="1">
      <c r="B975" s="236"/>
    </row>
    <row r="976" ht="13.5" customHeight="1">
      <c r="B976" s="236"/>
    </row>
    <row r="977" ht="13.5" customHeight="1">
      <c r="B977" s="236"/>
    </row>
    <row r="978" ht="13.5" customHeight="1">
      <c r="B978" s="236"/>
    </row>
    <row r="979" ht="13.5" customHeight="1">
      <c r="B979" s="236"/>
    </row>
    <row r="980" ht="13.5" customHeight="1">
      <c r="B980" s="236"/>
    </row>
    <row r="981" ht="13.5" customHeight="1">
      <c r="B981" s="236"/>
    </row>
    <row r="982" ht="13.5" customHeight="1">
      <c r="B982" s="236"/>
    </row>
    <row r="983" ht="13.5" customHeight="1">
      <c r="B983" s="236"/>
    </row>
    <row r="984" ht="13.5" customHeight="1">
      <c r="B984" s="236"/>
    </row>
    <row r="985" ht="13.5" customHeight="1">
      <c r="B985" s="236"/>
    </row>
    <row r="986" ht="13.5" customHeight="1">
      <c r="B986" s="236"/>
    </row>
    <row r="987" ht="13.5" customHeight="1">
      <c r="B987" s="236"/>
    </row>
    <row r="988" ht="13.5" customHeight="1">
      <c r="B988" s="236"/>
    </row>
    <row r="989" ht="13.5" customHeight="1">
      <c r="B989" s="236"/>
    </row>
    <row r="990" ht="13.5" customHeight="1">
      <c r="B990" s="236"/>
    </row>
    <row r="991" ht="13.5" customHeight="1">
      <c r="B991" s="236"/>
    </row>
    <row r="992" ht="13.5" customHeight="1">
      <c r="B992" s="236"/>
    </row>
    <row r="993" ht="13.5" customHeight="1">
      <c r="B993" s="236"/>
    </row>
    <row r="994" ht="13.5" customHeight="1">
      <c r="B994" s="236"/>
    </row>
    <row r="995" ht="13.5" customHeight="1">
      <c r="B995" s="236"/>
    </row>
    <row r="996" ht="13.5" customHeight="1">
      <c r="B996" s="236"/>
    </row>
    <row r="997" ht="13.5" customHeight="1">
      <c r="B997" s="236"/>
    </row>
    <row r="998" ht="13.5" customHeight="1">
      <c r="B998" s="236"/>
    </row>
    <row r="999" ht="13.5" customHeight="1">
      <c r="B999" s="236"/>
    </row>
    <row r="1000" ht="13.5" customHeight="1">
      <c r="B1000" s="236"/>
    </row>
    <row r="1001" ht="13.5" customHeight="1">
      <c r="B1001" s="236"/>
    </row>
  </sheetData>
  <mergeCells count="12">
    <mergeCell ref="A96:B96"/>
    <mergeCell ref="A88:C88"/>
    <mergeCell ref="A86:B86"/>
    <mergeCell ref="A78:C78"/>
    <mergeCell ref="A76:B76"/>
    <mergeCell ref="D9:I9"/>
    <mergeCell ref="A9:C9"/>
    <mergeCell ref="A7:I7"/>
    <mergeCell ref="A6:I6"/>
    <mergeCell ref="A5:I5"/>
    <mergeCell ref="A4:I4"/>
    <mergeCell ref="G2:I2"/>
  </mergeCells>
  <printOptions/>
  <pageMargins bottom="0.13994178254313958" footer="0.0" header="0.0" left="0.31608952106793103" right="0.21901235855451848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237" t="s">
        <v>343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9"/>
      <c r="X1" s="239"/>
      <c r="Y1" s="239"/>
      <c r="Z1" s="239"/>
      <c r="AA1" s="3"/>
      <c r="AB1" s="2"/>
      <c r="AC1" s="2"/>
      <c r="AD1" s="2"/>
      <c r="AE1" s="2"/>
      <c r="AF1" s="2"/>
      <c r="AG1" s="2"/>
    </row>
    <row r="2" ht="19.5" customHeight="1">
      <c r="A2" s="240" t="str">
        <f>'Фінансування'!A12</f>
        <v>Назва Грантоотримувача: Театрально-видовищний заклад культури "Київський академічний театр "Золоті ворота"</v>
      </c>
      <c r="B2" s="241"/>
      <c r="C2" s="240"/>
      <c r="D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  <c r="X2" s="244"/>
      <c r="Y2" s="244"/>
      <c r="Z2" s="244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Міжнародна мобільність  "Золоті ворота відкриті для світу"</v>
      </c>
      <c r="B3" s="241"/>
      <c r="C3" s="240"/>
      <c r="D3" s="242"/>
      <c r="E3" s="243"/>
      <c r="F3" s="243"/>
      <c r="G3" s="243"/>
      <c r="H3" s="243"/>
      <c r="I3" s="243"/>
      <c r="J3" s="243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6"/>
      <c r="X3" s="246"/>
      <c r="Y3" s="246"/>
      <c r="Z3" s="246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липень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жовтень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241"/>
      <c r="C6" s="247"/>
      <c r="D6" s="242"/>
      <c r="E6" s="248"/>
      <c r="F6" s="248"/>
      <c r="G6" s="248"/>
      <c r="H6" s="248"/>
      <c r="I6" s="248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50"/>
      <c r="X6" s="250"/>
      <c r="Y6" s="250"/>
      <c r="Z6" s="250"/>
      <c r="AA6" s="251"/>
      <c r="AB6" s="2"/>
      <c r="AC6" s="2"/>
      <c r="AD6" s="2"/>
      <c r="AE6" s="2"/>
      <c r="AF6" s="2"/>
      <c r="AG6" s="2"/>
    </row>
    <row r="7" ht="26.25" customHeight="1">
      <c r="A7" s="252" t="s">
        <v>344</v>
      </c>
      <c r="B7" s="253" t="s">
        <v>345</v>
      </c>
      <c r="C7" s="254" t="s">
        <v>57</v>
      </c>
      <c r="D7" s="254" t="s">
        <v>346</v>
      </c>
      <c r="E7" s="255" t="s">
        <v>347</v>
      </c>
      <c r="F7" s="23"/>
      <c r="G7" s="23"/>
      <c r="H7" s="23"/>
      <c r="I7" s="23"/>
      <c r="J7" s="24"/>
      <c r="K7" s="255" t="s">
        <v>348</v>
      </c>
      <c r="L7" s="23"/>
      <c r="M7" s="23"/>
      <c r="N7" s="23"/>
      <c r="O7" s="23"/>
      <c r="P7" s="24"/>
      <c r="Q7" s="255" t="s">
        <v>349</v>
      </c>
      <c r="R7" s="23"/>
      <c r="S7" s="23"/>
      <c r="T7" s="23"/>
      <c r="U7" s="23"/>
      <c r="V7" s="24"/>
      <c r="W7" s="256" t="s">
        <v>350</v>
      </c>
      <c r="X7" s="23"/>
      <c r="Y7" s="23"/>
      <c r="Z7" s="24"/>
      <c r="AA7" s="257" t="s">
        <v>351</v>
      </c>
      <c r="AB7" s="2"/>
      <c r="AC7" s="2"/>
      <c r="AD7" s="2"/>
      <c r="AE7" s="2"/>
      <c r="AF7" s="2"/>
      <c r="AG7" s="2"/>
    </row>
    <row r="8" ht="42.0" customHeight="1">
      <c r="A8" s="26"/>
      <c r="B8" s="258"/>
      <c r="C8" s="259"/>
      <c r="D8" s="259"/>
      <c r="E8" s="260" t="s">
        <v>352</v>
      </c>
      <c r="F8" s="23"/>
      <c r="G8" s="24"/>
      <c r="H8" s="260" t="s">
        <v>353</v>
      </c>
      <c r="I8" s="23"/>
      <c r="J8" s="24"/>
      <c r="K8" s="260" t="s">
        <v>352</v>
      </c>
      <c r="L8" s="23"/>
      <c r="M8" s="24"/>
      <c r="N8" s="260" t="s">
        <v>353</v>
      </c>
      <c r="O8" s="23"/>
      <c r="P8" s="24"/>
      <c r="Q8" s="260" t="s">
        <v>352</v>
      </c>
      <c r="R8" s="23"/>
      <c r="S8" s="24"/>
      <c r="T8" s="260" t="s">
        <v>353</v>
      </c>
      <c r="U8" s="23"/>
      <c r="V8" s="24"/>
      <c r="W8" s="257" t="s">
        <v>354</v>
      </c>
      <c r="X8" s="257" t="s">
        <v>355</v>
      </c>
      <c r="Y8" s="256" t="s">
        <v>356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261"/>
      <c r="B9" s="262"/>
      <c r="C9" s="263"/>
      <c r="D9" s="263"/>
      <c r="E9" s="264" t="s">
        <v>357</v>
      </c>
      <c r="F9" s="265" t="s">
        <v>358</v>
      </c>
      <c r="G9" s="266" t="s">
        <v>359</v>
      </c>
      <c r="H9" s="264" t="s">
        <v>357</v>
      </c>
      <c r="I9" s="265" t="s">
        <v>358</v>
      </c>
      <c r="J9" s="266" t="s">
        <v>360</v>
      </c>
      <c r="K9" s="264" t="s">
        <v>357</v>
      </c>
      <c r="L9" s="265" t="s">
        <v>361</v>
      </c>
      <c r="M9" s="266" t="s">
        <v>362</v>
      </c>
      <c r="N9" s="264" t="s">
        <v>357</v>
      </c>
      <c r="O9" s="265" t="s">
        <v>361</v>
      </c>
      <c r="P9" s="266" t="s">
        <v>363</v>
      </c>
      <c r="Q9" s="264" t="s">
        <v>357</v>
      </c>
      <c r="R9" s="265" t="s">
        <v>361</v>
      </c>
      <c r="S9" s="266" t="s">
        <v>364</v>
      </c>
      <c r="T9" s="264" t="s">
        <v>357</v>
      </c>
      <c r="U9" s="265" t="s">
        <v>361</v>
      </c>
      <c r="V9" s="266" t="s">
        <v>365</v>
      </c>
      <c r="W9" s="33"/>
      <c r="X9" s="33"/>
      <c r="Y9" s="267" t="s">
        <v>366</v>
      </c>
      <c r="Z9" s="268" t="s">
        <v>23</v>
      </c>
      <c r="AA9" s="33"/>
      <c r="AB9" s="2"/>
      <c r="AC9" s="2"/>
      <c r="AD9" s="2"/>
      <c r="AE9" s="2"/>
      <c r="AF9" s="2"/>
      <c r="AG9" s="2"/>
    </row>
    <row r="10" ht="24.75" customHeight="1">
      <c r="A10" s="269">
        <v>1.0</v>
      </c>
      <c r="B10" s="269">
        <v>2.0</v>
      </c>
      <c r="C10" s="270">
        <v>3.0</v>
      </c>
      <c r="D10" s="270">
        <v>4.0</v>
      </c>
      <c r="E10" s="271">
        <v>5.0</v>
      </c>
      <c r="F10" s="271">
        <v>6.0</v>
      </c>
      <c r="G10" s="271">
        <v>7.0</v>
      </c>
      <c r="H10" s="271">
        <v>8.0</v>
      </c>
      <c r="I10" s="271">
        <v>9.0</v>
      </c>
      <c r="J10" s="271">
        <v>10.0</v>
      </c>
      <c r="K10" s="271">
        <v>11.0</v>
      </c>
      <c r="L10" s="271">
        <v>12.0</v>
      </c>
      <c r="M10" s="271">
        <v>13.0</v>
      </c>
      <c r="N10" s="271">
        <v>14.0</v>
      </c>
      <c r="O10" s="271">
        <v>15.0</v>
      </c>
      <c r="P10" s="271">
        <v>16.0</v>
      </c>
      <c r="Q10" s="271">
        <v>17.0</v>
      </c>
      <c r="R10" s="271">
        <v>18.0</v>
      </c>
      <c r="S10" s="271">
        <v>19.0</v>
      </c>
      <c r="T10" s="271">
        <v>20.0</v>
      </c>
      <c r="U10" s="271">
        <v>21.0</v>
      </c>
      <c r="V10" s="271">
        <v>22.0</v>
      </c>
      <c r="W10" s="271">
        <v>23.0</v>
      </c>
      <c r="X10" s="271">
        <v>24.0</v>
      </c>
      <c r="Y10" s="271">
        <v>25.0</v>
      </c>
      <c r="Z10" s="271">
        <v>26.0</v>
      </c>
      <c r="AA10" s="272">
        <v>27.0</v>
      </c>
      <c r="AB10" s="2"/>
      <c r="AC10" s="2"/>
      <c r="AD10" s="2"/>
      <c r="AE10" s="2"/>
      <c r="AF10" s="2"/>
      <c r="AG10" s="2"/>
    </row>
    <row r="11" ht="23.25" customHeight="1">
      <c r="A11" s="273" t="s">
        <v>367</v>
      </c>
      <c r="B11" s="274"/>
      <c r="C11" s="275" t="s">
        <v>368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8"/>
      <c r="X11" s="278"/>
      <c r="Y11" s="278"/>
      <c r="Z11" s="278"/>
      <c r="AA11" s="279"/>
      <c r="AB11" s="280"/>
      <c r="AC11" s="280"/>
      <c r="AD11" s="280"/>
      <c r="AE11" s="280"/>
      <c r="AF11" s="280"/>
      <c r="AG11" s="280"/>
    </row>
    <row r="12" ht="30.0" customHeight="1">
      <c r="A12" s="281" t="s">
        <v>369</v>
      </c>
      <c r="B12" s="282">
        <v>1.0</v>
      </c>
      <c r="C12" s="283" t="s">
        <v>370</v>
      </c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6"/>
      <c r="X12" s="286"/>
      <c r="Y12" s="286"/>
      <c r="Z12" s="286"/>
      <c r="AA12" s="287"/>
      <c r="AB12" s="8"/>
      <c r="AC12" s="9"/>
      <c r="AD12" s="9"/>
      <c r="AE12" s="9"/>
      <c r="AF12" s="9"/>
      <c r="AG12" s="9"/>
    </row>
    <row r="13" ht="30.0" customHeight="1">
      <c r="A13" s="288" t="s">
        <v>371</v>
      </c>
      <c r="B13" s="289" t="s">
        <v>64</v>
      </c>
      <c r="C13" s="290" t="s">
        <v>372</v>
      </c>
      <c r="D13" s="291"/>
      <c r="E13" s="292">
        <f>SUM(E14:E25)</f>
        <v>44</v>
      </c>
      <c r="F13" s="293"/>
      <c r="G13" s="294">
        <f t="shared" ref="G13:H13" si="1">SUM(G14:G25)</f>
        <v>165400</v>
      </c>
      <c r="H13" s="292">
        <f t="shared" si="1"/>
        <v>43</v>
      </c>
      <c r="I13" s="293"/>
      <c r="J13" s="294">
        <f t="shared" ref="J13:K13" si="2">SUM(J14:J25)</f>
        <v>165400</v>
      </c>
      <c r="K13" s="292">
        <f t="shared" si="2"/>
        <v>0</v>
      </c>
      <c r="L13" s="293"/>
      <c r="M13" s="294">
        <f t="shared" ref="M13:N13" si="3">SUM(M14:M25)</f>
        <v>0</v>
      </c>
      <c r="N13" s="292">
        <f t="shared" si="3"/>
        <v>0</v>
      </c>
      <c r="O13" s="293"/>
      <c r="P13" s="294">
        <f t="shared" ref="P13:Q13" si="4">SUM(P14:P25)</f>
        <v>0</v>
      </c>
      <c r="Q13" s="292">
        <f t="shared" si="4"/>
        <v>0</v>
      </c>
      <c r="R13" s="293"/>
      <c r="S13" s="294">
        <f t="shared" ref="S13:T13" si="5">SUM(S14:S25)</f>
        <v>0</v>
      </c>
      <c r="T13" s="292">
        <f t="shared" si="5"/>
        <v>0</v>
      </c>
      <c r="U13" s="293"/>
      <c r="V13" s="294">
        <f t="shared" ref="V13:X13" si="6">SUM(V14:V25)</f>
        <v>0</v>
      </c>
      <c r="W13" s="294">
        <f t="shared" si="6"/>
        <v>165400</v>
      </c>
      <c r="X13" s="294">
        <f t="shared" si="6"/>
        <v>165400</v>
      </c>
      <c r="Y13" s="295">
        <f t="shared" ref="Y13:Y42" si="7">W13-X13</f>
        <v>0</v>
      </c>
      <c r="Z13" s="296">
        <f t="shared" ref="Z13:Z25" si="8">Y13/W13</f>
        <v>0</v>
      </c>
      <c r="AA13" s="297"/>
      <c r="AB13" s="298"/>
      <c r="AC13" s="298"/>
      <c r="AD13" s="298"/>
      <c r="AE13" s="298"/>
      <c r="AF13" s="298"/>
      <c r="AG13" s="298"/>
    </row>
    <row r="14" ht="30.0" customHeight="1">
      <c r="A14" s="299" t="s">
        <v>373</v>
      </c>
      <c r="B14" s="300" t="s">
        <v>374</v>
      </c>
      <c r="C14" s="113" t="s">
        <v>375</v>
      </c>
      <c r="D14" s="301" t="s">
        <v>376</v>
      </c>
      <c r="E14" s="302">
        <v>4.0</v>
      </c>
      <c r="F14" s="303">
        <v>4950.0</v>
      </c>
      <c r="G14" s="304">
        <f t="shared" ref="G14:G25" si="9">E14*F14</f>
        <v>19800</v>
      </c>
      <c r="H14" s="305">
        <v>4.0</v>
      </c>
      <c r="I14" s="306">
        <v>4950.0</v>
      </c>
      <c r="J14" s="307">
        <f t="shared" ref="J14:J22" si="10">H14*I14</f>
        <v>19800</v>
      </c>
      <c r="K14" s="305"/>
      <c r="L14" s="306"/>
      <c r="M14" s="307">
        <f t="shared" ref="M14:M25" si="11">K14*L14</f>
        <v>0</v>
      </c>
      <c r="N14" s="305"/>
      <c r="O14" s="306"/>
      <c r="P14" s="307">
        <f t="shared" ref="P14:P25" si="12">N14*O14</f>
        <v>0</v>
      </c>
      <c r="Q14" s="305"/>
      <c r="R14" s="306"/>
      <c r="S14" s="307">
        <f t="shared" ref="S14:S25" si="13">Q14*R14</f>
        <v>0</v>
      </c>
      <c r="T14" s="305"/>
      <c r="U14" s="306"/>
      <c r="V14" s="307">
        <f t="shared" ref="V14:V25" si="14">T14*U14</f>
        <v>0</v>
      </c>
      <c r="W14" s="308">
        <f t="shared" ref="W14:W25" si="15">G14+M14+S14</f>
        <v>19800</v>
      </c>
      <c r="X14" s="309">
        <f t="shared" ref="X14:X25" si="16">J14+P14+V14</f>
        <v>19800</v>
      </c>
      <c r="Y14" s="309">
        <f t="shared" si="7"/>
        <v>0</v>
      </c>
      <c r="Z14" s="310">
        <f t="shared" si="8"/>
        <v>0</v>
      </c>
      <c r="AA14" s="311"/>
      <c r="AB14" s="312"/>
      <c r="AC14" s="313"/>
      <c r="AD14" s="313"/>
      <c r="AE14" s="313"/>
      <c r="AF14" s="313"/>
      <c r="AG14" s="313"/>
    </row>
    <row r="15" ht="36.0" customHeight="1">
      <c r="A15" s="299" t="s">
        <v>373</v>
      </c>
      <c r="B15" s="300" t="s">
        <v>377</v>
      </c>
      <c r="C15" s="113" t="s">
        <v>378</v>
      </c>
      <c r="D15" s="301" t="s">
        <v>376</v>
      </c>
      <c r="E15" s="314">
        <v>4.0</v>
      </c>
      <c r="F15" s="315">
        <v>3600.0</v>
      </c>
      <c r="G15" s="316">
        <f t="shared" si="9"/>
        <v>14400</v>
      </c>
      <c r="H15" s="305">
        <v>4.0</v>
      </c>
      <c r="I15" s="306">
        <v>3600.0</v>
      </c>
      <c r="J15" s="307">
        <f t="shared" si="10"/>
        <v>14400</v>
      </c>
      <c r="K15" s="305"/>
      <c r="L15" s="306"/>
      <c r="M15" s="307">
        <f t="shared" si="11"/>
        <v>0</v>
      </c>
      <c r="N15" s="305"/>
      <c r="O15" s="306"/>
      <c r="P15" s="307">
        <f t="shared" si="12"/>
        <v>0</v>
      </c>
      <c r="Q15" s="305"/>
      <c r="R15" s="306"/>
      <c r="S15" s="307">
        <f t="shared" si="13"/>
        <v>0</v>
      </c>
      <c r="T15" s="305"/>
      <c r="U15" s="306"/>
      <c r="V15" s="307">
        <f t="shared" si="14"/>
        <v>0</v>
      </c>
      <c r="W15" s="308">
        <f t="shared" si="15"/>
        <v>14400</v>
      </c>
      <c r="X15" s="309">
        <f t="shared" si="16"/>
        <v>14400</v>
      </c>
      <c r="Y15" s="309">
        <f t="shared" si="7"/>
        <v>0</v>
      </c>
      <c r="Z15" s="310">
        <f t="shared" si="8"/>
        <v>0</v>
      </c>
      <c r="AA15" s="311"/>
      <c r="AB15" s="312"/>
      <c r="AC15" s="313"/>
      <c r="AD15" s="313"/>
      <c r="AE15" s="313"/>
      <c r="AF15" s="313"/>
      <c r="AG15" s="313"/>
    </row>
    <row r="16" ht="30.0" customHeight="1">
      <c r="A16" s="299" t="s">
        <v>373</v>
      </c>
      <c r="B16" s="300" t="s">
        <v>379</v>
      </c>
      <c r="C16" s="113" t="s">
        <v>380</v>
      </c>
      <c r="D16" s="301" t="s">
        <v>376</v>
      </c>
      <c r="E16" s="305">
        <v>4.0</v>
      </c>
      <c r="F16" s="306">
        <v>4600.0</v>
      </c>
      <c r="G16" s="307">
        <f t="shared" si="9"/>
        <v>18400</v>
      </c>
      <c r="H16" s="305">
        <v>4.0</v>
      </c>
      <c r="I16" s="306">
        <v>4600.0</v>
      </c>
      <c r="J16" s="307">
        <f t="shared" si="10"/>
        <v>18400</v>
      </c>
      <c r="K16" s="305"/>
      <c r="L16" s="306"/>
      <c r="M16" s="307">
        <f t="shared" si="11"/>
        <v>0</v>
      </c>
      <c r="N16" s="305"/>
      <c r="O16" s="306"/>
      <c r="P16" s="307">
        <f t="shared" si="12"/>
        <v>0</v>
      </c>
      <c r="Q16" s="305"/>
      <c r="R16" s="306"/>
      <c r="S16" s="307">
        <f t="shared" si="13"/>
        <v>0</v>
      </c>
      <c r="T16" s="305"/>
      <c r="U16" s="306"/>
      <c r="V16" s="307">
        <f t="shared" si="14"/>
        <v>0</v>
      </c>
      <c r="W16" s="308">
        <f t="shared" si="15"/>
        <v>18400</v>
      </c>
      <c r="X16" s="309">
        <f t="shared" si="16"/>
        <v>18400</v>
      </c>
      <c r="Y16" s="309">
        <f t="shared" si="7"/>
        <v>0</v>
      </c>
      <c r="Z16" s="310">
        <f t="shared" si="8"/>
        <v>0</v>
      </c>
      <c r="AA16" s="311"/>
      <c r="AB16" s="312"/>
      <c r="AC16" s="313"/>
      <c r="AD16" s="313"/>
      <c r="AE16" s="313"/>
      <c r="AF16" s="313"/>
      <c r="AG16" s="313"/>
    </row>
    <row r="17" ht="30.0" customHeight="1">
      <c r="A17" s="299" t="s">
        <v>373</v>
      </c>
      <c r="B17" s="300" t="s">
        <v>381</v>
      </c>
      <c r="C17" s="317" t="s">
        <v>382</v>
      </c>
      <c r="D17" s="301" t="s">
        <v>376</v>
      </c>
      <c r="E17" s="305">
        <v>4.0</v>
      </c>
      <c r="F17" s="306">
        <v>3300.0</v>
      </c>
      <c r="G17" s="307">
        <f t="shared" si="9"/>
        <v>13200</v>
      </c>
      <c r="H17" s="305">
        <v>4.0</v>
      </c>
      <c r="I17" s="306">
        <v>3300.0</v>
      </c>
      <c r="J17" s="307">
        <f t="shared" si="10"/>
        <v>13200</v>
      </c>
      <c r="K17" s="305"/>
      <c r="L17" s="306"/>
      <c r="M17" s="307">
        <f t="shared" si="11"/>
        <v>0</v>
      </c>
      <c r="N17" s="305"/>
      <c r="O17" s="306"/>
      <c r="P17" s="307">
        <f t="shared" si="12"/>
        <v>0</v>
      </c>
      <c r="Q17" s="305"/>
      <c r="R17" s="306"/>
      <c r="S17" s="307">
        <f t="shared" si="13"/>
        <v>0</v>
      </c>
      <c r="T17" s="305"/>
      <c r="U17" s="306"/>
      <c r="V17" s="307">
        <f t="shared" si="14"/>
        <v>0</v>
      </c>
      <c r="W17" s="308">
        <f t="shared" si="15"/>
        <v>13200</v>
      </c>
      <c r="X17" s="309">
        <f t="shared" si="16"/>
        <v>13200</v>
      </c>
      <c r="Y17" s="309">
        <f t="shared" si="7"/>
        <v>0</v>
      </c>
      <c r="Z17" s="310">
        <f t="shared" si="8"/>
        <v>0</v>
      </c>
      <c r="AA17" s="311"/>
      <c r="AB17" s="312"/>
      <c r="AC17" s="313"/>
      <c r="AD17" s="313"/>
      <c r="AE17" s="313"/>
      <c r="AF17" s="313"/>
      <c r="AG17" s="313"/>
    </row>
    <row r="18" ht="30.0" customHeight="1">
      <c r="A18" s="299" t="s">
        <v>373</v>
      </c>
      <c r="B18" s="300" t="s">
        <v>383</v>
      </c>
      <c r="C18" s="317" t="s">
        <v>384</v>
      </c>
      <c r="D18" s="301" t="s">
        <v>376</v>
      </c>
      <c r="E18" s="305">
        <v>4.0</v>
      </c>
      <c r="F18" s="306">
        <v>6000.0</v>
      </c>
      <c r="G18" s="307">
        <f t="shared" si="9"/>
        <v>24000</v>
      </c>
      <c r="H18" s="305">
        <v>4.0</v>
      </c>
      <c r="I18" s="306">
        <v>6000.0</v>
      </c>
      <c r="J18" s="307">
        <f t="shared" si="10"/>
        <v>24000</v>
      </c>
      <c r="K18" s="305"/>
      <c r="L18" s="306"/>
      <c r="M18" s="307">
        <f t="shared" si="11"/>
        <v>0</v>
      </c>
      <c r="N18" s="305"/>
      <c r="O18" s="306"/>
      <c r="P18" s="307">
        <f t="shared" si="12"/>
        <v>0</v>
      </c>
      <c r="Q18" s="305"/>
      <c r="R18" s="306"/>
      <c r="S18" s="307">
        <f t="shared" si="13"/>
        <v>0</v>
      </c>
      <c r="T18" s="305"/>
      <c r="U18" s="306"/>
      <c r="V18" s="307">
        <f t="shared" si="14"/>
        <v>0</v>
      </c>
      <c r="W18" s="308">
        <f t="shared" si="15"/>
        <v>24000</v>
      </c>
      <c r="X18" s="309">
        <f t="shared" si="16"/>
        <v>24000</v>
      </c>
      <c r="Y18" s="309">
        <f t="shared" si="7"/>
        <v>0</v>
      </c>
      <c r="Z18" s="310">
        <f t="shared" si="8"/>
        <v>0</v>
      </c>
      <c r="AA18" s="311"/>
      <c r="AB18" s="312"/>
      <c r="AC18" s="313"/>
      <c r="AD18" s="313"/>
      <c r="AE18" s="313"/>
      <c r="AF18" s="313"/>
      <c r="AG18" s="313"/>
    </row>
    <row r="19" ht="30.0" customHeight="1">
      <c r="A19" s="299" t="s">
        <v>373</v>
      </c>
      <c r="B19" s="300" t="s">
        <v>385</v>
      </c>
      <c r="C19" s="317" t="s">
        <v>386</v>
      </c>
      <c r="D19" s="301" t="s">
        <v>376</v>
      </c>
      <c r="E19" s="305">
        <v>4.0</v>
      </c>
      <c r="F19" s="306">
        <v>1500.0</v>
      </c>
      <c r="G19" s="307">
        <f t="shared" si="9"/>
        <v>6000</v>
      </c>
      <c r="H19" s="305">
        <v>4.0</v>
      </c>
      <c r="I19" s="306">
        <v>1500.0</v>
      </c>
      <c r="J19" s="307">
        <f t="shared" si="10"/>
        <v>6000</v>
      </c>
      <c r="K19" s="305"/>
      <c r="L19" s="306"/>
      <c r="M19" s="307">
        <f t="shared" si="11"/>
        <v>0</v>
      </c>
      <c r="N19" s="305"/>
      <c r="O19" s="306"/>
      <c r="P19" s="307">
        <f t="shared" si="12"/>
        <v>0</v>
      </c>
      <c r="Q19" s="305"/>
      <c r="R19" s="306"/>
      <c r="S19" s="307">
        <f t="shared" si="13"/>
        <v>0</v>
      </c>
      <c r="T19" s="305"/>
      <c r="U19" s="306"/>
      <c r="V19" s="307">
        <f t="shared" si="14"/>
        <v>0</v>
      </c>
      <c r="W19" s="308">
        <f t="shared" si="15"/>
        <v>6000</v>
      </c>
      <c r="X19" s="309">
        <f t="shared" si="16"/>
        <v>6000</v>
      </c>
      <c r="Y19" s="309">
        <f t="shared" si="7"/>
        <v>0</v>
      </c>
      <c r="Z19" s="310">
        <f t="shared" si="8"/>
        <v>0</v>
      </c>
      <c r="AA19" s="311"/>
      <c r="AB19" s="312"/>
      <c r="AC19" s="313"/>
      <c r="AD19" s="313"/>
      <c r="AE19" s="313"/>
      <c r="AF19" s="313"/>
      <c r="AG19" s="313"/>
    </row>
    <row r="20" ht="30.0" customHeight="1">
      <c r="A20" s="299" t="s">
        <v>373</v>
      </c>
      <c r="B20" s="300" t="s">
        <v>387</v>
      </c>
      <c r="C20" s="317" t="s">
        <v>388</v>
      </c>
      <c r="D20" s="301" t="s">
        <v>376</v>
      </c>
      <c r="E20" s="305">
        <v>4.0</v>
      </c>
      <c r="F20" s="306">
        <v>4800.0</v>
      </c>
      <c r="G20" s="307">
        <f t="shared" si="9"/>
        <v>19200</v>
      </c>
      <c r="H20" s="305">
        <v>4.0</v>
      </c>
      <c r="I20" s="306">
        <v>4800.0</v>
      </c>
      <c r="J20" s="307">
        <f t="shared" si="10"/>
        <v>19200</v>
      </c>
      <c r="K20" s="305"/>
      <c r="L20" s="306"/>
      <c r="M20" s="307">
        <f t="shared" si="11"/>
        <v>0</v>
      </c>
      <c r="N20" s="305"/>
      <c r="O20" s="306"/>
      <c r="P20" s="307">
        <f t="shared" si="12"/>
        <v>0</v>
      </c>
      <c r="Q20" s="305"/>
      <c r="R20" s="306"/>
      <c r="S20" s="307">
        <f t="shared" si="13"/>
        <v>0</v>
      </c>
      <c r="T20" s="305"/>
      <c r="U20" s="306"/>
      <c r="V20" s="307">
        <f t="shared" si="14"/>
        <v>0</v>
      </c>
      <c r="W20" s="308">
        <f t="shared" si="15"/>
        <v>19200</v>
      </c>
      <c r="X20" s="309">
        <f t="shared" si="16"/>
        <v>19200</v>
      </c>
      <c r="Y20" s="309">
        <f t="shared" si="7"/>
        <v>0</v>
      </c>
      <c r="Z20" s="310">
        <f t="shared" si="8"/>
        <v>0</v>
      </c>
      <c r="AA20" s="311"/>
      <c r="AB20" s="312"/>
      <c r="AC20" s="313"/>
      <c r="AD20" s="313"/>
      <c r="AE20" s="313"/>
      <c r="AF20" s="313"/>
      <c r="AG20" s="313"/>
    </row>
    <row r="21" ht="30.0" customHeight="1">
      <c r="A21" s="299" t="s">
        <v>373</v>
      </c>
      <c r="B21" s="300" t="s">
        <v>389</v>
      </c>
      <c r="C21" s="317" t="s">
        <v>390</v>
      </c>
      <c r="D21" s="301" t="s">
        <v>376</v>
      </c>
      <c r="E21" s="305">
        <v>4.0</v>
      </c>
      <c r="F21" s="306">
        <v>4500.0</v>
      </c>
      <c r="G21" s="307">
        <f t="shared" si="9"/>
        <v>18000</v>
      </c>
      <c r="H21" s="305">
        <v>4.0</v>
      </c>
      <c r="I21" s="306">
        <v>4500.0</v>
      </c>
      <c r="J21" s="307">
        <f t="shared" si="10"/>
        <v>18000</v>
      </c>
      <c r="K21" s="305"/>
      <c r="L21" s="306"/>
      <c r="M21" s="307">
        <f t="shared" si="11"/>
        <v>0</v>
      </c>
      <c r="N21" s="305"/>
      <c r="O21" s="306"/>
      <c r="P21" s="307">
        <f t="shared" si="12"/>
        <v>0</v>
      </c>
      <c r="Q21" s="305"/>
      <c r="R21" s="306"/>
      <c r="S21" s="307">
        <f t="shared" si="13"/>
        <v>0</v>
      </c>
      <c r="T21" s="305"/>
      <c r="U21" s="306"/>
      <c r="V21" s="307">
        <f t="shared" si="14"/>
        <v>0</v>
      </c>
      <c r="W21" s="308">
        <f t="shared" si="15"/>
        <v>18000</v>
      </c>
      <c r="X21" s="309">
        <f t="shared" si="16"/>
        <v>18000</v>
      </c>
      <c r="Y21" s="309">
        <f t="shared" si="7"/>
        <v>0</v>
      </c>
      <c r="Z21" s="310">
        <f t="shared" si="8"/>
        <v>0</v>
      </c>
      <c r="AA21" s="311"/>
      <c r="AB21" s="312"/>
      <c r="AC21" s="313"/>
      <c r="AD21" s="313"/>
      <c r="AE21" s="313"/>
      <c r="AF21" s="313"/>
      <c r="AG21" s="313"/>
    </row>
    <row r="22" ht="30.0" customHeight="1">
      <c r="A22" s="299" t="s">
        <v>373</v>
      </c>
      <c r="B22" s="300" t="s">
        <v>391</v>
      </c>
      <c r="C22" s="317" t="s">
        <v>392</v>
      </c>
      <c r="D22" s="301" t="s">
        <v>376</v>
      </c>
      <c r="E22" s="305">
        <v>3.0</v>
      </c>
      <c r="F22" s="306">
        <v>1800.0</v>
      </c>
      <c r="G22" s="307">
        <f t="shared" si="9"/>
        <v>5400</v>
      </c>
      <c r="H22" s="305">
        <v>3.0</v>
      </c>
      <c r="I22" s="306">
        <v>1800.0</v>
      </c>
      <c r="J22" s="307">
        <f t="shared" si="10"/>
        <v>5400</v>
      </c>
      <c r="K22" s="305"/>
      <c r="L22" s="306"/>
      <c r="M22" s="307">
        <f t="shared" si="11"/>
        <v>0</v>
      </c>
      <c r="N22" s="305"/>
      <c r="O22" s="306"/>
      <c r="P22" s="307">
        <f t="shared" si="12"/>
        <v>0</v>
      </c>
      <c r="Q22" s="305"/>
      <c r="R22" s="306"/>
      <c r="S22" s="307">
        <f t="shared" si="13"/>
        <v>0</v>
      </c>
      <c r="T22" s="305"/>
      <c r="U22" s="306"/>
      <c r="V22" s="307">
        <f t="shared" si="14"/>
        <v>0</v>
      </c>
      <c r="W22" s="308">
        <f t="shared" si="15"/>
        <v>5400</v>
      </c>
      <c r="X22" s="309">
        <f t="shared" si="16"/>
        <v>5400</v>
      </c>
      <c r="Y22" s="309">
        <f t="shared" si="7"/>
        <v>0</v>
      </c>
      <c r="Z22" s="310">
        <f t="shared" si="8"/>
        <v>0</v>
      </c>
      <c r="AA22" s="311"/>
      <c r="AB22" s="312"/>
      <c r="AC22" s="313"/>
      <c r="AD22" s="313"/>
      <c r="AE22" s="313"/>
      <c r="AF22" s="313"/>
      <c r="AG22" s="313"/>
    </row>
    <row r="23" ht="30.0" customHeight="1">
      <c r="A23" s="299" t="s">
        <v>373</v>
      </c>
      <c r="B23" s="300" t="s">
        <v>393</v>
      </c>
      <c r="C23" s="317" t="s">
        <v>394</v>
      </c>
      <c r="D23" s="301" t="s">
        <v>376</v>
      </c>
      <c r="E23" s="305">
        <v>3.0</v>
      </c>
      <c r="F23" s="306">
        <v>3000.0</v>
      </c>
      <c r="G23" s="307">
        <f t="shared" si="9"/>
        <v>9000</v>
      </c>
      <c r="H23" s="318">
        <v>2.0</v>
      </c>
      <c r="I23" s="306">
        <v>3000.0</v>
      </c>
      <c r="J23" s="319">
        <v>9000.0</v>
      </c>
      <c r="K23" s="305"/>
      <c r="L23" s="306"/>
      <c r="M23" s="307">
        <f t="shared" si="11"/>
        <v>0</v>
      </c>
      <c r="N23" s="305"/>
      <c r="O23" s="306"/>
      <c r="P23" s="307">
        <f t="shared" si="12"/>
        <v>0</v>
      </c>
      <c r="Q23" s="305"/>
      <c r="R23" s="306"/>
      <c r="S23" s="307">
        <f t="shared" si="13"/>
        <v>0</v>
      </c>
      <c r="T23" s="305"/>
      <c r="U23" s="306"/>
      <c r="V23" s="307">
        <f t="shared" si="14"/>
        <v>0</v>
      </c>
      <c r="W23" s="308">
        <f t="shared" si="15"/>
        <v>9000</v>
      </c>
      <c r="X23" s="309">
        <f t="shared" si="16"/>
        <v>9000</v>
      </c>
      <c r="Y23" s="309">
        <f t="shared" si="7"/>
        <v>0</v>
      </c>
      <c r="Z23" s="310">
        <f t="shared" si="8"/>
        <v>0</v>
      </c>
      <c r="AA23" s="311"/>
      <c r="AB23" s="312"/>
      <c r="AC23" s="313"/>
      <c r="AD23" s="313"/>
      <c r="AE23" s="313"/>
      <c r="AF23" s="313"/>
      <c r="AG23" s="313"/>
    </row>
    <row r="24" ht="30.0" customHeight="1">
      <c r="A24" s="299" t="s">
        <v>373</v>
      </c>
      <c r="B24" s="300" t="s">
        <v>395</v>
      </c>
      <c r="C24" s="317" t="s">
        <v>396</v>
      </c>
      <c r="D24" s="301" t="s">
        <v>376</v>
      </c>
      <c r="E24" s="305">
        <v>3.0</v>
      </c>
      <c r="F24" s="306">
        <v>3000.0</v>
      </c>
      <c r="G24" s="307">
        <f t="shared" si="9"/>
        <v>9000</v>
      </c>
      <c r="H24" s="305">
        <v>3.0</v>
      </c>
      <c r="I24" s="306">
        <v>3000.0</v>
      </c>
      <c r="J24" s="307">
        <f t="shared" ref="J24:J25" si="17">H24*I24</f>
        <v>9000</v>
      </c>
      <c r="K24" s="305"/>
      <c r="L24" s="306"/>
      <c r="M24" s="307">
        <f t="shared" si="11"/>
        <v>0</v>
      </c>
      <c r="N24" s="305"/>
      <c r="O24" s="306"/>
      <c r="P24" s="307">
        <f t="shared" si="12"/>
        <v>0</v>
      </c>
      <c r="Q24" s="305"/>
      <c r="R24" s="306"/>
      <c r="S24" s="307">
        <f t="shared" si="13"/>
        <v>0</v>
      </c>
      <c r="T24" s="305"/>
      <c r="U24" s="306"/>
      <c r="V24" s="307">
        <f t="shared" si="14"/>
        <v>0</v>
      </c>
      <c r="W24" s="308">
        <f t="shared" si="15"/>
        <v>9000</v>
      </c>
      <c r="X24" s="309">
        <f t="shared" si="16"/>
        <v>9000</v>
      </c>
      <c r="Y24" s="309">
        <f t="shared" si="7"/>
        <v>0</v>
      </c>
      <c r="Z24" s="310">
        <f t="shared" si="8"/>
        <v>0</v>
      </c>
      <c r="AA24" s="311"/>
      <c r="AB24" s="312"/>
      <c r="AC24" s="313"/>
      <c r="AD24" s="313"/>
      <c r="AE24" s="313"/>
      <c r="AF24" s="313"/>
      <c r="AG24" s="313"/>
    </row>
    <row r="25" ht="51.75" customHeight="1">
      <c r="A25" s="299" t="s">
        <v>373</v>
      </c>
      <c r="B25" s="300" t="s">
        <v>397</v>
      </c>
      <c r="C25" s="320" t="s">
        <v>398</v>
      </c>
      <c r="D25" s="301" t="s">
        <v>376</v>
      </c>
      <c r="E25" s="314">
        <v>3.0</v>
      </c>
      <c r="F25" s="315">
        <v>3000.0</v>
      </c>
      <c r="G25" s="307">
        <f t="shared" si="9"/>
        <v>9000</v>
      </c>
      <c r="H25" s="305">
        <v>3.0</v>
      </c>
      <c r="I25" s="306">
        <v>3000.0</v>
      </c>
      <c r="J25" s="307">
        <f t="shared" si="17"/>
        <v>9000</v>
      </c>
      <c r="K25" s="305"/>
      <c r="L25" s="306"/>
      <c r="M25" s="307">
        <f t="shared" si="11"/>
        <v>0</v>
      </c>
      <c r="N25" s="305"/>
      <c r="O25" s="306"/>
      <c r="P25" s="307">
        <f t="shared" si="12"/>
        <v>0</v>
      </c>
      <c r="Q25" s="305"/>
      <c r="R25" s="306"/>
      <c r="S25" s="307">
        <f t="shared" si="13"/>
        <v>0</v>
      </c>
      <c r="T25" s="305"/>
      <c r="U25" s="306"/>
      <c r="V25" s="307">
        <f t="shared" si="14"/>
        <v>0</v>
      </c>
      <c r="W25" s="308">
        <f t="shared" si="15"/>
        <v>9000</v>
      </c>
      <c r="X25" s="309">
        <f t="shared" si="16"/>
        <v>9000</v>
      </c>
      <c r="Y25" s="309">
        <f t="shared" si="7"/>
        <v>0</v>
      </c>
      <c r="Z25" s="310">
        <f t="shared" si="8"/>
        <v>0</v>
      </c>
      <c r="AA25" s="311"/>
      <c r="AB25" s="312"/>
      <c r="AC25" s="313"/>
      <c r="AD25" s="313"/>
      <c r="AE25" s="313"/>
      <c r="AF25" s="313"/>
      <c r="AG25" s="313"/>
    </row>
    <row r="26" ht="51.0" customHeight="1">
      <c r="A26" s="288" t="s">
        <v>371</v>
      </c>
      <c r="B26" s="289" t="s">
        <v>69</v>
      </c>
      <c r="C26" s="321" t="s">
        <v>399</v>
      </c>
      <c r="D26" s="322"/>
      <c r="E26" s="323">
        <f>SUM(E27:E29)</f>
        <v>0</v>
      </c>
      <c r="F26" s="324"/>
      <c r="G26" s="325">
        <f t="shared" ref="G26:H26" si="18">SUM(G27:G29)</f>
        <v>0</v>
      </c>
      <c r="H26" s="323">
        <f t="shared" si="18"/>
        <v>0</v>
      </c>
      <c r="I26" s="324"/>
      <c r="J26" s="325">
        <f t="shared" ref="J26:K26" si="19">SUM(J27:J29)</f>
        <v>0</v>
      </c>
      <c r="K26" s="323">
        <f t="shared" si="19"/>
        <v>0</v>
      </c>
      <c r="L26" s="324"/>
      <c r="M26" s="325">
        <f t="shared" ref="M26:N26" si="20">SUM(M27:M29)</f>
        <v>0</v>
      </c>
      <c r="N26" s="323">
        <f t="shared" si="20"/>
        <v>0</v>
      </c>
      <c r="O26" s="324"/>
      <c r="P26" s="325">
        <f t="shared" ref="P26:Q26" si="21">SUM(P27:P29)</f>
        <v>0</v>
      </c>
      <c r="Q26" s="323">
        <f t="shared" si="21"/>
        <v>0</v>
      </c>
      <c r="R26" s="324"/>
      <c r="S26" s="325">
        <f t="shared" ref="S26:T26" si="22">SUM(S27:S29)</f>
        <v>0</v>
      </c>
      <c r="T26" s="323">
        <f t="shared" si="22"/>
        <v>0</v>
      </c>
      <c r="U26" s="324"/>
      <c r="V26" s="325">
        <f t="shared" ref="V26:X26" si="23">SUM(V27:V29)</f>
        <v>0</v>
      </c>
      <c r="W26" s="325">
        <f t="shared" si="23"/>
        <v>0</v>
      </c>
      <c r="X26" s="326">
        <f t="shared" si="23"/>
        <v>0</v>
      </c>
      <c r="Y26" s="326">
        <f t="shared" si="7"/>
        <v>0</v>
      </c>
      <c r="Z26" s="327">
        <v>0.0</v>
      </c>
      <c r="AA26" s="328"/>
      <c r="AB26" s="298"/>
      <c r="AC26" s="298"/>
      <c r="AD26" s="298"/>
      <c r="AE26" s="298"/>
      <c r="AF26" s="298"/>
      <c r="AG26" s="298"/>
    </row>
    <row r="27" ht="30.0" customHeight="1">
      <c r="A27" s="299" t="s">
        <v>373</v>
      </c>
      <c r="B27" s="300" t="s">
        <v>71</v>
      </c>
      <c r="C27" s="113" t="s">
        <v>400</v>
      </c>
      <c r="D27" s="301" t="s">
        <v>376</v>
      </c>
      <c r="E27" s="305"/>
      <c r="F27" s="306"/>
      <c r="G27" s="307">
        <f t="shared" ref="G27:G29" si="24">E27*F27</f>
        <v>0</v>
      </c>
      <c r="H27" s="305"/>
      <c r="I27" s="306"/>
      <c r="J27" s="307">
        <f t="shared" ref="J27:J29" si="25">H27*I27</f>
        <v>0</v>
      </c>
      <c r="K27" s="305"/>
      <c r="L27" s="306"/>
      <c r="M27" s="307">
        <f t="shared" ref="M27:M29" si="26">K27*L27</f>
        <v>0</v>
      </c>
      <c r="N27" s="305"/>
      <c r="O27" s="306"/>
      <c r="P27" s="307">
        <f t="shared" ref="P27:P29" si="27">N27*O27</f>
        <v>0</v>
      </c>
      <c r="Q27" s="305"/>
      <c r="R27" s="306"/>
      <c r="S27" s="307">
        <f t="shared" ref="S27:S29" si="28">Q27*R27</f>
        <v>0</v>
      </c>
      <c r="T27" s="305"/>
      <c r="U27" s="306"/>
      <c r="V27" s="307">
        <f t="shared" ref="V27:V29" si="29">T27*U27</f>
        <v>0</v>
      </c>
      <c r="W27" s="308">
        <f t="shared" ref="W27:W29" si="30">G27+M27+S27</f>
        <v>0</v>
      </c>
      <c r="X27" s="309">
        <f t="shared" ref="X27:X29" si="31">J27+P27+V27</f>
        <v>0</v>
      </c>
      <c r="Y27" s="309">
        <f t="shared" si="7"/>
        <v>0</v>
      </c>
      <c r="Z27" s="329">
        <v>0.0</v>
      </c>
      <c r="AA27" s="311"/>
      <c r="AB27" s="313"/>
      <c r="AC27" s="313"/>
      <c r="AD27" s="313"/>
      <c r="AE27" s="313"/>
      <c r="AF27" s="313"/>
      <c r="AG27" s="313"/>
    </row>
    <row r="28" ht="30.0" customHeight="1">
      <c r="A28" s="299" t="s">
        <v>373</v>
      </c>
      <c r="B28" s="300" t="s">
        <v>77</v>
      </c>
      <c r="C28" s="113" t="s">
        <v>400</v>
      </c>
      <c r="D28" s="301" t="s">
        <v>376</v>
      </c>
      <c r="E28" s="305"/>
      <c r="F28" s="306"/>
      <c r="G28" s="307">
        <f t="shared" si="24"/>
        <v>0</v>
      </c>
      <c r="H28" s="305"/>
      <c r="I28" s="306"/>
      <c r="J28" s="307">
        <f t="shared" si="25"/>
        <v>0</v>
      </c>
      <c r="K28" s="305"/>
      <c r="L28" s="306"/>
      <c r="M28" s="307">
        <f t="shared" si="26"/>
        <v>0</v>
      </c>
      <c r="N28" s="305"/>
      <c r="O28" s="306"/>
      <c r="P28" s="307">
        <f t="shared" si="27"/>
        <v>0</v>
      </c>
      <c r="Q28" s="305"/>
      <c r="R28" s="306"/>
      <c r="S28" s="307">
        <f t="shared" si="28"/>
        <v>0</v>
      </c>
      <c r="T28" s="305"/>
      <c r="U28" s="306"/>
      <c r="V28" s="307">
        <f t="shared" si="29"/>
        <v>0</v>
      </c>
      <c r="W28" s="308">
        <f t="shared" si="30"/>
        <v>0</v>
      </c>
      <c r="X28" s="309">
        <f t="shared" si="31"/>
        <v>0</v>
      </c>
      <c r="Y28" s="309">
        <f t="shared" si="7"/>
        <v>0</v>
      </c>
      <c r="Z28" s="329">
        <v>0.0</v>
      </c>
      <c r="AA28" s="311"/>
      <c r="AB28" s="313"/>
      <c r="AC28" s="313"/>
      <c r="AD28" s="313"/>
      <c r="AE28" s="313"/>
      <c r="AF28" s="313"/>
      <c r="AG28" s="313"/>
    </row>
    <row r="29" ht="30.0" customHeight="1">
      <c r="A29" s="330" t="s">
        <v>373</v>
      </c>
      <c r="B29" s="331" t="s">
        <v>83</v>
      </c>
      <c r="C29" s="113" t="s">
        <v>400</v>
      </c>
      <c r="D29" s="332" t="s">
        <v>376</v>
      </c>
      <c r="E29" s="333"/>
      <c r="F29" s="334"/>
      <c r="G29" s="335">
        <f t="shared" si="24"/>
        <v>0</v>
      </c>
      <c r="H29" s="333"/>
      <c r="I29" s="334"/>
      <c r="J29" s="335">
        <f t="shared" si="25"/>
        <v>0</v>
      </c>
      <c r="K29" s="333"/>
      <c r="L29" s="334"/>
      <c r="M29" s="335">
        <f t="shared" si="26"/>
        <v>0</v>
      </c>
      <c r="N29" s="333"/>
      <c r="O29" s="334"/>
      <c r="P29" s="335">
        <f t="shared" si="27"/>
        <v>0</v>
      </c>
      <c r="Q29" s="333"/>
      <c r="R29" s="334"/>
      <c r="S29" s="335">
        <f t="shared" si="28"/>
        <v>0</v>
      </c>
      <c r="T29" s="333"/>
      <c r="U29" s="334"/>
      <c r="V29" s="335">
        <f t="shared" si="29"/>
        <v>0</v>
      </c>
      <c r="W29" s="336">
        <f t="shared" si="30"/>
        <v>0</v>
      </c>
      <c r="X29" s="309">
        <f t="shared" si="31"/>
        <v>0</v>
      </c>
      <c r="Y29" s="309">
        <f t="shared" si="7"/>
        <v>0</v>
      </c>
      <c r="Z29" s="329">
        <v>0.0</v>
      </c>
      <c r="AA29" s="337"/>
      <c r="AB29" s="313"/>
      <c r="AC29" s="313"/>
      <c r="AD29" s="313"/>
      <c r="AE29" s="313"/>
      <c r="AF29" s="313"/>
      <c r="AG29" s="313"/>
    </row>
    <row r="30" ht="30.0" customHeight="1">
      <c r="A30" s="288" t="s">
        <v>371</v>
      </c>
      <c r="B30" s="289" t="s">
        <v>401</v>
      </c>
      <c r="C30" s="338" t="s">
        <v>70</v>
      </c>
      <c r="D30" s="322"/>
      <c r="E30" s="323">
        <f>SUM(E31:E33)</f>
        <v>5</v>
      </c>
      <c r="F30" s="324"/>
      <c r="G30" s="325">
        <f t="shared" ref="G30:H30" si="32">SUM(G31:G33)</f>
        <v>50700</v>
      </c>
      <c r="H30" s="323">
        <f t="shared" si="32"/>
        <v>5</v>
      </c>
      <c r="I30" s="324"/>
      <c r="J30" s="325">
        <f t="shared" ref="J30:K30" si="33">SUM(J31:J33)</f>
        <v>50700</v>
      </c>
      <c r="K30" s="323">
        <f t="shared" si="33"/>
        <v>0</v>
      </c>
      <c r="L30" s="324"/>
      <c r="M30" s="325">
        <f t="shared" ref="M30:N30" si="34">SUM(M31:M33)</f>
        <v>0</v>
      </c>
      <c r="N30" s="323">
        <f t="shared" si="34"/>
        <v>0</v>
      </c>
      <c r="O30" s="324"/>
      <c r="P30" s="325">
        <f t="shared" ref="P30:Q30" si="35">SUM(P31:P33)</f>
        <v>0</v>
      </c>
      <c r="Q30" s="323">
        <f t="shared" si="35"/>
        <v>0</v>
      </c>
      <c r="R30" s="324"/>
      <c r="S30" s="325">
        <f t="shared" ref="S30:T30" si="36">SUM(S31:S33)</f>
        <v>0</v>
      </c>
      <c r="T30" s="323">
        <f t="shared" si="36"/>
        <v>0</v>
      </c>
      <c r="U30" s="324"/>
      <c r="V30" s="325">
        <f t="shared" ref="V30:X30" si="37">SUM(V31:V33)</f>
        <v>0</v>
      </c>
      <c r="W30" s="325">
        <f t="shared" si="37"/>
        <v>50700</v>
      </c>
      <c r="X30" s="325">
        <f t="shared" si="37"/>
        <v>50700</v>
      </c>
      <c r="Y30" s="295">
        <f t="shared" si="7"/>
        <v>0</v>
      </c>
      <c r="Z30" s="296">
        <f t="shared" ref="Z30:Z35" si="38">Y30/W30</f>
        <v>0</v>
      </c>
      <c r="AA30" s="328"/>
      <c r="AB30" s="298"/>
      <c r="AC30" s="298"/>
      <c r="AD30" s="298"/>
      <c r="AE30" s="298"/>
      <c r="AF30" s="298"/>
      <c r="AG30" s="298"/>
    </row>
    <row r="31" ht="30.0" customHeight="1">
      <c r="A31" s="299" t="s">
        <v>373</v>
      </c>
      <c r="B31" s="300" t="s">
        <v>402</v>
      </c>
      <c r="C31" s="113" t="s">
        <v>403</v>
      </c>
      <c r="D31" s="301" t="s">
        <v>404</v>
      </c>
      <c r="E31" s="302">
        <v>3.0</v>
      </c>
      <c r="F31" s="303">
        <v>6900.0</v>
      </c>
      <c r="G31" s="339">
        <f t="shared" ref="G31:G33" si="39">E31*F31</f>
        <v>20700</v>
      </c>
      <c r="H31" s="305">
        <v>3.0</v>
      </c>
      <c r="I31" s="306">
        <v>6900.0</v>
      </c>
      <c r="J31" s="307">
        <f t="shared" ref="J31:J33" si="40">H31*I31</f>
        <v>20700</v>
      </c>
      <c r="K31" s="305"/>
      <c r="L31" s="306"/>
      <c r="M31" s="307">
        <f t="shared" ref="M31:M33" si="41">K31*L31</f>
        <v>0</v>
      </c>
      <c r="N31" s="305"/>
      <c r="O31" s="306"/>
      <c r="P31" s="307">
        <f t="shared" ref="P31:P33" si="42">N31*O31</f>
        <v>0</v>
      </c>
      <c r="Q31" s="305"/>
      <c r="R31" s="306"/>
      <c r="S31" s="307">
        <f t="shared" ref="S31:S33" si="43">Q31*R31</f>
        <v>0</v>
      </c>
      <c r="T31" s="305"/>
      <c r="U31" s="306"/>
      <c r="V31" s="307">
        <f t="shared" ref="V31:V33" si="44">T31*U31</f>
        <v>0</v>
      </c>
      <c r="W31" s="308">
        <f t="shared" ref="W31:W33" si="45">G31+M31+S31</f>
        <v>20700</v>
      </c>
      <c r="X31" s="309">
        <f t="shared" ref="X31:X33" si="46">J31+P31+V31</f>
        <v>20700</v>
      </c>
      <c r="Y31" s="309">
        <f t="shared" si="7"/>
        <v>0</v>
      </c>
      <c r="Z31" s="310">
        <f t="shared" si="38"/>
        <v>0</v>
      </c>
      <c r="AA31" s="311"/>
      <c r="AB31" s="313"/>
      <c r="AC31" s="313"/>
      <c r="AD31" s="313"/>
      <c r="AE31" s="313"/>
      <c r="AF31" s="313"/>
      <c r="AG31" s="313"/>
    </row>
    <row r="32" ht="30.0" customHeight="1">
      <c r="A32" s="299" t="s">
        <v>373</v>
      </c>
      <c r="B32" s="300" t="s">
        <v>405</v>
      </c>
      <c r="C32" s="113" t="s">
        <v>79</v>
      </c>
      <c r="D32" s="301" t="s">
        <v>404</v>
      </c>
      <c r="E32" s="305">
        <v>1.0</v>
      </c>
      <c r="F32" s="306">
        <v>10000.0</v>
      </c>
      <c r="G32" s="340">
        <f t="shared" si="39"/>
        <v>10000</v>
      </c>
      <c r="H32" s="305">
        <v>1.0</v>
      </c>
      <c r="I32" s="306">
        <v>10000.0</v>
      </c>
      <c r="J32" s="307">
        <f t="shared" si="40"/>
        <v>10000</v>
      </c>
      <c r="K32" s="305"/>
      <c r="L32" s="306"/>
      <c r="M32" s="307">
        <f t="shared" si="41"/>
        <v>0</v>
      </c>
      <c r="N32" s="305"/>
      <c r="O32" s="306"/>
      <c r="P32" s="307">
        <f t="shared" si="42"/>
        <v>0</v>
      </c>
      <c r="Q32" s="305"/>
      <c r="R32" s="306"/>
      <c r="S32" s="307">
        <f t="shared" si="43"/>
        <v>0</v>
      </c>
      <c r="T32" s="305"/>
      <c r="U32" s="306"/>
      <c r="V32" s="307">
        <f t="shared" si="44"/>
        <v>0</v>
      </c>
      <c r="W32" s="308">
        <f t="shared" si="45"/>
        <v>10000</v>
      </c>
      <c r="X32" s="309">
        <f t="shared" si="46"/>
        <v>10000</v>
      </c>
      <c r="Y32" s="309">
        <f t="shared" si="7"/>
        <v>0</v>
      </c>
      <c r="Z32" s="310">
        <f t="shared" si="38"/>
        <v>0</v>
      </c>
      <c r="AA32" s="311"/>
      <c r="AB32" s="313"/>
      <c r="AC32" s="313"/>
      <c r="AD32" s="313"/>
      <c r="AE32" s="313"/>
      <c r="AF32" s="313"/>
      <c r="AG32" s="313"/>
    </row>
    <row r="33" ht="30.0" customHeight="1">
      <c r="A33" s="341" t="s">
        <v>373</v>
      </c>
      <c r="B33" s="342" t="s">
        <v>406</v>
      </c>
      <c r="C33" s="113" t="s">
        <v>407</v>
      </c>
      <c r="D33" s="343" t="s">
        <v>404</v>
      </c>
      <c r="E33" s="333">
        <v>1.0</v>
      </c>
      <c r="F33" s="334">
        <v>20000.0</v>
      </c>
      <c r="G33" s="344">
        <f t="shared" si="39"/>
        <v>20000</v>
      </c>
      <c r="H33" s="314">
        <v>1.0</v>
      </c>
      <c r="I33" s="315">
        <v>20000.0</v>
      </c>
      <c r="J33" s="316">
        <f t="shared" si="40"/>
        <v>20000</v>
      </c>
      <c r="K33" s="333"/>
      <c r="L33" s="334"/>
      <c r="M33" s="335">
        <f t="shared" si="41"/>
        <v>0</v>
      </c>
      <c r="N33" s="333"/>
      <c r="O33" s="334"/>
      <c r="P33" s="335">
        <f t="shared" si="42"/>
        <v>0</v>
      </c>
      <c r="Q33" s="333"/>
      <c r="R33" s="334"/>
      <c r="S33" s="335">
        <f t="shared" si="43"/>
        <v>0</v>
      </c>
      <c r="T33" s="333"/>
      <c r="U33" s="334"/>
      <c r="V33" s="335">
        <f t="shared" si="44"/>
        <v>0</v>
      </c>
      <c r="W33" s="336">
        <f t="shared" si="45"/>
        <v>20000</v>
      </c>
      <c r="X33" s="309">
        <f t="shared" si="46"/>
        <v>20000</v>
      </c>
      <c r="Y33" s="309">
        <f t="shared" si="7"/>
        <v>0</v>
      </c>
      <c r="Z33" s="310">
        <f t="shared" si="38"/>
        <v>0</v>
      </c>
      <c r="AA33" s="337"/>
      <c r="AB33" s="313"/>
      <c r="AC33" s="313"/>
      <c r="AD33" s="313"/>
      <c r="AE33" s="313"/>
      <c r="AF33" s="313"/>
      <c r="AG33" s="313"/>
    </row>
    <row r="34" ht="30.0" customHeight="1">
      <c r="A34" s="288" t="s">
        <v>369</v>
      </c>
      <c r="B34" s="345" t="s">
        <v>408</v>
      </c>
      <c r="C34" s="321" t="s">
        <v>90</v>
      </c>
      <c r="D34" s="322"/>
      <c r="E34" s="323">
        <f>SUM(E35:E37)</f>
        <v>216100</v>
      </c>
      <c r="F34" s="324"/>
      <c r="G34" s="325">
        <f t="shared" ref="G34:H34" si="47">SUM(G35:G37)</f>
        <v>47542</v>
      </c>
      <c r="H34" s="323">
        <f t="shared" si="47"/>
        <v>216100</v>
      </c>
      <c r="I34" s="324"/>
      <c r="J34" s="325">
        <f t="shared" ref="J34:K34" si="48">SUM(J35:J37)</f>
        <v>47542</v>
      </c>
      <c r="K34" s="323">
        <f t="shared" si="48"/>
        <v>0</v>
      </c>
      <c r="L34" s="324"/>
      <c r="M34" s="325">
        <f t="shared" ref="M34:N34" si="49">SUM(M35:M37)</f>
        <v>0</v>
      </c>
      <c r="N34" s="323">
        <f t="shared" si="49"/>
        <v>0</v>
      </c>
      <c r="O34" s="324"/>
      <c r="P34" s="325">
        <f t="shared" ref="P34:Q34" si="50">SUM(P35:P37)</f>
        <v>0</v>
      </c>
      <c r="Q34" s="323">
        <f t="shared" si="50"/>
        <v>0</v>
      </c>
      <c r="R34" s="324"/>
      <c r="S34" s="325">
        <f t="shared" ref="S34:T34" si="51">SUM(S35:S37)</f>
        <v>0</v>
      </c>
      <c r="T34" s="323">
        <f t="shared" si="51"/>
        <v>0</v>
      </c>
      <c r="U34" s="324"/>
      <c r="V34" s="325">
        <f t="shared" ref="V34:X34" si="52">SUM(V35:V37)</f>
        <v>0</v>
      </c>
      <c r="W34" s="325">
        <f t="shared" si="52"/>
        <v>47542</v>
      </c>
      <c r="X34" s="325">
        <f t="shared" si="52"/>
        <v>47542</v>
      </c>
      <c r="Y34" s="295">
        <f t="shared" si="7"/>
        <v>0</v>
      </c>
      <c r="Z34" s="296">
        <f t="shared" si="38"/>
        <v>0</v>
      </c>
      <c r="AA34" s="328"/>
      <c r="AB34" s="9"/>
      <c r="AC34" s="9"/>
      <c r="AD34" s="9"/>
      <c r="AE34" s="9"/>
      <c r="AF34" s="9"/>
      <c r="AG34" s="9"/>
    </row>
    <row r="35" ht="30.0" customHeight="1">
      <c r="A35" s="346" t="s">
        <v>373</v>
      </c>
      <c r="B35" s="347" t="s">
        <v>409</v>
      </c>
      <c r="C35" s="113" t="s">
        <v>410</v>
      </c>
      <c r="D35" s="348"/>
      <c r="E35" s="349">
        <f>G13</f>
        <v>165400</v>
      </c>
      <c r="F35" s="350">
        <v>0.22</v>
      </c>
      <c r="G35" s="351">
        <f t="shared" ref="G35:G37" si="53">E35*F35</f>
        <v>36388</v>
      </c>
      <c r="H35" s="349">
        <f>J13</f>
        <v>165400</v>
      </c>
      <c r="I35" s="350">
        <v>0.22</v>
      </c>
      <c r="J35" s="351">
        <f t="shared" ref="J35:J37" si="54">H35*I35</f>
        <v>36388</v>
      </c>
      <c r="K35" s="349">
        <f>M13</f>
        <v>0</v>
      </c>
      <c r="L35" s="350">
        <v>0.22</v>
      </c>
      <c r="M35" s="351">
        <f t="shared" ref="M35:M37" si="55">K35*L35</f>
        <v>0</v>
      </c>
      <c r="N35" s="349">
        <f>P13</f>
        <v>0</v>
      </c>
      <c r="O35" s="350">
        <v>0.22</v>
      </c>
      <c r="P35" s="351">
        <f t="shared" ref="P35:P37" si="56">N35*O35</f>
        <v>0</v>
      </c>
      <c r="Q35" s="349">
        <f>S13</f>
        <v>0</v>
      </c>
      <c r="R35" s="350">
        <v>0.22</v>
      </c>
      <c r="S35" s="351">
        <f t="shared" ref="S35:S37" si="57">Q35*R35</f>
        <v>0</v>
      </c>
      <c r="T35" s="349">
        <f>V13</f>
        <v>0</v>
      </c>
      <c r="U35" s="350">
        <v>0.22</v>
      </c>
      <c r="V35" s="351">
        <f t="shared" ref="V35:V37" si="58">T35*U35</f>
        <v>0</v>
      </c>
      <c r="W35" s="309">
        <f t="shared" ref="W35:W37" si="59">G35+M35+S35</f>
        <v>36388</v>
      </c>
      <c r="X35" s="309">
        <f t="shared" ref="X35:X37" si="60">J35+P35+V35</f>
        <v>36388</v>
      </c>
      <c r="Y35" s="309">
        <f t="shared" si="7"/>
        <v>0</v>
      </c>
      <c r="Z35" s="310">
        <f t="shared" si="38"/>
        <v>0</v>
      </c>
      <c r="AA35" s="352"/>
      <c r="AB35" s="312"/>
      <c r="AC35" s="313"/>
      <c r="AD35" s="313"/>
      <c r="AE35" s="313"/>
      <c r="AF35" s="313"/>
      <c r="AG35" s="313"/>
    </row>
    <row r="36" ht="30.0" customHeight="1">
      <c r="A36" s="299" t="s">
        <v>373</v>
      </c>
      <c r="B36" s="300" t="s">
        <v>411</v>
      </c>
      <c r="C36" s="113" t="s">
        <v>412</v>
      </c>
      <c r="D36" s="301"/>
      <c r="E36" s="305">
        <f>G26</f>
        <v>0</v>
      </c>
      <c r="F36" s="306">
        <v>0.22</v>
      </c>
      <c r="G36" s="307">
        <f t="shared" si="53"/>
        <v>0</v>
      </c>
      <c r="H36" s="305">
        <f>J26</f>
        <v>0</v>
      </c>
      <c r="I36" s="306">
        <v>0.22</v>
      </c>
      <c r="J36" s="307">
        <f t="shared" si="54"/>
        <v>0</v>
      </c>
      <c r="K36" s="305">
        <f>M26</f>
        <v>0</v>
      </c>
      <c r="L36" s="306">
        <v>0.22</v>
      </c>
      <c r="M36" s="307">
        <f t="shared" si="55"/>
        <v>0</v>
      </c>
      <c r="N36" s="305">
        <f>P26</f>
        <v>0</v>
      </c>
      <c r="O36" s="306">
        <v>0.22</v>
      </c>
      <c r="P36" s="307">
        <f t="shared" si="56"/>
        <v>0</v>
      </c>
      <c r="Q36" s="305">
        <f>S26</f>
        <v>0</v>
      </c>
      <c r="R36" s="306">
        <v>0.22</v>
      </c>
      <c r="S36" s="307">
        <f t="shared" si="57"/>
        <v>0</v>
      </c>
      <c r="T36" s="305">
        <f>V26</f>
        <v>0</v>
      </c>
      <c r="U36" s="306">
        <v>0.22</v>
      </c>
      <c r="V36" s="307">
        <f t="shared" si="58"/>
        <v>0</v>
      </c>
      <c r="W36" s="308">
        <f t="shared" si="59"/>
        <v>0</v>
      </c>
      <c r="X36" s="309">
        <f t="shared" si="60"/>
        <v>0</v>
      </c>
      <c r="Y36" s="309">
        <f t="shared" si="7"/>
        <v>0</v>
      </c>
      <c r="Z36" s="329">
        <v>0.0</v>
      </c>
      <c r="AA36" s="311"/>
      <c r="AB36" s="313"/>
      <c r="AC36" s="313"/>
      <c r="AD36" s="313"/>
      <c r="AE36" s="313"/>
      <c r="AF36" s="313"/>
      <c r="AG36" s="313"/>
    </row>
    <row r="37" ht="30.0" customHeight="1">
      <c r="A37" s="341" t="s">
        <v>373</v>
      </c>
      <c r="B37" s="342" t="s">
        <v>413</v>
      </c>
      <c r="C37" s="353" t="s">
        <v>70</v>
      </c>
      <c r="D37" s="343"/>
      <c r="E37" s="314">
        <f>G30</f>
        <v>50700</v>
      </c>
      <c r="F37" s="315">
        <v>0.22</v>
      </c>
      <c r="G37" s="316">
        <f t="shared" si="53"/>
        <v>11154</v>
      </c>
      <c r="H37" s="314">
        <f>J30</f>
        <v>50700</v>
      </c>
      <c r="I37" s="315">
        <v>0.22</v>
      </c>
      <c r="J37" s="316">
        <f t="shared" si="54"/>
        <v>11154</v>
      </c>
      <c r="K37" s="314">
        <f>M30</f>
        <v>0</v>
      </c>
      <c r="L37" s="315">
        <v>0.22</v>
      </c>
      <c r="M37" s="316">
        <f t="shared" si="55"/>
        <v>0</v>
      </c>
      <c r="N37" s="314">
        <f>P30</f>
        <v>0</v>
      </c>
      <c r="O37" s="315">
        <v>0.22</v>
      </c>
      <c r="P37" s="316">
        <f t="shared" si="56"/>
        <v>0</v>
      </c>
      <c r="Q37" s="314">
        <f>S30</f>
        <v>0</v>
      </c>
      <c r="R37" s="315">
        <v>0.22</v>
      </c>
      <c r="S37" s="316">
        <f t="shared" si="57"/>
        <v>0</v>
      </c>
      <c r="T37" s="314">
        <f>V30</f>
        <v>0</v>
      </c>
      <c r="U37" s="315">
        <v>0.22</v>
      </c>
      <c r="V37" s="316">
        <f t="shared" si="58"/>
        <v>0</v>
      </c>
      <c r="W37" s="336">
        <f t="shared" si="59"/>
        <v>11154</v>
      </c>
      <c r="X37" s="309">
        <f t="shared" si="60"/>
        <v>11154</v>
      </c>
      <c r="Y37" s="309">
        <f t="shared" si="7"/>
        <v>0</v>
      </c>
      <c r="Z37" s="329">
        <v>0.0</v>
      </c>
      <c r="AA37" s="354"/>
      <c r="AB37" s="313"/>
      <c r="AC37" s="313"/>
      <c r="AD37" s="313"/>
      <c r="AE37" s="313"/>
      <c r="AF37" s="313"/>
      <c r="AG37" s="313"/>
    </row>
    <row r="38" ht="30.0" customHeight="1">
      <c r="A38" s="288" t="s">
        <v>371</v>
      </c>
      <c r="B38" s="345" t="s">
        <v>414</v>
      </c>
      <c r="C38" s="321" t="s">
        <v>415</v>
      </c>
      <c r="D38" s="322"/>
      <c r="E38" s="323">
        <f>SUM(E39:E41)</f>
        <v>0</v>
      </c>
      <c r="F38" s="324"/>
      <c r="G38" s="325">
        <f t="shared" ref="G38:H38" si="61">SUM(G39:G41)</f>
        <v>0</v>
      </c>
      <c r="H38" s="323">
        <f t="shared" si="61"/>
        <v>0</v>
      </c>
      <c r="I38" s="324"/>
      <c r="J38" s="325">
        <f t="shared" ref="J38:K38" si="62">SUM(J39:J41)</f>
        <v>0</v>
      </c>
      <c r="K38" s="323">
        <f t="shared" si="62"/>
        <v>0</v>
      </c>
      <c r="L38" s="324"/>
      <c r="M38" s="325">
        <f t="shared" ref="M38:N38" si="63">SUM(M39:M41)</f>
        <v>0</v>
      </c>
      <c r="N38" s="323">
        <f t="shared" si="63"/>
        <v>0</v>
      </c>
      <c r="O38" s="324"/>
      <c r="P38" s="325">
        <f t="shared" ref="P38:Q38" si="64">SUM(P39:P41)</f>
        <v>0</v>
      </c>
      <c r="Q38" s="323">
        <f t="shared" si="64"/>
        <v>0</v>
      </c>
      <c r="R38" s="324"/>
      <c r="S38" s="325">
        <f t="shared" ref="S38:T38" si="65">SUM(S39:S41)</f>
        <v>0</v>
      </c>
      <c r="T38" s="323">
        <f t="shared" si="65"/>
        <v>0</v>
      </c>
      <c r="U38" s="324"/>
      <c r="V38" s="325">
        <f t="shared" ref="V38:X38" si="66">SUM(V39:V41)</f>
        <v>0</v>
      </c>
      <c r="W38" s="325">
        <f t="shared" si="66"/>
        <v>0</v>
      </c>
      <c r="X38" s="325">
        <f t="shared" si="66"/>
        <v>0</v>
      </c>
      <c r="Y38" s="325">
        <f t="shared" si="7"/>
        <v>0</v>
      </c>
      <c r="Z38" s="355">
        <v>0.0</v>
      </c>
      <c r="AA38" s="328"/>
      <c r="AB38" s="9"/>
      <c r="AC38" s="9"/>
      <c r="AD38" s="9"/>
      <c r="AE38" s="9"/>
      <c r="AF38" s="9"/>
      <c r="AG38" s="9"/>
    </row>
    <row r="39" ht="30.0" customHeight="1">
      <c r="A39" s="299" t="s">
        <v>373</v>
      </c>
      <c r="B39" s="347" t="s">
        <v>416</v>
      </c>
      <c r="C39" s="113" t="s">
        <v>417</v>
      </c>
      <c r="D39" s="301" t="s">
        <v>376</v>
      </c>
      <c r="E39" s="305"/>
      <c r="F39" s="306"/>
      <c r="G39" s="307">
        <f t="shared" ref="G39:G41" si="67">E39*F39</f>
        <v>0</v>
      </c>
      <c r="H39" s="305"/>
      <c r="I39" s="306"/>
      <c r="J39" s="307">
        <f t="shared" ref="J39:J41" si="68">H39*I39</f>
        <v>0</v>
      </c>
      <c r="K39" s="305"/>
      <c r="L39" s="306"/>
      <c r="M39" s="307">
        <f t="shared" ref="M39:M41" si="69">K39*L39</f>
        <v>0</v>
      </c>
      <c r="N39" s="305"/>
      <c r="O39" s="306"/>
      <c r="P39" s="307">
        <f t="shared" ref="P39:P41" si="70">N39*O39</f>
        <v>0</v>
      </c>
      <c r="Q39" s="305"/>
      <c r="R39" s="306"/>
      <c r="S39" s="307">
        <f t="shared" ref="S39:S41" si="71">Q39*R39</f>
        <v>0</v>
      </c>
      <c r="T39" s="305"/>
      <c r="U39" s="306"/>
      <c r="V39" s="307">
        <f t="shared" ref="V39:V41" si="72">T39*U39</f>
        <v>0</v>
      </c>
      <c r="W39" s="308">
        <f t="shared" ref="W39:W41" si="73">G39+M39+S39</f>
        <v>0</v>
      </c>
      <c r="X39" s="309">
        <f t="shared" ref="X39:X41" si="74">J39+P39+V39</f>
        <v>0</v>
      </c>
      <c r="Y39" s="309">
        <f t="shared" si="7"/>
        <v>0</v>
      </c>
      <c r="Z39" s="329">
        <v>0.0</v>
      </c>
      <c r="AA39" s="311"/>
      <c r="AB39" s="9"/>
      <c r="AC39" s="9"/>
      <c r="AD39" s="9"/>
      <c r="AE39" s="9"/>
      <c r="AF39" s="9"/>
      <c r="AG39" s="9"/>
    </row>
    <row r="40" ht="30.0" customHeight="1">
      <c r="A40" s="299" t="s">
        <v>373</v>
      </c>
      <c r="B40" s="300" t="s">
        <v>418</v>
      </c>
      <c r="C40" s="113" t="s">
        <v>417</v>
      </c>
      <c r="D40" s="301" t="s">
        <v>376</v>
      </c>
      <c r="E40" s="305"/>
      <c r="F40" s="306"/>
      <c r="G40" s="307">
        <f t="shared" si="67"/>
        <v>0</v>
      </c>
      <c r="H40" s="305"/>
      <c r="I40" s="306"/>
      <c r="J40" s="307">
        <f t="shared" si="68"/>
        <v>0</v>
      </c>
      <c r="K40" s="305"/>
      <c r="L40" s="306"/>
      <c r="M40" s="307">
        <f t="shared" si="69"/>
        <v>0</v>
      </c>
      <c r="N40" s="305"/>
      <c r="O40" s="306"/>
      <c r="P40" s="307">
        <f t="shared" si="70"/>
        <v>0</v>
      </c>
      <c r="Q40" s="305"/>
      <c r="R40" s="306"/>
      <c r="S40" s="307">
        <f t="shared" si="71"/>
        <v>0</v>
      </c>
      <c r="T40" s="305"/>
      <c r="U40" s="306"/>
      <c r="V40" s="307">
        <f t="shared" si="72"/>
        <v>0</v>
      </c>
      <c r="W40" s="308">
        <f t="shared" si="73"/>
        <v>0</v>
      </c>
      <c r="X40" s="309">
        <f t="shared" si="74"/>
        <v>0</v>
      </c>
      <c r="Y40" s="309">
        <f t="shared" si="7"/>
        <v>0</v>
      </c>
      <c r="Z40" s="329">
        <v>0.0</v>
      </c>
      <c r="AA40" s="311"/>
      <c r="AB40" s="9"/>
      <c r="AC40" s="9"/>
      <c r="AD40" s="9"/>
      <c r="AE40" s="9"/>
      <c r="AF40" s="9"/>
      <c r="AG40" s="9"/>
    </row>
    <row r="41" ht="30.0" customHeight="1">
      <c r="A41" s="341" t="s">
        <v>373</v>
      </c>
      <c r="B41" s="331" t="s">
        <v>419</v>
      </c>
      <c r="C41" s="211" t="s">
        <v>417</v>
      </c>
      <c r="D41" s="343" t="s">
        <v>376</v>
      </c>
      <c r="E41" s="314"/>
      <c r="F41" s="315"/>
      <c r="G41" s="316">
        <f t="shared" si="67"/>
        <v>0</v>
      </c>
      <c r="H41" s="314"/>
      <c r="I41" s="315"/>
      <c r="J41" s="316">
        <f t="shared" si="68"/>
        <v>0</v>
      </c>
      <c r="K41" s="333"/>
      <c r="L41" s="334"/>
      <c r="M41" s="335">
        <f t="shared" si="69"/>
        <v>0</v>
      </c>
      <c r="N41" s="333"/>
      <c r="O41" s="334"/>
      <c r="P41" s="335">
        <f t="shared" si="70"/>
        <v>0</v>
      </c>
      <c r="Q41" s="333"/>
      <c r="R41" s="334"/>
      <c r="S41" s="335">
        <f t="shared" si="71"/>
        <v>0</v>
      </c>
      <c r="T41" s="333"/>
      <c r="U41" s="334"/>
      <c r="V41" s="335">
        <f t="shared" si="72"/>
        <v>0</v>
      </c>
      <c r="W41" s="336">
        <f t="shared" si="73"/>
        <v>0</v>
      </c>
      <c r="X41" s="309">
        <f t="shared" si="74"/>
        <v>0</v>
      </c>
      <c r="Y41" s="356">
        <f t="shared" si="7"/>
        <v>0</v>
      </c>
      <c r="Z41" s="329">
        <v>0.0</v>
      </c>
      <c r="AA41" s="337"/>
      <c r="AB41" s="9"/>
      <c r="AC41" s="9"/>
      <c r="AD41" s="9"/>
      <c r="AE41" s="9"/>
      <c r="AF41" s="9"/>
      <c r="AG41" s="9"/>
    </row>
    <row r="42" ht="30.0" customHeight="1">
      <c r="A42" s="357" t="s">
        <v>420</v>
      </c>
      <c r="B42" s="358"/>
      <c r="C42" s="359"/>
      <c r="D42" s="360"/>
      <c r="E42" s="361"/>
      <c r="F42" s="362"/>
      <c r="G42" s="363">
        <f>G13+G26+G30+G34+G38</f>
        <v>263642</v>
      </c>
      <c r="H42" s="361"/>
      <c r="I42" s="362"/>
      <c r="J42" s="363">
        <f>J13+J26+J30+J34+J38</f>
        <v>263642</v>
      </c>
      <c r="K42" s="361"/>
      <c r="L42" s="364"/>
      <c r="M42" s="363">
        <f>M13+M26+M30+M34+M38</f>
        <v>0</v>
      </c>
      <c r="N42" s="361"/>
      <c r="O42" s="364"/>
      <c r="P42" s="363">
        <f>P13+P26+P30+P34+P38</f>
        <v>0</v>
      </c>
      <c r="Q42" s="361"/>
      <c r="R42" s="364"/>
      <c r="S42" s="363">
        <f>S13+S26+S30+S34+S38</f>
        <v>0</v>
      </c>
      <c r="T42" s="361"/>
      <c r="U42" s="364"/>
      <c r="V42" s="363">
        <f t="shared" ref="V42:X42" si="75">V13+V26+V30+V34+V38</f>
        <v>0</v>
      </c>
      <c r="W42" s="363">
        <f t="shared" si="75"/>
        <v>263642</v>
      </c>
      <c r="X42" s="365">
        <f t="shared" si="75"/>
        <v>263642</v>
      </c>
      <c r="Y42" s="366">
        <f t="shared" si="7"/>
        <v>0</v>
      </c>
      <c r="Z42" s="367">
        <f>Y42/W42</f>
        <v>0</v>
      </c>
      <c r="AA42" s="368"/>
      <c r="AB42" s="8"/>
      <c r="AC42" s="9"/>
      <c r="AD42" s="9"/>
      <c r="AE42" s="9"/>
      <c r="AF42" s="9"/>
      <c r="AG42" s="9"/>
    </row>
    <row r="43" ht="30.0" customHeight="1">
      <c r="A43" s="369" t="s">
        <v>369</v>
      </c>
      <c r="B43" s="370">
        <v>2.0</v>
      </c>
      <c r="C43" s="371" t="s">
        <v>421</v>
      </c>
      <c r="D43" s="372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6"/>
      <c r="X43" s="286"/>
      <c r="Y43" s="373"/>
      <c r="Z43" s="374"/>
      <c r="AA43" s="287"/>
      <c r="AB43" s="9"/>
      <c r="AC43" s="9"/>
      <c r="AD43" s="9"/>
      <c r="AE43" s="9"/>
      <c r="AF43" s="9"/>
      <c r="AG43" s="9"/>
    </row>
    <row r="44" ht="30.0" customHeight="1">
      <c r="A44" s="288" t="s">
        <v>371</v>
      </c>
      <c r="B44" s="345" t="s">
        <v>329</v>
      </c>
      <c r="C44" s="290" t="s">
        <v>422</v>
      </c>
      <c r="D44" s="291"/>
      <c r="E44" s="292">
        <f>SUM(E45:E47)</f>
        <v>0</v>
      </c>
      <c r="F44" s="293"/>
      <c r="G44" s="294">
        <f t="shared" ref="G44:H44" si="76">SUM(G45:G47)</f>
        <v>0</v>
      </c>
      <c r="H44" s="292">
        <f t="shared" si="76"/>
        <v>0</v>
      </c>
      <c r="I44" s="293"/>
      <c r="J44" s="294">
        <f t="shared" ref="J44:K44" si="77">SUM(J45:J47)</f>
        <v>0</v>
      </c>
      <c r="K44" s="292">
        <f t="shared" si="77"/>
        <v>0</v>
      </c>
      <c r="L44" s="293"/>
      <c r="M44" s="294">
        <f t="shared" ref="M44:N44" si="78">SUM(M45:M47)</f>
        <v>0</v>
      </c>
      <c r="N44" s="292">
        <f t="shared" si="78"/>
        <v>0</v>
      </c>
      <c r="O44" s="293"/>
      <c r="P44" s="294">
        <f t="shared" ref="P44:Q44" si="79">SUM(P45:P47)</f>
        <v>0</v>
      </c>
      <c r="Q44" s="292">
        <f t="shared" si="79"/>
        <v>0</v>
      </c>
      <c r="R44" s="293"/>
      <c r="S44" s="294">
        <f t="shared" ref="S44:T44" si="80">SUM(S45:S47)</f>
        <v>0</v>
      </c>
      <c r="T44" s="292">
        <f t="shared" si="80"/>
        <v>0</v>
      </c>
      <c r="U44" s="293"/>
      <c r="V44" s="294">
        <f t="shared" ref="V44:X44" si="81">SUM(V45:V47)</f>
        <v>0</v>
      </c>
      <c r="W44" s="294">
        <f t="shared" si="81"/>
        <v>0</v>
      </c>
      <c r="X44" s="375">
        <f t="shared" si="81"/>
        <v>0</v>
      </c>
      <c r="Y44" s="324">
        <f t="shared" ref="Y44:Y56" si="82">W44-X44</f>
        <v>0</v>
      </c>
      <c r="Z44" s="376">
        <v>0.0</v>
      </c>
      <c r="AA44" s="297"/>
      <c r="AB44" s="377"/>
      <c r="AC44" s="298"/>
      <c r="AD44" s="298"/>
      <c r="AE44" s="298"/>
      <c r="AF44" s="298"/>
      <c r="AG44" s="298"/>
    </row>
    <row r="45" ht="30.0" customHeight="1">
      <c r="A45" s="299" t="s">
        <v>373</v>
      </c>
      <c r="B45" s="300" t="s">
        <v>423</v>
      </c>
      <c r="C45" s="113" t="s">
        <v>424</v>
      </c>
      <c r="D45" s="301" t="s">
        <v>425</v>
      </c>
      <c r="E45" s="305"/>
      <c r="F45" s="306"/>
      <c r="G45" s="307">
        <f t="shared" ref="G45:G47" si="83">E45*F45</f>
        <v>0</v>
      </c>
      <c r="H45" s="305"/>
      <c r="I45" s="306"/>
      <c r="J45" s="307">
        <f t="shared" ref="J45:J47" si="84">H45*I45</f>
        <v>0</v>
      </c>
      <c r="K45" s="305"/>
      <c r="L45" s="306"/>
      <c r="M45" s="307">
        <f t="shared" ref="M45:M47" si="85">K45*L45</f>
        <v>0</v>
      </c>
      <c r="N45" s="305"/>
      <c r="O45" s="306"/>
      <c r="P45" s="307">
        <f t="shared" ref="P45:P47" si="86">N45*O45</f>
        <v>0</v>
      </c>
      <c r="Q45" s="305"/>
      <c r="R45" s="306"/>
      <c r="S45" s="307">
        <f t="shared" ref="S45:S47" si="87">Q45*R45</f>
        <v>0</v>
      </c>
      <c r="T45" s="305"/>
      <c r="U45" s="306"/>
      <c r="V45" s="307">
        <f t="shared" ref="V45:V47" si="88">T45*U45</f>
        <v>0</v>
      </c>
      <c r="W45" s="308">
        <f t="shared" ref="W45:W47" si="89">G45+M45+S45</f>
        <v>0</v>
      </c>
      <c r="X45" s="309">
        <f t="shared" ref="X45:X47" si="90">J45+P45+V45</f>
        <v>0</v>
      </c>
      <c r="Y45" s="309">
        <f t="shared" si="82"/>
        <v>0</v>
      </c>
      <c r="Z45" s="329">
        <v>0.0</v>
      </c>
      <c r="AA45" s="311"/>
      <c r="AB45" s="313"/>
      <c r="AC45" s="313"/>
      <c r="AD45" s="313"/>
      <c r="AE45" s="313"/>
      <c r="AF45" s="313"/>
      <c r="AG45" s="313"/>
    </row>
    <row r="46" ht="30.0" customHeight="1">
      <c r="A46" s="299" t="s">
        <v>373</v>
      </c>
      <c r="B46" s="300" t="s">
        <v>426</v>
      </c>
      <c r="C46" s="113" t="s">
        <v>424</v>
      </c>
      <c r="D46" s="301" t="s">
        <v>425</v>
      </c>
      <c r="E46" s="305"/>
      <c r="F46" s="306"/>
      <c r="G46" s="307">
        <f t="shared" si="83"/>
        <v>0</v>
      </c>
      <c r="H46" s="305"/>
      <c r="I46" s="306"/>
      <c r="J46" s="307">
        <f t="shared" si="84"/>
        <v>0</v>
      </c>
      <c r="K46" s="305"/>
      <c r="L46" s="306"/>
      <c r="M46" s="307">
        <f t="shared" si="85"/>
        <v>0</v>
      </c>
      <c r="N46" s="305"/>
      <c r="O46" s="306"/>
      <c r="P46" s="307">
        <f t="shared" si="86"/>
        <v>0</v>
      </c>
      <c r="Q46" s="305"/>
      <c r="R46" s="306"/>
      <c r="S46" s="307">
        <f t="shared" si="87"/>
        <v>0</v>
      </c>
      <c r="T46" s="305"/>
      <c r="U46" s="306"/>
      <c r="V46" s="307">
        <f t="shared" si="88"/>
        <v>0</v>
      </c>
      <c r="W46" s="308">
        <f t="shared" si="89"/>
        <v>0</v>
      </c>
      <c r="X46" s="309">
        <f t="shared" si="90"/>
        <v>0</v>
      </c>
      <c r="Y46" s="309">
        <f t="shared" si="82"/>
        <v>0</v>
      </c>
      <c r="Z46" s="329">
        <v>0.0</v>
      </c>
      <c r="AA46" s="311"/>
      <c r="AB46" s="313"/>
      <c r="AC46" s="313"/>
      <c r="AD46" s="313"/>
      <c r="AE46" s="313"/>
      <c r="AF46" s="313"/>
      <c r="AG46" s="313"/>
    </row>
    <row r="47" ht="30.0" customHeight="1">
      <c r="A47" s="330" t="s">
        <v>373</v>
      </c>
      <c r="B47" s="342" t="s">
        <v>427</v>
      </c>
      <c r="C47" s="113" t="s">
        <v>424</v>
      </c>
      <c r="D47" s="332" t="s">
        <v>425</v>
      </c>
      <c r="E47" s="333"/>
      <c r="F47" s="334"/>
      <c r="G47" s="335">
        <f t="shared" si="83"/>
        <v>0</v>
      </c>
      <c r="H47" s="333"/>
      <c r="I47" s="334"/>
      <c r="J47" s="335">
        <f t="shared" si="84"/>
        <v>0</v>
      </c>
      <c r="K47" s="333"/>
      <c r="L47" s="334"/>
      <c r="M47" s="335">
        <f t="shared" si="85"/>
        <v>0</v>
      </c>
      <c r="N47" s="333"/>
      <c r="O47" s="334"/>
      <c r="P47" s="335">
        <f t="shared" si="86"/>
        <v>0</v>
      </c>
      <c r="Q47" s="333"/>
      <c r="R47" s="334"/>
      <c r="S47" s="335">
        <f t="shared" si="87"/>
        <v>0</v>
      </c>
      <c r="T47" s="333"/>
      <c r="U47" s="334"/>
      <c r="V47" s="335">
        <f t="shared" si="88"/>
        <v>0</v>
      </c>
      <c r="W47" s="336">
        <f t="shared" si="89"/>
        <v>0</v>
      </c>
      <c r="X47" s="309">
        <f t="shared" si="90"/>
        <v>0</v>
      </c>
      <c r="Y47" s="309">
        <f t="shared" si="82"/>
        <v>0</v>
      </c>
      <c r="Z47" s="329">
        <v>0.0</v>
      </c>
      <c r="AA47" s="337"/>
      <c r="AB47" s="313"/>
      <c r="AC47" s="313"/>
      <c r="AD47" s="313"/>
      <c r="AE47" s="313"/>
      <c r="AF47" s="313"/>
      <c r="AG47" s="313"/>
    </row>
    <row r="48" ht="30.0" customHeight="1">
      <c r="A48" s="288" t="s">
        <v>371</v>
      </c>
      <c r="B48" s="345" t="s">
        <v>330</v>
      </c>
      <c r="C48" s="338" t="s">
        <v>428</v>
      </c>
      <c r="D48" s="322"/>
      <c r="E48" s="323">
        <f>SUM(E49:E51)</f>
        <v>0</v>
      </c>
      <c r="F48" s="324"/>
      <c r="G48" s="325">
        <f t="shared" ref="G48:H48" si="91">SUM(G49:G51)</f>
        <v>0</v>
      </c>
      <c r="H48" s="323">
        <f t="shared" si="91"/>
        <v>0</v>
      </c>
      <c r="I48" s="324"/>
      <c r="J48" s="325">
        <f t="shared" ref="J48:K48" si="92">SUM(J49:J51)</f>
        <v>0</v>
      </c>
      <c r="K48" s="323">
        <f t="shared" si="92"/>
        <v>0</v>
      </c>
      <c r="L48" s="324"/>
      <c r="M48" s="325">
        <f t="shared" ref="M48:N48" si="93">SUM(M49:M51)</f>
        <v>0</v>
      </c>
      <c r="N48" s="323">
        <f t="shared" si="93"/>
        <v>0</v>
      </c>
      <c r="O48" s="324"/>
      <c r="P48" s="325">
        <f t="shared" ref="P48:Q48" si="94">SUM(P49:P51)</f>
        <v>0</v>
      </c>
      <c r="Q48" s="323">
        <f t="shared" si="94"/>
        <v>0</v>
      </c>
      <c r="R48" s="324"/>
      <c r="S48" s="325">
        <f t="shared" ref="S48:T48" si="95">SUM(S49:S51)</f>
        <v>0</v>
      </c>
      <c r="T48" s="323">
        <f t="shared" si="95"/>
        <v>0</v>
      </c>
      <c r="U48" s="324"/>
      <c r="V48" s="325">
        <f t="shared" ref="V48:X48" si="96">SUM(V49:V51)</f>
        <v>0</v>
      </c>
      <c r="W48" s="325">
        <f t="shared" si="96"/>
        <v>0</v>
      </c>
      <c r="X48" s="325">
        <f t="shared" si="96"/>
        <v>0</v>
      </c>
      <c r="Y48" s="378">
        <f t="shared" si="82"/>
        <v>0</v>
      </c>
      <c r="Z48" s="379">
        <v>0.0</v>
      </c>
      <c r="AA48" s="328"/>
      <c r="AB48" s="298"/>
      <c r="AC48" s="298"/>
      <c r="AD48" s="298"/>
      <c r="AE48" s="298"/>
      <c r="AF48" s="298"/>
      <c r="AG48" s="298"/>
    </row>
    <row r="49" ht="30.0" customHeight="1">
      <c r="A49" s="299" t="s">
        <v>373</v>
      </c>
      <c r="B49" s="300" t="s">
        <v>429</v>
      </c>
      <c r="C49" s="113" t="s">
        <v>430</v>
      </c>
      <c r="D49" s="301" t="s">
        <v>431</v>
      </c>
      <c r="E49" s="305"/>
      <c r="F49" s="306"/>
      <c r="G49" s="307">
        <f t="shared" ref="G49:G51" si="97">E49*F49</f>
        <v>0</v>
      </c>
      <c r="H49" s="305"/>
      <c r="I49" s="306"/>
      <c r="J49" s="307">
        <f t="shared" ref="J49:J51" si="98">H49*I49</f>
        <v>0</v>
      </c>
      <c r="K49" s="305"/>
      <c r="L49" s="306"/>
      <c r="M49" s="307">
        <f t="shared" ref="M49:M51" si="99">K49*L49</f>
        <v>0</v>
      </c>
      <c r="N49" s="305"/>
      <c r="O49" s="306"/>
      <c r="P49" s="307">
        <f t="shared" ref="P49:P51" si="100">N49*O49</f>
        <v>0</v>
      </c>
      <c r="Q49" s="305"/>
      <c r="R49" s="306"/>
      <c r="S49" s="307">
        <f t="shared" ref="S49:S51" si="101">Q49*R49</f>
        <v>0</v>
      </c>
      <c r="T49" s="305"/>
      <c r="U49" s="306"/>
      <c r="V49" s="307">
        <f t="shared" ref="V49:V51" si="102">T49*U49</f>
        <v>0</v>
      </c>
      <c r="W49" s="308">
        <f t="shared" ref="W49:W51" si="103">G49+M49+S49</f>
        <v>0</v>
      </c>
      <c r="X49" s="309">
        <f t="shared" ref="X49:X51" si="104">J49+P49+V49</f>
        <v>0</v>
      </c>
      <c r="Y49" s="309">
        <f t="shared" si="82"/>
        <v>0</v>
      </c>
      <c r="Z49" s="329">
        <v>0.0</v>
      </c>
      <c r="AA49" s="311"/>
      <c r="AB49" s="313"/>
      <c r="AC49" s="313"/>
      <c r="AD49" s="313"/>
      <c r="AE49" s="313"/>
      <c r="AF49" s="313"/>
      <c r="AG49" s="313"/>
    </row>
    <row r="50" ht="30.0" customHeight="1">
      <c r="A50" s="299" t="s">
        <v>373</v>
      </c>
      <c r="B50" s="300" t="s">
        <v>432</v>
      </c>
      <c r="C50" s="380" t="s">
        <v>430</v>
      </c>
      <c r="D50" s="301" t="s">
        <v>431</v>
      </c>
      <c r="E50" s="305"/>
      <c r="F50" s="306"/>
      <c r="G50" s="307">
        <f t="shared" si="97"/>
        <v>0</v>
      </c>
      <c r="H50" s="305"/>
      <c r="I50" s="306"/>
      <c r="J50" s="307">
        <f t="shared" si="98"/>
        <v>0</v>
      </c>
      <c r="K50" s="305"/>
      <c r="L50" s="306"/>
      <c r="M50" s="307">
        <f t="shared" si="99"/>
        <v>0</v>
      </c>
      <c r="N50" s="305"/>
      <c r="O50" s="306"/>
      <c r="P50" s="307">
        <f t="shared" si="100"/>
        <v>0</v>
      </c>
      <c r="Q50" s="305"/>
      <c r="R50" s="306"/>
      <c r="S50" s="307">
        <f t="shared" si="101"/>
        <v>0</v>
      </c>
      <c r="T50" s="305"/>
      <c r="U50" s="306"/>
      <c r="V50" s="307">
        <f t="shared" si="102"/>
        <v>0</v>
      </c>
      <c r="W50" s="308">
        <f t="shared" si="103"/>
        <v>0</v>
      </c>
      <c r="X50" s="309">
        <f t="shared" si="104"/>
        <v>0</v>
      </c>
      <c r="Y50" s="309">
        <f t="shared" si="82"/>
        <v>0</v>
      </c>
      <c r="Z50" s="329">
        <v>0.0</v>
      </c>
      <c r="AA50" s="311"/>
      <c r="AB50" s="313"/>
      <c r="AC50" s="313"/>
      <c r="AD50" s="313"/>
      <c r="AE50" s="313"/>
      <c r="AF50" s="313"/>
      <c r="AG50" s="313"/>
    </row>
    <row r="51" ht="30.0" customHeight="1">
      <c r="A51" s="330" t="s">
        <v>373</v>
      </c>
      <c r="B51" s="342" t="s">
        <v>433</v>
      </c>
      <c r="C51" s="381" t="s">
        <v>430</v>
      </c>
      <c r="D51" s="332" t="s">
        <v>431</v>
      </c>
      <c r="E51" s="333"/>
      <c r="F51" s="334"/>
      <c r="G51" s="335">
        <f t="shared" si="97"/>
        <v>0</v>
      </c>
      <c r="H51" s="333"/>
      <c r="I51" s="334"/>
      <c r="J51" s="335">
        <f t="shared" si="98"/>
        <v>0</v>
      </c>
      <c r="K51" s="333"/>
      <c r="L51" s="334"/>
      <c r="M51" s="335">
        <f t="shared" si="99"/>
        <v>0</v>
      </c>
      <c r="N51" s="333"/>
      <c r="O51" s="334"/>
      <c r="P51" s="335">
        <f t="shared" si="100"/>
        <v>0</v>
      </c>
      <c r="Q51" s="333"/>
      <c r="R51" s="334"/>
      <c r="S51" s="335">
        <f t="shared" si="101"/>
        <v>0</v>
      </c>
      <c r="T51" s="333"/>
      <c r="U51" s="334"/>
      <c r="V51" s="335">
        <f t="shared" si="102"/>
        <v>0</v>
      </c>
      <c r="W51" s="336">
        <f t="shared" si="103"/>
        <v>0</v>
      </c>
      <c r="X51" s="309">
        <f t="shared" si="104"/>
        <v>0</v>
      </c>
      <c r="Y51" s="309">
        <f t="shared" si="82"/>
        <v>0</v>
      </c>
      <c r="Z51" s="329">
        <v>0.0</v>
      </c>
      <c r="AA51" s="337"/>
      <c r="AB51" s="313"/>
      <c r="AC51" s="313"/>
      <c r="AD51" s="313"/>
      <c r="AE51" s="313"/>
      <c r="AF51" s="313"/>
      <c r="AG51" s="313"/>
    </row>
    <row r="52" ht="30.0" customHeight="1">
      <c r="A52" s="288" t="s">
        <v>371</v>
      </c>
      <c r="B52" s="345" t="s">
        <v>434</v>
      </c>
      <c r="C52" s="338" t="s">
        <v>435</v>
      </c>
      <c r="D52" s="322"/>
      <c r="E52" s="323">
        <f>SUM(E53:E55)</f>
        <v>0</v>
      </c>
      <c r="F52" s="324"/>
      <c r="G52" s="325">
        <f t="shared" ref="G52:H52" si="105">SUM(G53:G55)</f>
        <v>0</v>
      </c>
      <c r="H52" s="323">
        <f t="shared" si="105"/>
        <v>0</v>
      </c>
      <c r="I52" s="324"/>
      <c r="J52" s="325">
        <f t="shared" ref="J52:K52" si="106">SUM(J53:J55)</f>
        <v>0</v>
      </c>
      <c r="K52" s="323">
        <f t="shared" si="106"/>
        <v>0</v>
      </c>
      <c r="L52" s="324"/>
      <c r="M52" s="325">
        <f t="shared" ref="M52:N52" si="107">SUM(M53:M55)</f>
        <v>0</v>
      </c>
      <c r="N52" s="323">
        <f t="shared" si="107"/>
        <v>0</v>
      </c>
      <c r="O52" s="324"/>
      <c r="P52" s="325">
        <f t="shared" ref="P52:Q52" si="108">SUM(P53:P55)</f>
        <v>0</v>
      </c>
      <c r="Q52" s="323">
        <f t="shared" si="108"/>
        <v>0</v>
      </c>
      <c r="R52" s="324"/>
      <c r="S52" s="325">
        <f t="shared" ref="S52:T52" si="109">SUM(S53:S55)</f>
        <v>0</v>
      </c>
      <c r="T52" s="323">
        <f t="shared" si="109"/>
        <v>0</v>
      </c>
      <c r="U52" s="324"/>
      <c r="V52" s="325">
        <f t="shared" ref="V52:X52" si="110">SUM(V53:V55)</f>
        <v>0</v>
      </c>
      <c r="W52" s="325">
        <f t="shared" si="110"/>
        <v>0</v>
      </c>
      <c r="X52" s="325">
        <f t="shared" si="110"/>
        <v>0</v>
      </c>
      <c r="Y52" s="324">
        <f t="shared" si="82"/>
        <v>0</v>
      </c>
      <c r="Z52" s="382">
        <v>0.0</v>
      </c>
      <c r="AA52" s="328"/>
      <c r="AB52" s="298"/>
      <c r="AC52" s="298"/>
      <c r="AD52" s="298"/>
      <c r="AE52" s="298"/>
      <c r="AF52" s="298"/>
      <c r="AG52" s="298"/>
    </row>
    <row r="53" ht="30.0" customHeight="1">
      <c r="A53" s="299" t="s">
        <v>373</v>
      </c>
      <c r="B53" s="300" t="s">
        <v>436</v>
      </c>
      <c r="C53" s="113" t="s">
        <v>437</v>
      </c>
      <c r="D53" s="301" t="s">
        <v>431</v>
      </c>
      <c r="E53" s="305"/>
      <c r="F53" s="306"/>
      <c r="G53" s="307">
        <f t="shared" ref="G53:G55" si="111">E53*F53</f>
        <v>0</v>
      </c>
      <c r="H53" s="305"/>
      <c r="I53" s="306"/>
      <c r="J53" s="307">
        <f t="shared" ref="J53:J55" si="112">H53*I53</f>
        <v>0</v>
      </c>
      <c r="K53" s="305"/>
      <c r="L53" s="306"/>
      <c r="M53" s="307">
        <f t="shared" ref="M53:M55" si="113">K53*L53</f>
        <v>0</v>
      </c>
      <c r="N53" s="305"/>
      <c r="O53" s="306"/>
      <c r="P53" s="307">
        <f t="shared" ref="P53:P55" si="114">N53*O53</f>
        <v>0</v>
      </c>
      <c r="Q53" s="305"/>
      <c r="R53" s="306"/>
      <c r="S53" s="307">
        <f t="shared" ref="S53:S55" si="115">Q53*R53</f>
        <v>0</v>
      </c>
      <c r="T53" s="305"/>
      <c r="U53" s="306"/>
      <c r="V53" s="307">
        <f t="shared" ref="V53:V55" si="116">T53*U53</f>
        <v>0</v>
      </c>
      <c r="W53" s="308">
        <f t="shared" ref="W53:W55" si="117">G53+M53+S53</f>
        <v>0</v>
      </c>
      <c r="X53" s="309">
        <f t="shared" ref="X53:X55" si="118">J53+P53+V53</f>
        <v>0</v>
      </c>
      <c r="Y53" s="309">
        <f t="shared" si="82"/>
        <v>0</v>
      </c>
      <c r="Z53" s="329">
        <v>0.0</v>
      </c>
      <c r="AA53" s="311"/>
      <c r="AB53" s="312"/>
      <c r="AC53" s="313"/>
      <c r="AD53" s="313"/>
      <c r="AE53" s="313"/>
      <c r="AF53" s="313"/>
      <c r="AG53" s="313"/>
    </row>
    <row r="54" ht="30.0" customHeight="1">
      <c r="A54" s="299" t="s">
        <v>373</v>
      </c>
      <c r="B54" s="300" t="s">
        <v>438</v>
      </c>
      <c r="C54" s="113" t="s">
        <v>439</v>
      </c>
      <c r="D54" s="301" t="s">
        <v>431</v>
      </c>
      <c r="E54" s="305"/>
      <c r="F54" s="306"/>
      <c r="G54" s="307">
        <f t="shared" si="111"/>
        <v>0</v>
      </c>
      <c r="H54" s="305"/>
      <c r="I54" s="306"/>
      <c r="J54" s="307">
        <f t="shared" si="112"/>
        <v>0</v>
      </c>
      <c r="K54" s="305"/>
      <c r="L54" s="306"/>
      <c r="M54" s="307">
        <f t="shared" si="113"/>
        <v>0</v>
      </c>
      <c r="N54" s="305"/>
      <c r="O54" s="306"/>
      <c r="P54" s="307">
        <f t="shared" si="114"/>
        <v>0</v>
      </c>
      <c r="Q54" s="305"/>
      <c r="R54" s="306"/>
      <c r="S54" s="307">
        <f t="shared" si="115"/>
        <v>0</v>
      </c>
      <c r="T54" s="305"/>
      <c r="U54" s="306"/>
      <c r="V54" s="307">
        <f t="shared" si="116"/>
        <v>0</v>
      </c>
      <c r="W54" s="308">
        <f t="shared" si="117"/>
        <v>0</v>
      </c>
      <c r="X54" s="309">
        <f t="shared" si="118"/>
        <v>0</v>
      </c>
      <c r="Y54" s="309">
        <f t="shared" si="82"/>
        <v>0</v>
      </c>
      <c r="Z54" s="329">
        <v>0.0</v>
      </c>
      <c r="AA54" s="311"/>
      <c r="AB54" s="313"/>
      <c r="AC54" s="313"/>
      <c r="AD54" s="313"/>
      <c r="AE54" s="313"/>
      <c r="AF54" s="313"/>
      <c r="AG54" s="313"/>
    </row>
    <row r="55" ht="30.0" customHeight="1">
      <c r="A55" s="341" t="s">
        <v>373</v>
      </c>
      <c r="B55" s="331" t="s">
        <v>440</v>
      </c>
      <c r="C55" s="211" t="s">
        <v>437</v>
      </c>
      <c r="D55" s="343" t="s">
        <v>431</v>
      </c>
      <c r="E55" s="333"/>
      <c r="F55" s="334"/>
      <c r="G55" s="335">
        <f t="shared" si="111"/>
        <v>0</v>
      </c>
      <c r="H55" s="333"/>
      <c r="I55" s="334"/>
      <c r="J55" s="335">
        <f t="shared" si="112"/>
        <v>0</v>
      </c>
      <c r="K55" s="333"/>
      <c r="L55" s="334"/>
      <c r="M55" s="335">
        <f t="shared" si="113"/>
        <v>0</v>
      </c>
      <c r="N55" s="333"/>
      <c r="O55" s="334"/>
      <c r="P55" s="335">
        <f t="shared" si="114"/>
        <v>0</v>
      </c>
      <c r="Q55" s="333"/>
      <c r="R55" s="334"/>
      <c r="S55" s="335">
        <f t="shared" si="115"/>
        <v>0</v>
      </c>
      <c r="T55" s="333"/>
      <c r="U55" s="334"/>
      <c r="V55" s="335">
        <f t="shared" si="116"/>
        <v>0</v>
      </c>
      <c r="W55" s="336">
        <f t="shared" si="117"/>
        <v>0</v>
      </c>
      <c r="X55" s="309">
        <f t="shared" si="118"/>
        <v>0</v>
      </c>
      <c r="Y55" s="309">
        <f t="shared" si="82"/>
        <v>0</v>
      </c>
      <c r="Z55" s="329">
        <v>0.0</v>
      </c>
      <c r="AA55" s="337"/>
      <c r="AB55" s="313"/>
      <c r="AC55" s="313"/>
      <c r="AD55" s="313"/>
      <c r="AE55" s="313"/>
      <c r="AF55" s="313"/>
      <c r="AG55" s="313"/>
    </row>
    <row r="56" ht="30.0" customHeight="1">
      <c r="A56" s="357" t="s">
        <v>441</v>
      </c>
      <c r="B56" s="358"/>
      <c r="C56" s="359"/>
      <c r="D56" s="360"/>
      <c r="E56" s="364">
        <f>E52+E48+E44</f>
        <v>0</v>
      </c>
      <c r="F56" s="383"/>
      <c r="G56" s="363">
        <f t="shared" ref="G56:H56" si="119">G52+G48+G44</f>
        <v>0</v>
      </c>
      <c r="H56" s="364">
        <f t="shared" si="119"/>
        <v>0</v>
      </c>
      <c r="I56" s="383"/>
      <c r="J56" s="363">
        <f t="shared" ref="J56:K56" si="120">J52+J48+J44</f>
        <v>0</v>
      </c>
      <c r="K56" s="384">
        <f t="shared" si="120"/>
        <v>0</v>
      </c>
      <c r="L56" s="383"/>
      <c r="M56" s="363">
        <f t="shared" ref="M56:N56" si="121">M52+M48+M44</f>
        <v>0</v>
      </c>
      <c r="N56" s="384">
        <f t="shared" si="121"/>
        <v>0</v>
      </c>
      <c r="O56" s="383"/>
      <c r="P56" s="363">
        <f t="shared" ref="P56:Q56" si="122">P52+P48+P44</f>
        <v>0</v>
      </c>
      <c r="Q56" s="384">
        <f t="shared" si="122"/>
        <v>0</v>
      </c>
      <c r="R56" s="383"/>
      <c r="S56" s="363">
        <f t="shared" ref="S56:T56" si="123">S52+S48+S44</f>
        <v>0</v>
      </c>
      <c r="T56" s="384">
        <f t="shared" si="123"/>
        <v>0</v>
      </c>
      <c r="U56" s="383"/>
      <c r="V56" s="363">
        <f t="shared" ref="V56:X56" si="124">V52+V48+V44</f>
        <v>0</v>
      </c>
      <c r="W56" s="385">
        <f t="shared" si="124"/>
        <v>0</v>
      </c>
      <c r="X56" s="385">
        <f t="shared" si="124"/>
        <v>0</v>
      </c>
      <c r="Y56" s="385">
        <f t="shared" si="82"/>
        <v>0</v>
      </c>
      <c r="Z56" s="386">
        <v>0.0</v>
      </c>
      <c r="AA56" s="368"/>
      <c r="AB56" s="9"/>
      <c r="AC56" s="9"/>
      <c r="AD56" s="9"/>
      <c r="AE56" s="9"/>
      <c r="AF56" s="9"/>
      <c r="AG56" s="9"/>
    </row>
    <row r="57" ht="30.0" customHeight="1">
      <c r="A57" s="369" t="s">
        <v>369</v>
      </c>
      <c r="B57" s="370">
        <v>3.0</v>
      </c>
      <c r="C57" s="371" t="s">
        <v>442</v>
      </c>
      <c r="D57" s="372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6"/>
      <c r="X57" s="286"/>
      <c r="Y57" s="286"/>
      <c r="Z57" s="286"/>
      <c r="AA57" s="287"/>
      <c r="AB57" s="9"/>
      <c r="AC57" s="9"/>
      <c r="AD57" s="9"/>
      <c r="AE57" s="9"/>
      <c r="AF57" s="9"/>
      <c r="AG57" s="9"/>
    </row>
    <row r="58" ht="45.0" customHeight="1">
      <c r="A58" s="288" t="s">
        <v>371</v>
      </c>
      <c r="B58" s="345" t="s">
        <v>91</v>
      </c>
      <c r="C58" s="290" t="s">
        <v>92</v>
      </c>
      <c r="D58" s="291"/>
      <c r="E58" s="292">
        <f>SUM(E59:E82)</f>
        <v>701</v>
      </c>
      <c r="F58" s="293"/>
      <c r="G58" s="294">
        <f t="shared" ref="G58:H58" si="125">SUM(G59:G82)</f>
        <v>48468.15</v>
      </c>
      <c r="H58" s="292">
        <f t="shared" si="125"/>
        <v>133</v>
      </c>
      <c r="I58" s="293"/>
      <c r="J58" s="294">
        <f t="shared" ref="J58:K58" si="126">SUM(J59:J82)</f>
        <v>35394.56</v>
      </c>
      <c r="K58" s="292">
        <f t="shared" si="126"/>
        <v>0</v>
      </c>
      <c r="L58" s="293"/>
      <c r="M58" s="294">
        <f t="shared" ref="M58:N58" si="127">SUM(M59:M82)</f>
        <v>0</v>
      </c>
      <c r="N58" s="292">
        <f t="shared" si="127"/>
        <v>0</v>
      </c>
      <c r="O58" s="293"/>
      <c r="P58" s="294">
        <f t="shared" ref="P58:Q58" si="128">SUM(P59:P82)</f>
        <v>0</v>
      </c>
      <c r="Q58" s="292">
        <f t="shared" si="128"/>
        <v>0</v>
      </c>
      <c r="R58" s="293"/>
      <c r="S58" s="294">
        <f t="shared" ref="S58:T58" si="129">SUM(S59:S82)</f>
        <v>0</v>
      </c>
      <c r="T58" s="292">
        <f t="shared" si="129"/>
        <v>0</v>
      </c>
      <c r="U58" s="293"/>
      <c r="V58" s="294">
        <f t="shared" ref="V58:X58" si="130">SUM(V59:V82)</f>
        <v>0</v>
      </c>
      <c r="W58" s="294">
        <f t="shared" si="130"/>
        <v>48468.15</v>
      </c>
      <c r="X58" s="294">
        <f t="shared" si="130"/>
        <v>35394.56</v>
      </c>
      <c r="Y58" s="295">
        <f t="shared" ref="Y58:Y86" si="131">W58-X58</f>
        <v>13073.59</v>
      </c>
      <c r="Z58" s="296">
        <f t="shared" ref="Z58:Z82" si="132">Y58/W58</f>
        <v>0.2697356924</v>
      </c>
      <c r="AA58" s="297"/>
      <c r="AB58" s="298"/>
      <c r="AC58" s="298"/>
      <c r="AD58" s="298"/>
      <c r="AE58" s="298"/>
      <c r="AF58" s="298"/>
      <c r="AG58" s="298"/>
    </row>
    <row r="59" ht="30.0" customHeight="1">
      <c r="A59" s="346" t="s">
        <v>373</v>
      </c>
      <c r="B59" s="347" t="s">
        <v>93</v>
      </c>
      <c r="C59" s="387" t="s">
        <v>94</v>
      </c>
      <c r="D59" s="348" t="s">
        <v>425</v>
      </c>
      <c r="E59" s="349">
        <v>1.0</v>
      </c>
      <c r="F59" s="350">
        <v>3000.0</v>
      </c>
      <c r="G59" s="351">
        <f t="shared" ref="G59:G82" si="133">E59*F59</f>
        <v>3000</v>
      </c>
      <c r="H59" s="305">
        <v>22.0</v>
      </c>
      <c r="I59" s="306">
        <v>230.8</v>
      </c>
      <c r="J59" s="307">
        <f t="shared" ref="J59:J70" si="134">H59*I59</f>
        <v>5077.6</v>
      </c>
      <c r="K59" s="305"/>
      <c r="L59" s="306"/>
      <c r="M59" s="307">
        <f t="shared" ref="M59:M82" si="135">K59*L59</f>
        <v>0</v>
      </c>
      <c r="N59" s="305"/>
      <c r="O59" s="306"/>
      <c r="P59" s="307">
        <f t="shared" ref="P59:P82" si="136">N59*O59</f>
        <v>0</v>
      </c>
      <c r="Q59" s="305"/>
      <c r="R59" s="306"/>
      <c r="S59" s="307">
        <f t="shared" ref="S59:S82" si="137">Q59*R59</f>
        <v>0</v>
      </c>
      <c r="T59" s="305"/>
      <c r="U59" s="306"/>
      <c r="V59" s="307">
        <f t="shared" ref="V59:V82" si="138">T59*U59</f>
        <v>0</v>
      </c>
      <c r="W59" s="308">
        <f t="shared" ref="W59:W82" si="139">G59+M59+S59</f>
        <v>3000</v>
      </c>
      <c r="X59" s="309">
        <f t="shared" ref="X59:X82" si="140">J59+P59+V59</f>
        <v>5077.6</v>
      </c>
      <c r="Y59" s="309">
        <f t="shared" si="131"/>
        <v>-2077.6</v>
      </c>
      <c r="Z59" s="310">
        <f t="shared" si="132"/>
        <v>-0.6925333333</v>
      </c>
      <c r="AA59" s="311"/>
      <c r="AB59" s="313"/>
      <c r="AC59" s="313"/>
      <c r="AD59" s="313"/>
      <c r="AE59" s="313"/>
      <c r="AF59" s="313"/>
      <c r="AG59" s="313"/>
    </row>
    <row r="60" ht="30.0" customHeight="1">
      <c r="A60" s="299" t="s">
        <v>373</v>
      </c>
      <c r="B60" s="300" t="s">
        <v>443</v>
      </c>
      <c r="C60" s="388" t="s">
        <v>444</v>
      </c>
      <c r="D60" s="301" t="s">
        <v>445</v>
      </c>
      <c r="E60" s="305">
        <v>6.0</v>
      </c>
      <c r="F60" s="306">
        <v>500.0</v>
      </c>
      <c r="G60" s="307">
        <f t="shared" si="133"/>
        <v>3000</v>
      </c>
      <c r="H60" s="305">
        <v>0.0</v>
      </c>
      <c r="I60" s="306">
        <v>0.0</v>
      </c>
      <c r="J60" s="307">
        <f t="shared" si="134"/>
        <v>0</v>
      </c>
      <c r="K60" s="305"/>
      <c r="L60" s="306"/>
      <c r="M60" s="307">
        <f t="shared" si="135"/>
        <v>0</v>
      </c>
      <c r="N60" s="305"/>
      <c r="O60" s="306"/>
      <c r="P60" s="307">
        <f t="shared" si="136"/>
        <v>0</v>
      </c>
      <c r="Q60" s="305"/>
      <c r="R60" s="306"/>
      <c r="S60" s="307">
        <f t="shared" si="137"/>
        <v>0</v>
      </c>
      <c r="T60" s="305"/>
      <c r="U60" s="306"/>
      <c r="V60" s="307">
        <f t="shared" si="138"/>
        <v>0</v>
      </c>
      <c r="W60" s="308">
        <f t="shared" si="139"/>
        <v>3000</v>
      </c>
      <c r="X60" s="309">
        <f t="shared" si="140"/>
        <v>0</v>
      </c>
      <c r="Y60" s="309">
        <f t="shared" si="131"/>
        <v>3000</v>
      </c>
      <c r="Z60" s="310">
        <f t="shared" si="132"/>
        <v>1</v>
      </c>
      <c r="AA60" s="311"/>
      <c r="AB60" s="313"/>
      <c r="AC60" s="313"/>
      <c r="AD60" s="313"/>
      <c r="AE60" s="313"/>
      <c r="AF60" s="313"/>
      <c r="AG60" s="313"/>
    </row>
    <row r="61" ht="30.0" customHeight="1">
      <c r="A61" s="299" t="s">
        <v>373</v>
      </c>
      <c r="B61" s="300" t="s">
        <v>99</v>
      </c>
      <c r="C61" s="388" t="s">
        <v>100</v>
      </c>
      <c r="D61" s="301" t="s">
        <v>425</v>
      </c>
      <c r="E61" s="305">
        <v>1.0</v>
      </c>
      <c r="F61" s="306">
        <v>2270.0</v>
      </c>
      <c r="G61" s="307">
        <f t="shared" si="133"/>
        <v>2270</v>
      </c>
      <c r="H61" s="305">
        <v>1.0</v>
      </c>
      <c r="I61" s="306">
        <v>2625.0</v>
      </c>
      <c r="J61" s="307">
        <f t="shared" si="134"/>
        <v>2625</v>
      </c>
      <c r="K61" s="305"/>
      <c r="L61" s="306"/>
      <c r="M61" s="307">
        <f t="shared" si="135"/>
        <v>0</v>
      </c>
      <c r="N61" s="305"/>
      <c r="O61" s="306"/>
      <c r="P61" s="307">
        <f t="shared" si="136"/>
        <v>0</v>
      </c>
      <c r="Q61" s="305"/>
      <c r="R61" s="306"/>
      <c r="S61" s="307">
        <f t="shared" si="137"/>
        <v>0</v>
      </c>
      <c r="T61" s="305"/>
      <c r="U61" s="306"/>
      <c r="V61" s="307">
        <f t="shared" si="138"/>
        <v>0</v>
      </c>
      <c r="W61" s="308">
        <f t="shared" si="139"/>
        <v>2270</v>
      </c>
      <c r="X61" s="309">
        <f t="shared" si="140"/>
        <v>2625</v>
      </c>
      <c r="Y61" s="309">
        <f t="shared" si="131"/>
        <v>-355</v>
      </c>
      <c r="Z61" s="310">
        <f t="shared" si="132"/>
        <v>-0.1563876652</v>
      </c>
      <c r="AA61" s="311"/>
      <c r="AB61" s="313"/>
      <c r="AC61" s="313"/>
      <c r="AD61" s="313"/>
      <c r="AE61" s="313"/>
      <c r="AF61" s="313"/>
      <c r="AG61" s="313"/>
    </row>
    <row r="62" ht="30.0" customHeight="1">
      <c r="A62" s="299" t="s">
        <v>373</v>
      </c>
      <c r="B62" s="300" t="s">
        <v>105</v>
      </c>
      <c r="C62" s="388" t="s">
        <v>106</v>
      </c>
      <c r="D62" s="301" t="s">
        <v>425</v>
      </c>
      <c r="E62" s="305">
        <v>1.0</v>
      </c>
      <c r="F62" s="306">
        <v>700.0</v>
      </c>
      <c r="G62" s="307">
        <f t="shared" si="133"/>
        <v>700</v>
      </c>
      <c r="H62" s="305">
        <v>1.0</v>
      </c>
      <c r="I62" s="306">
        <v>999.0</v>
      </c>
      <c r="J62" s="307">
        <f t="shared" si="134"/>
        <v>999</v>
      </c>
      <c r="K62" s="305"/>
      <c r="L62" s="306"/>
      <c r="M62" s="307">
        <f t="shared" si="135"/>
        <v>0</v>
      </c>
      <c r="N62" s="305"/>
      <c r="O62" s="306"/>
      <c r="P62" s="307">
        <f t="shared" si="136"/>
        <v>0</v>
      </c>
      <c r="Q62" s="305"/>
      <c r="R62" s="306"/>
      <c r="S62" s="307">
        <f t="shared" si="137"/>
        <v>0</v>
      </c>
      <c r="T62" s="305"/>
      <c r="U62" s="306"/>
      <c r="V62" s="307">
        <f t="shared" si="138"/>
        <v>0</v>
      </c>
      <c r="W62" s="308">
        <f t="shared" si="139"/>
        <v>700</v>
      </c>
      <c r="X62" s="309">
        <f t="shared" si="140"/>
        <v>999</v>
      </c>
      <c r="Y62" s="309">
        <f t="shared" si="131"/>
        <v>-299</v>
      </c>
      <c r="Z62" s="310">
        <f t="shared" si="132"/>
        <v>-0.4271428571</v>
      </c>
      <c r="AA62" s="311"/>
      <c r="AB62" s="313"/>
      <c r="AC62" s="313"/>
      <c r="AD62" s="313"/>
      <c r="AE62" s="313"/>
      <c r="AF62" s="313"/>
      <c r="AG62" s="313"/>
    </row>
    <row r="63" ht="30.0" customHeight="1">
      <c r="A63" s="299" t="s">
        <v>373</v>
      </c>
      <c r="B63" s="300" t="s">
        <v>446</v>
      </c>
      <c r="C63" s="388" t="s">
        <v>447</v>
      </c>
      <c r="D63" s="301" t="s">
        <v>445</v>
      </c>
      <c r="E63" s="305">
        <v>1.0</v>
      </c>
      <c r="F63" s="306">
        <v>2500.0</v>
      </c>
      <c r="G63" s="307">
        <f t="shared" si="133"/>
        <v>2500</v>
      </c>
      <c r="H63" s="305">
        <v>0.0</v>
      </c>
      <c r="I63" s="306">
        <v>0.0</v>
      </c>
      <c r="J63" s="307">
        <f t="shared" si="134"/>
        <v>0</v>
      </c>
      <c r="K63" s="305"/>
      <c r="L63" s="306"/>
      <c r="M63" s="307">
        <f t="shared" si="135"/>
        <v>0</v>
      </c>
      <c r="N63" s="305"/>
      <c r="O63" s="306"/>
      <c r="P63" s="307">
        <f t="shared" si="136"/>
        <v>0</v>
      </c>
      <c r="Q63" s="305"/>
      <c r="R63" s="306"/>
      <c r="S63" s="307">
        <f t="shared" si="137"/>
        <v>0</v>
      </c>
      <c r="T63" s="305"/>
      <c r="U63" s="306"/>
      <c r="V63" s="307">
        <f t="shared" si="138"/>
        <v>0</v>
      </c>
      <c r="W63" s="308">
        <f t="shared" si="139"/>
        <v>2500</v>
      </c>
      <c r="X63" s="309">
        <f t="shared" si="140"/>
        <v>0</v>
      </c>
      <c r="Y63" s="309">
        <f t="shared" si="131"/>
        <v>2500</v>
      </c>
      <c r="Z63" s="310">
        <f t="shared" si="132"/>
        <v>1</v>
      </c>
      <c r="AA63" s="311"/>
      <c r="AB63" s="313"/>
      <c r="AC63" s="313"/>
      <c r="AD63" s="313"/>
      <c r="AE63" s="313"/>
      <c r="AF63" s="313"/>
      <c r="AG63" s="313"/>
    </row>
    <row r="64" ht="30.0" customHeight="1">
      <c r="A64" s="299" t="s">
        <v>373</v>
      </c>
      <c r="B64" s="300" t="s">
        <v>108</v>
      </c>
      <c r="C64" s="388" t="s">
        <v>109</v>
      </c>
      <c r="D64" s="301" t="s">
        <v>425</v>
      </c>
      <c r="E64" s="305">
        <v>2.0</v>
      </c>
      <c r="F64" s="306">
        <v>1600.0</v>
      </c>
      <c r="G64" s="307">
        <f t="shared" si="133"/>
        <v>3200</v>
      </c>
      <c r="H64" s="305">
        <v>16.0</v>
      </c>
      <c r="I64" s="306">
        <v>230.25</v>
      </c>
      <c r="J64" s="307">
        <f t="shared" si="134"/>
        <v>3684</v>
      </c>
      <c r="K64" s="305"/>
      <c r="L64" s="306"/>
      <c r="M64" s="307">
        <f t="shared" si="135"/>
        <v>0</v>
      </c>
      <c r="N64" s="305"/>
      <c r="O64" s="306"/>
      <c r="P64" s="307">
        <f t="shared" si="136"/>
        <v>0</v>
      </c>
      <c r="Q64" s="305"/>
      <c r="R64" s="306"/>
      <c r="S64" s="307">
        <f t="shared" si="137"/>
        <v>0</v>
      </c>
      <c r="T64" s="305"/>
      <c r="U64" s="306"/>
      <c r="V64" s="307">
        <f t="shared" si="138"/>
        <v>0</v>
      </c>
      <c r="W64" s="308">
        <f t="shared" si="139"/>
        <v>3200</v>
      </c>
      <c r="X64" s="309">
        <f t="shared" si="140"/>
        <v>3684</v>
      </c>
      <c r="Y64" s="309">
        <f t="shared" si="131"/>
        <v>-484</v>
      </c>
      <c r="Z64" s="310">
        <f t="shared" si="132"/>
        <v>-0.15125</v>
      </c>
      <c r="AA64" s="311"/>
      <c r="AB64" s="313"/>
      <c r="AC64" s="313"/>
      <c r="AD64" s="313"/>
      <c r="AE64" s="313"/>
      <c r="AF64" s="313"/>
      <c r="AG64" s="313"/>
    </row>
    <row r="65" ht="30.0" customHeight="1">
      <c r="A65" s="299" t="s">
        <v>373</v>
      </c>
      <c r="B65" s="300" t="s">
        <v>448</v>
      </c>
      <c r="C65" s="388" t="s">
        <v>449</v>
      </c>
      <c r="D65" s="301" t="s">
        <v>445</v>
      </c>
      <c r="E65" s="305">
        <v>1.0</v>
      </c>
      <c r="F65" s="306">
        <v>1500.0</v>
      </c>
      <c r="G65" s="307">
        <f t="shared" si="133"/>
        <v>1500</v>
      </c>
      <c r="H65" s="305">
        <v>0.0</v>
      </c>
      <c r="I65" s="306">
        <v>0.0</v>
      </c>
      <c r="J65" s="307">
        <f t="shared" si="134"/>
        <v>0</v>
      </c>
      <c r="K65" s="305"/>
      <c r="L65" s="306"/>
      <c r="M65" s="307">
        <f t="shared" si="135"/>
        <v>0</v>
      </c>
      <c r="N65" s="305"/>
      <c r="O65" s="306"/>
      <c r="P65" s="307">
        <f t="shared" si="136"/>
        <v>0</v>
      </c>
      <c r="Q65" s="305"/>
      <c r="R65" s="306"/>
      <c r="S65" s="307">
        <f t="shared" si="137"/>
        <v>0</v>
      </c>
      <c r="T65" s="305"/>
      <c r="U65" s="306"/>
      <c r="V65" s="307">
        <f t="shared" si="138"/>
        <v>0</v>
      </c>
      <c r="W65" s="308">
        <f t="shared" si="139"/>
        <v>1500</v>
      </c>
      <c r="X65" s="309">
        <f t="shared" si="140"/>
        <v>0</v>
      </c>
      <c r="Y65" s="309">
        <f t="shared" si="131"/>
        <v>1500</v>
      </c>
      <c r="Z65" s="310">
        <f t="shared" si="132"/>
        <v>1</v>
      </c>
      <c r="AA65" s="311"/>
      <c r="AB65" s="313"/>
      <c r="AC65" s="313"/>
      <c r="AD65" s="313"/>
      <c r="AE65" s="313"/>
      <c r="AF65" s="313"/>
      <c r="AG65" s="313"/>
    </row>
    <row r="66" ht="30.0" customHeight="1">
      <c r="A66" s="299" t="s">
        <v>373</v>
      </c>
      <c r="B66" s="300" t="s">
        <v>450</v>
      </c>
      <c r="C66" s="388" t="s">
        <v>451</v>
      </c>
      <c r="D66" s="301" t="s">
        <v>445</v>
      </c>
      <c r="E66" s="305">
        <v>1.0</v>
      </c>
      <c r="F66" s="306">
        <v>345.0</v>
      </c>
      <c r="G66" s="307">
        <f t="shared" si="133"/>
        <v>345</v>
      </c>
      <c r="H66" s="305">
        <v>0.0</v>
      </c>
      <c r="I66" s="306">
        <v>0.0</v>
      </c>
      <c r="J66" s="307">
        <f t="shared" si="134"/>
        <v>0</v>
      </c>
      <c r="K66" s="305"/>
      <c r="L66" s="306"/>
      <c r="M66" s="307">
        <f t="shared" si="135"/>
        <v>0</v>
      </c>
      <c r="N66" s="305"/>
      <c r="O66" s="306"/>
      <c r="P66" s="307">
        <f t="shared" si="136"/>
        <v>0</v>
      </c>
      <c r="Q66" s="305"/>
      <c r="R66" s="306"/>
      <c r="S66" s="307">
        <f t="shared" si="137"/>
        <v>0</v>
      </c>
      <c r="T66" s="305"/>
      <c r="U66" s="306"/>
      <c r="V66" s="307">
        <f t="shared" si="138"/>
        <v>0</v>
      </c>
      <c r="W66" s="308">
        <f t="shared" si="139"/>
        <v>345</v>
      </c>
      <c r="X66" s="309">
        <f t="shared" si="140"/>
        <v>0</v>
      </c>
      <c r="Y66" s="309">
        <f t="shared" si="131"/>
        <v>345</v>
      </c>
      <c r="Z66" s="310">
        <f t="shared" si="132"/>
        <v>1</v>
      </c>
      <c r="AA66" s="311"/>
      <c r="AB66" s="313"/>
      <c r="AC66" s="313"/>
      <c r="AD66" s="313"/>
      <c r="AE66" s="313"/>
      <c r="AF66" s="313"/>
      <c r="AG66" s="313"/>
    </row>
    <row r="67" ht="30.0" customHeight="1">
      <c r="A67" s="299" t="s">
        <v>373</v>
      </c>
      <c r="B67" s="300" t="s">
        <v>111</v>
      </c>
      <c r="C67" s="388" t="s">
        <v>112</v>
      </c>
      <c r="D67" s="301" t="s">
        <v>425</v>
      </c>
      <c r="E67" s="305">
        <v>6.0</v>
      </c>
      <c r="F67" s="306">
        <v>42.5</v>
      </c>
      <c r="G67" s="307">
        <f t="shared" si="133"/>
        <v>255</v>
      </c>
      <c r="H67" s="305">
        <v>9.0</v>
      </c>
      <c r="I67" s="306">
        <v>207.84</v>
      </c>
      <c r="J67" s="307">
        <f t="shared" si="134"/>
        <v>1870.56</v>
      </c>
      <c r="K67" s="305"/>
      <c r="L67" s="306"/>
      <c r="M67" s="307">
        <f t="shared" si="135"/>
        <v>0</v>
      </c>
      <c r="N67" s="305"/>
      <c r="O67" s="306"/>
      <c r="P67" s="307">
        <f t="shared" si="136"/>
        <v>0</v>
      </c>
      <c r="Q67" s="305"/>
      <c r="R67" s="306"/>
      <c r="S67" s="307">
        <f t="shared" si="137"/>
        <v>0</v>
      </c>
      <c r="T67" s="305"/>
      <c r="U67" s="306"/>
      <c r="V67" s="307">
        <f t="shared" si="138"/>
        <v>0</v>
      </c>
      <c r="W67" s="308">
        <f t="shared" si="139"/>
        <v>255</v>
      </c>
      <c r="X67" s="309">
        <f t="shared" si="140"/>
        <v>1870.56</v>
      </c>
      <c r="Y67" s="309">
        <f t="shared" si="131"/>
        <v>-1615.56</v>
      </c>
      <c r="Z67" s="310">
        <f t="shared" si="132"/>
        <v>-6.335529412</v>
      </c>
      <c r="AA67" s="311"/>
      <c r="AB67" s="313"/>
      <c r="AC67" s="313"/>
      <c r="AD67" s="313"/>
      <c r="AE67" s="313"/>
      <c r="AF67" s="313"/>
      <c r="AG67" s="313"/>
    </row>
    <row r="68" ht="30.0" customHeight="1">
      <c r="A68" s="299" t="s">
        <v>373</v>
      </c>
      <c r="B68" s="300" t="s">
        <v>116</v>
      </c>
      <c r="C68" s="388" t="s">
        <v>117</v>
      </c>
      <c r="D68" s="301" t="s">
        <v>445</v>
      </c>
      <c r="E68" s="305">
        <v>8.0</v>
      </c>
      <c r="F68" s="306">
        <v>120.0</v>
      </c>
      <c r="G68" s="307">
        <f t="shared" si="133"/>
        <v>960</v>
      </c>
      <c r="H68" s="305">
        <v>8.0</v>
      </c>
      <c r="I68" s="306">
        <v>264.0</v>
      </c>
      <c r="J68" s="307">
        <f t="shared" si="134"/>
        <v>2112</v>
      </c>
      <c r="K68" s="305"/>
      <c r="L68" s="306"/>
      <c r="M68" s="307">
        <f t="shared" si="135"/>
        <v>0</v>
      </c>
      <c r="N68" s="305"/>
      <c r="O68" s="306"/>
      <c r="P68" s="307">
        <f t="shared" si="136"/>
        <v>0</v>
      </c>
      <c r="Q68" s="305"/>
      <c r="R68" s="306"/>
      <c r="S68" s="307">
        <f t="shared" si="137"/>
        <v>0</v>
      </c>
      <c r="T68" s="305"/>
      <c r="U68" s="306"/>
      <c r="V68" s="307">
        <f t="shared" si="138"/>
        <v>0</v>
      </c>
      <c r="W68" s="308">
        <f t="shared" si="139"/>
        <v>960</v>
      </c>
      <c r="X68" s="309">
        <f t="shared" si="140"/>
        <v>2112</v>
      </c>
      <c r="Y68" s="309">
        <f t="shared" si="131"/>
        <v>-1152</v>
      </c>
      <c r="Z68" s="310">
        <f t="shared" si="132"/>
        <v>-1.2</v>
      </c>
      <c r="AA68" s="311"/>
      <c r="AB68" s="313"/>
      <c r="AC68" s="313"/>
      <c r="AD68" s="313"/>
      <c r="AE68" s="313"/>
      <c r="AF68" s="313"/>
      <c r="AG68" s="313"/>
    </row>
    <row r="69" ht="30.0" customHeight="1">
      <c r="A69" s="299" t="s">
        <v>373</v>
      </c>
      <c r="B69" s="300" t="s">
        <v>452</v>
      </c>
      <c r="C69" s="388" t="s">
        <v>453</v>
      </c>
      <c r="D69" s="301" t="s">
        <v>425</v>
      </c>
      <c r="E69" s="305">
        <v>7.0</v>
      </c>
      <c r="F69" s="306">
        <v>171.45</v>
      </c>
      <c r="G69" s="307">
        <f t="shared" si="133"/>
        <v>1200.15</v>
      </c>
      <c r="H69" s="305">
        <v>0.0</v>
      </c>
      <c r="I69" s="306">
        <v>0.0</v>
      </c>
      <c r="J69" s="307">
        <f t="shared" si="134"/>
        <v>0</v>
      </c>
      <c r="K69" s="305"/>
      <c r="L69" s="306"/>
      <c r="M69" s="307">
        <f t="shared" si="135"/>
        <v>0</v>
      </c>
      <c r="N69" s="305"/>
      <c r="O69" s="306"/>
      <c r="P69" s="307">
        <f t="shared" si="136"/>
        <v>0</v>
      </c>
      <c r="Q69" s="305"/>
      <c r="R69" s="306"/>
      <c r="S69" s="307">
        <f t="shared" si="137"/>
        <v>0</v>
      </c>
      <c r="T69" s="305"/>
      <c r="U69" s="306"/>
      <c r="V69" s="307">
        <f t="shared" si="138"/>
        <v>0</v>
      </c>
      <c r="W69" s="308">
        <f t="shared" si="139"/>
        <v>1200.15</v>
      </c>
      <c r="X69" s="309">
        <f t="shared" si="140"/>
        <v>0</v>
      </c>
      <c r="Y69" s="309">
        <f t="shared" si="131"/>
        <v>1200.15</v>
      </c>
      <c r="Z69" s="310">
        <f t="shared" si="132"/>
        <v>1</v>
      </c>
      <c r="AA69" s="311"/>
      <c r="AB69" s="313"/>
      <c r="AC69" s="313"/>
      <c r="AD69" s="313"/>
      <c r="AE69" s="313"/>
      <c r="AF69" s="313"/>
      <c r="AG69" s="313"/>
    </row>
    <row r="70" ht="30.0" customHeight="1">
      <c r="A70" s="299" t="s">
        <v>373</v>
      </c>
      <c r="B70" s="300" t="s">
        <v>454</v>
      </c>
      <c r="C70" s="388" t="s">
        <v>455</v>
      </c>
      <c r="D70" s="301" t="s">
        <v>445</v>
      </c>
      <c r="E70" s="305">
        <v>8.0</v>
      </c>
      <c r="F70" s="306">
        <v>335.0</v>
      </c>
      <c r="G70" s="307">
        <f t="shared" si="133"/>
        <v>2680</v>
      </c>
      <c r="H70" s="305">
        <v>0.0</v>
      </c>
      <c r="I70" s="306">
        <v>0.0</v>
      </c>
      <c r="J70" s="307">
        <f t="shared" si="134"/>
        <v>0</v>
      </c>
      <c r="K70" s="305"/>
      <c r="L70" s="306"/>
      <c r="M70" s="307">
        <f t="shared" si="135"/>
        <v>0</v>
      </c>
      <c r="N70" s="305"/>
      <c r="O70" s="306"/>
      <c r="P70" s="307">
        <f t="shared" si="136"/>
        <v>0</v>
      </c>
      <c r="Q70" s="305"/>
      <c r="R70" s="306"/>
      <c r="S70" s="307">
        <f t="shared" si="137"/>
        <v>0</v>
      </c>
      <c r="T70" s="305"/>
      <c r="U70" s="306"/>
      <c r="V70" s="307">
        <f t="shared" si="138"/>
        <v>0</v>
      </c>
      <c r="W70" s="308">
        <f t="shared" si="139"/>
        <v>2680</v>
      </c>
      <c r="X70" s="309">
        <f t="shared" si="140"/>
        <v>0</v>
      </c>
      <c r="Y70" s="309">
        <f t="shared" si="131"/>
        <v>2680</v>
      </c>
      <c r="Z70" s="310">
        <f t="shared" si="132"/>
        <v>1</v>
      </c>
      <c r="AA70" s="311"/>
      <c r="AB70" s="313"/>
      <c r="AC70" s="313"/>
      <c r="AD70" s="313"/>
      <c r="AE70" s="313"/>
      <c r="AF70" s="313"/>
      <c r="AG70" s="313"/>
    </row>
    <row r="71" ht="30.0" customHeight="1">
      <c r="A71" s="299" t="s">
        <v>373</v>
      </c>
      <c r="B71" s="300" t="s">
        <v>122</v>
      </c>
      <c r="C71" s="388" t="s">
        <v>456</v>
      </c>
      <c r="D71" s="301" t="s">
        <v>425</v>
      </c>
      <c r="E71" s="305">
        <v>1.0</v>
      </c>
      <c r="F71" s="306">
        <v>5000.0</v>
      </c>
      <c r="G71" s="307">
        <f t="shared" si="133"/>
        <v>5000</v>
      </c>
      <c r="H71" s="305">
        <v>2.0</v>
      </c>
      <c r="I71" s="306">
        <v>1685.01</v>
      </c>
      <c r="J71" s="307">
        <v>3370.01</v>
      </c>
      <c r="K71" s="305"/>
      <c r="L71" s="306"/>
      <c r="M71" s="307">
        <f t="shared" si="135"/>
        <v>0</v>
      </c>
      <c r="N71" s="305"/>
      <c r="O71" s="306"/>
      <c r="P71" s="307">
        <f t="shared" si="136"/>
        <v>0</v>
      </c>
      <c r="Q71" s="305"/>
      <c r="R71" s="306"/>
      <c r="S71" s="307">
        <f t="shared" si="137"/>
        <v>0</v>
      </c>
      <c r="T71" s="305"/>
      <c r="U71" s="306"/>
      <c r="V71" s="307">
        <f t="shared" si="138"/>
        <v>0</v>
      </c>
      <c r="W71" s="308">
        <f t="shared" si="139"/>
        <v>5000</v>
      </c>
      <c r="X71" s="309">
        <f t="shared" si="140"/>
        <v>3370.01</v>
      </c>
      <c r="Y71" s="309">
        <f t="shared" si="131"/>
        <v>1629.99</v>
      </c>
      <c r="Z71" s="310">
        <f t="shared" si="132"/>
        <v>0.325998</v>
      </c>
      <c r="AA71" s="311"/>
      <c r="AB71" s="313"/>
      <c r="AC71" s="313"/>
      <c r="AD71" s="313"/>
      <c r="AE71" s="313"/>
      <c r="AF71" s="313"/>
      <c r="AG71" s="313"/>
    </row>
    <row r="72" ht="30.0" customHeight="1">
      <c r="A72" s="299" t="s">
        <v>373</v>
      </c>
      <c r="B72" s="300" t="s">
        <v>128</v>
      </c>
      <c r="C72" s="389" t="s">
        <v>129</v>
      </c>
      <c r="D72" s="301" t="s">
        <v>445</v>
      </c>
      <c r="E72" s="305">
        <v>4.0</v>
      </c>
      <c r="F72" s="306">
        <v>2600.0</v>
      </c>
      <c r="G72" s="307">
        <f t="shared" si="133"/>
        <v>10400</v>
      </c>
      <c r="H72" s="305">
        <v>4.0</v>
      </c>
      <c r="I72" s="306">
        <v>2546.25</v>
      </c>
      <c r="J72" s="307">
        <f t="shared" ref="J72:J73" si="141">H72*I72</f>
        <v>10185</v>
      </c>
      <c r="K72" s="305"/>
      <c r="L72" s="306"/>
      <c r="M72" s="307">
        <f t="shared" si="135"/>
        <v>0</v>
      </c>
      <c r="N72" s="305"/>
      <c r="O72" s="306"/>
      <c r="P72" s="307">
        <f t="shared" si="136"/>
        <v>0</v>
      </c>
      <c r="Q72" s="305"/>
      <c r="R72" s="306"/>
      <c r="S72" s="307">
        <f t="shared" si="137"/>
        <v>0</v>
      </c>
      <c r="T72" s="305"/>
      <c r="U72" s="306"/>
      <c r="V72" s="307">
        <f t="shared" si="138"/>
        <v>0</v>
      </c>
      <c r="W72" s="308">
        <f t="shared" si="139"/>
        <v>10400</v>
      </c>
      <c r="X72" s="309">
        <f t="shared" si="140"/>
        <v>10185</v>
      </c>
      <c r="Y72" s="309">
        <f t="shared" si="131"/>
        <v>215</v>
      </c>
      <c r="Z72" s="310">
        <f t="shared" si="132"/>
        <v>0.02067307692</v>
      </c>
      <c r="AA72" s="311"/>
      <c r="AB72" s="313"/>
      <c r="AC72" s="313"/>
      <c r="AD72" s="313"/>
      <c r="AE72" s="313"/>
      <c r="AF72" s="313"/>
      <c r="AG72" s="313"/>
    </row>
    <row r="73" ht="30.0" customHeight="1">
      <c r="A73" s="299" t="s">
        <v>373</v>
      </c>
      <c r="B73" s="300" t="s">
        <v>134</v>
      </c>
      <c r="C73" s="388" t="s">
        <v>135</v>
      </c>
      <c r="D73" s="301" t="s">
        <v>425</v>
      </c>
      <c r="E73" s="305">
        <v>6.0</v>
      </c>
      <c r="F73" s="306">
        <v>108.0</v>
      </c>
      <c r="G73" s="307">
        <f t="shared" si="133"/>
        <v>648</v>
      </c>
      <c r="H73" s="305">
        <v>5.0</v>
      </c>
      <c r="I73" s="306">
        <v>71.52</v>
      </c>
      <c r="J73" s="307">
        <f t="shared" si="141"/>
        <v>357.6</v>
      </c>
      <c r="K73" s="305"/>
      <c r="L73" s="306"/>
      <c r="M73" s="307">
        <f t="shared" si="135"/>
        <v>0</v>
      </c>
      <c r="N73" s="305"/>
      <c r="O73" s="306"/>
      <c r="P73" s="307">
        <f t="shared" si="136"/>
        <v>0</v>
      </c>
      <c r="Q73" s="305"/>
      <c r="R73" s="306"/>
      <c r="S73" s="307">
        <f t="shared" si="137"/>
        <v>0</v>
      </c>
      <c r="T73" s="305"/>
      <c r="U73" s="306"/>
      <c r="V73" s="307">
        <f t="shared" si="138"/>
        <v>0</v>
      </c>
      <c r="W73" s="308">
        <f t="shared" si="139"/>
        <v>648</v>
      </c>
      <c r="X73" s="309">
        <f t="shared" si="140"/>
        <v>357.6</v>
      </c>
      <c r="Y73" s="309">
        <f t="shared" si="131"/>
        <v>290.4</v>
      </c>
      <c r="Z73" s="310">
        <f t="shared" si="132"/>
        <v>0.4481481481</v>
      </c>
      <c r="AA73" s="311"/>
      <c r="AB73" s="313"/>
      <c r="AC73" s="313"/>
      <c r="AD73" s="313"/>
      <c r="AE73" s="313"/>
      <c r="AF73" s="313"/>
      <c r="AG73" s="313"/>
    </row>
    <row r="74" ht="30.0" customHeight="1">
      <c r="A74" s="299" t="s">
        <v>373</v>
      </c>
      <c r="B74" s="331" t="s">
        <v>139</v>
      </c>
      <c r="C74" s="390" t="s">
        <v>140</v>
      </c>
      <c r="D74" s="343" t="s">
        <v>445</v>
      </c>
      <c r="E74" s="314">
        <v>18.0</v>
      </c>
      <c r="F74" s="315">
        <v>23.0</v>
      </c>
      <c r="G74" s="316">
        <f t="shared" si="133"/>
        <v>414</v>
      </c>
      <c r="H74" s="305">
        <v>16.0</v>
      </c>
      <c r="I74" s="306">
        <v>23.65</v>
      </c>
      <c r="J74" s="307">
        <v>378.43</v>
      </c>
      <c r="K74" s="305"/>
      <c r="L74" s="306"/>
      <c r="M74" s="307">
        <f t="shared" si="135"/>
        <v>0</v>
      </c>
      <c r="N74" s="305"/>
      <c r="O74" s="306"/>
      <c r="P74" s="307">
        <f t="shared" si="136"/>
        <v>0</v>
      </c>
      <c r="Q74" s="305"/>
      <c r="R74" s="306"/>
      <c r="S74" s="307">
        <f t="shared" si="137"/>
        <v>0</v>
      </c>
      <c r="T74" s="305"/>
      <c r="U74" s="306"/>
      <c r="V74" s="307">
        <f t="shared" si="138"/>
        <v>0</v>
      </c>
      <c r="W74" s="308">
        <f t="shared" si="139"/>
        <v>414</v>
      </c>
      <c r="X74" s="309">
        <f t="shared" si="140"/>
        <v>378.43</v>
      </c>
      <c r="Y74" s="309">
        <f t="shared" si="131"/>
        <v>35.57</v>
      </c>
      <c r="Z74" s="310">
        <f t="shared" si="132"/>
        <v>0.0859178744</v>
      </c>
      <c r="AA74" s="311"/>
      <c r="AB74" s="313"/>
      <c r="AC74" s="313"/>
      <c r="AD74" s="313"/>
      <c r="AE74" s="313"/>
      <c r="AF74" s="313"/>
      <c r="AG74" s="313"/>
    </row>
    <row r="75" ht="30.0" customHeight="1">
      <c r="A75" s="299" t="s">
        <v>373</v>
      </c>
      <c r="B75" s="300" t="s">
        <v>144</v>
      </c>
      <c r="C75" s="388" t="s">
        <v>145</v>
      </c>
      <c r="D75" s="301" t="s">
        <v>445</v>
      </c>
      <c r="E75" s="305">
        <v>6.0</v>
      </c>
      <c r="F75" s="306">
        <v>123.0</v>
      </c>
      <c r="G75" s="307">
        <f t="shared" si="133"/>
        <v>738</v>
      </c>
      <c r="H75" s="305">
        <v>1.0</v>
      </c>
      <c r="I75" s="306">
        <v>148.98</v>
      </c>
      <c r="J75" s="307">
        <f t="shared" ref="J75:J76" si="142">H75*I75</f>
        <v>148.98</v>
      </c>
      <c r="K75" s="305"/>
      <c r="L75" s="306"/>
      <c r="M75" s="307">
        <f t="shared" si="135"/>
        <v>0</v>
      </c>
      <c r="N75" s="305"/>
      <c r="O75" s="306"/>
      <c r="P75" s="307">
        <f t="shared" si="136"/>
        <v>0</v>
      </c>
      <c r="Q75" s="305"/>
      <c r="R75" s="306"/>
      <c r="S75" s="307">
        <f t="shared" si="137"/>
        <v>0</v>
      </c>
      <c r="T75" s="305"/>
      <c r="U75" s="306"/>
      <c r="V75" s="307">
        <f t="shared" si="138"/>
        <v>0</v>
      </c>
      <c r="W75" s="308">
        <f t="shared" si="139"/>
        <v>738</v>
      </c>
      <c r="X75" s="309">
        <f t="shared" si="140"/>
        <v>148.98</v>
      </c>
      <c r="Y75" s="309">
        <f t="shared" si="131"/>
        <v>589.02</v>
      </c>
      <c r="Z75" s="310">
        <f t="shared" si="132"/>
        <v>0.7981300813</v>
      </c>
      <c r="AA75" s="311"/>
      <c r="AB75" s="313"/>
      <c r="AC75" s="313"/>
      <c r="AD75" s="313"/>
      <c r="AE75" s="313"/>
      <c r="AF75" s="313"/>
      <c r="AG75" s="313"/>
    </row>
    <row r="76" ht="30.0" customHeight="1">
      <c r="A76" s="299" t="s">
        <v>373</v>
      </c>
      <c r="B76" s="300" t="s">
        <v>149</v>
      </c>
      <c r="C76" s="388" t="s">
        <v>150</v>
      </c>
      <c r="D76" s="301" t="s">
        <v>425</v>
      </c>
      <c r="E76" s="305">
        <v>3.0</v>
      </c>
      <c r="F76" s="306">
        <v>89.0</v>
      </c>
      <c r="G76" s="307">
        <f t="shared" si="133"/>
        <v>267</v>
      </c>
      <c r="H76" s="305">
        <v>3.0</v>
      </c>
      <c r="I76" s="306">
        <v>70.52</v>
      </c>
      <c r="J76" s="307">
        <f t="shared" si="142"/>
        <v>211.56</v>
      </c>
      <c r="K76" s="305"/>
      <c r="L76" s="306"/>
      <c r="M76" s="307">
        <f t="shared" si="135"/>
        <v>0</v>
      </c>
      <c r="N76" s="305"/>
      <c r="O76" s="306"/>
      <c r="P76" s="307">
        <f t="shared" si="136"/>
        <v>0</v>
      </c>
      <c r="Q76" s="305"/>
      <c r="R76" s="306"/>
      <c r="S76" s="307">
        <f t="shared" si="137"/>
        <v>0</v>
      </c>
      <c r="T76" s="305"/>
      <c r="U76" s="306"/>
      <c r="V76" s="307">
        <f t="shared" si="138"/>
        <v>0</v>
      </c>
      <c r="W76" s="308">
        <f t="shared" si="139"/>
        <v>267</v>
      </c>
      <c r="X76" s="309">
        <f t="shared" si="140"/>
        <v>211.56</v>
      </c>
      <c r="Y76" s="309">
        <f t="shared" si="131"/>
        <v>55.44</v>
      </c>
      <c r="Z76" s="310">
        <f t="shared" si="132"/>
        <v>0.2076404494</v>
      </c>
      <c r="AA76" s="311"/>
      <c r="AB76" s="313"/>
      <c r="AC76" s="313"/>
      <c r="AD76" s="313"/>
      <c r="AE76" s="313"/>
      <c r="AF76" s="313"/>
      <c r="AG76" s="313"/>
    </row>
    <row r="77" ht="30.0" customHeight="1">
      <c r="A77" s="299" t="s">
        <v>373</v>
      </c>
      <c r="B77" s="300" t="s">
        <v>154</v>
      </c>
      <c r="C77" s="388" t="s">
        <v>155</v>
      </c>
      <c r="D77" s="301" t="s">
        <v>445</v>
      </c>
      <c r="E77" s="314">
        <v>45.0</v>
      </c>
      <c r="F77" s="315">
        <v>39.8</v>
      </c>
      <c r="G77" s="307">
        <f t="shared" si="133"/>
        <v>1791</v>
      </c>
      <c r="H77" s="305">
        <v>20.0</v>
      </c>
      <c r="I77" s="306">
        <v>22.42</v>
      </c>
      <c r="J77" s="307">
        <v>448.32</v>
      </c>
      <c r="K77" s="305"/>
      <c r="L77" s="306"/>
      <c r="M77" s="307">
        <f t="shared" si="135"/>
        <v>0</v>
      </c>
      <c r="N77" s="305"/>
      <c r="O77" s="306"/>
      <c r="P77" s="307">
        <f t="shared" si="136"/>
        <v>0</v>
      </c>
      <c r="Q77" s="305"/>
      <c r="R77" s="306"/>
      <c r="S77" s="307">
        <f t="shared" si="137"/>
        <v>0</v>
      </c>
      <c r="T77" s="305"/>
      <c r="U77" s="306"/>
      <c r="V77" s="307">
        <f t="shared" si="138"/>
        <v>0</v>
      </c>
      <c r="W77" s="308">
        <f t="shared" si="139"/>
        <v>1791</v>
      </c>
      <c r="X77" s="309">
        <f t="shared" si="140"/>
        <v>448.32</v>
      </c>
      <c r="Y77" s="309">
        <f t="shared" si="131"/>
        <v>1342.68</v>
      </c>
      <c r="Z77" s="310">
        <f t="shared" si="132"/>
        <v>0.749681742</v>
      </c>
      <c r="AA77" s="311"/>
      <c r="AB77" s="313"/>
      <c r="AC77" s="313"/>
      <c r="AD77" s="313"/>
      <c r="AE77" s="313"/>
      <c r="AF77" s="313"/>
      <c r="AG77" s="313"/>
    </row>
    <row r="78" ht="30.0" customHeight="1">
      <c r="A78" s="299" t="s">
        <v>373</v>
      </c>
      <c r="B78" s="300" t="s">
        <v>159</v>
      </c>
      <c r="C78" s="388" t="s">
        <v>160</v>
      </c>
      <c r="D78" s="301" t="s">
        <v>425</v>
      </c>
      <c r="E78" s="314">
        <v>5.0</v>
      </c>
      <c r="F78" s="315">
        <v>120.0</v>
      </c>
      <c r="G78" s="307">
        <f t="shared" si="133"/>
        <v>600</v>
      </c>
      <c r="H78" s="305">
        <v>5.0</v>
      </c>
      <c r="I78" s="306">
        <v>87.3</v>
      </c>
      <c r="J78" s="307">
        <f t="shared" ref="J78:J82" si="143">H78*I78</f>
        <v>436.5</v>
      </c>
      <c r="K78" s="305"/>
      <c r="L78" s="306"/>
      <c r="M78" s="307">
        <f t="shared" si="135"/>
        <v>0</v>
      </c>
      <c r="N78" s="305"/>
      <c r="O78" s="306"/>
      <c r="P78" s="307">
        <f t="shared" si="136"/>
        <v>0</v>
      </c>
      <c r="Q78" s="305"/>
      <c r="R78" s="306"/>
      <c r="S78" s="307">
        <f t="shared" si="137"/>
        <v>0</v>
      </c>
      <c r="T78" s="305"/>
      <c r="U78" s="306"/>
      <c r="V78" s="307">
        <f t="shared" si="138"/>
        <v>0</v>
      </c>
      <c r="W78" s="308">
        <f t="shared" si="139"/>
        <v>600</v>
      </c>
      <c r="X78" s="309">
        <f t="shared" si="140"/>
        <v>436.5</v>
      </c>
      <c r="Y78" s="309">
        <f t="shared" si="131"/>
        <v>163.5</v>
      </c>
      <c r="Z78" s="310">
        <f t="shared" si="132"/>
        <v>0.2725</v>
      </c>
      <c r="AA78" s="311"/>
      <c r="AB78" s="313"/>
      <c r="AC78" s="313"/>
      <c r="AD78" s="313"/>
      <c r="AE78" s="313"/>
      <c r="AF78" s="313"/>
      <c r="AG78" s="313"/>
    </row>
    <row r="79" ht="30.0" customHeight="1">
      <c r="A79" s="299" t="s">
        <v>373</v>
      </c>
      <c r="B79" s="300" t="s">
        <v>164</v>
      </c>
      <c r="C79" s="388" t="s">
        <v>165</v>
      </c>
      <c r="D79" s="301" t="s">
        <v>445</v>
      </c>
      <c r="E79" s="314">
        <v>10.0</v>
      </c>
      <c r="F79" s="315">
        <v>130.0</v>
      </c>
      <c r="G79" s="307">
        <f t="shared" si="133"/>
        <v>1300</v>
      </c>
      <c r="H79" s="305">
        <v>10.0</v>
      </c>
      <c r="I79" s="306">
        <v>99.0</v>
      </c>
      <c r="J79" s="307">
        <f t="shared" si="143"/>
        <v>990</v>
      </c>
      <c r="K79" s="305"/>
      <c r="L79" s="306"/>
      <c r="M79" s="307">
        <f t="shared" si="135"/>
        <v>0</v>
      </c>
      <c r="N79" s="305"/>
      <c r="O79" s="306"/>
      <c r="P79" s="307">
        <f t="shared" si="136"/>
        <v>0</v>
      </c>
      <c r="Q79" s="305"/>
      <c r="R79" s="306"/>
      <c r="S79" s="307">
        <f t="shared" si="137"/>
        <v>0</v>
      </c>
      <c r="T79" s="305"/>
      <c r="U79" s="306"/>
      <c r="V79" s="307">
        <f t="shared" si="138"/>
        <v>0</v>
      </c>
      <c r="W79" s="308">
        <f t="shared" si="139"/>
        <v>1300</v>
      </c>
      <c r="X79" s="309">
        <f t="shared" si="140"/>
        <v>990</v>
      </c>
      <c r="Y79" s="309">
        <f t="shared" si="131"/>
        <v>310</v>
      </c>
      <c r="Z79" s="310">
        <f t="shared" si="132"/>
        <v>0.2384615385</v>
      </c>
      <c r="AA79" s="311"/>
      <c r="AB79" s="313"/>
      <c r="AC79" s="313"/>
      <c r="AD79" s="313"/>
      <c r="AE79" s="313"/>
      <c r="AF79" s="313"/>
      <c r="AG79" s="313"/>
    </row>
    <row r="80" ht="30.0" customHeight="1">
      <c r="A80" s="299" t="s">
        <v>373</v>
      </c>
      <c r="B80" s="300" t="s">
        <v>169</v>
      </c>
      <c r="C80" s="388" t="s">
        <v>170</v>
      </c>
      <c r="D80" s="301" t="s">
        <v>425</v>
      </c>
      <c r="E80" s="314">
        <v>500.0</v>
      </c>
      <c r="F80" s="315">
        <v>4.0</v>
      </c>
      <c r="G80" s="307">
        <f t="shared" si="133"/>
        <v>2000</v>
      </c>
      <c r="H80" s="305">
        <v>10.0</v>
      </c>
      <c r="I80" s="306">
        <v>250.0</v>
      </c>
      <c r="J80" s="307">
        <f t="shared" si="143"/>
        <v>2500</v>
      </c>
      <c r="K80" s="305"/>
      <c r="L80" s="306"/>
      <c r="M80" s="307">
        <f t="shared" si="135"/>
        <v>0</v>
      </c>
      <c r="N80" s="305"/>
      <c r="O80" s="306"/>
      <c r="P80" s="307">
        <f t="shared" si="136"/>
        <v>0</v>
      </c>
      <c r="Q80" s="305"/>
      <c r="R80" s="306"/>
      <c r="S80" s="307">
        <f t="shared" si="137"/>
        <v>0</v>
      </c>
      <c r="T80" s="305"/>
      <c r="U80" s="306"/>
      <c r="V80" s="307">
        <f t="shared" si="138"/>
        <v>0</v>
      </c>
      <c r="W80" s="308">
        <f t="shared" si="139"/>
        <v>2000</v>
      </c>
      <c r="X80" s="309">
        <f t="shared" si="140"/>
        <v>2500</v>
      </c>
      <c r="Y80" s="309">
        <f t="shared" si="131"/>
        <v>-500</v>
      </c>
      <c r="Z80" s="310">
        <f t="shared" si="132"/>
        <v>-0.25</v>
      </c>
      <c r="AA80" s="311"/>
      <c r="AB80" s="313"/>
      <c r="AC80" s="313"/>
      <c r="AD80" s="313"/>
      <c r="AE80" s="313"/>
      <c r="AF80" s="313"/>
      <c r="AG80" s="313"/>
    </row>
    <row r="81" ht="30.0" customHeight="1">
      <c r="A81" s="299" t="s">
        <v>373</v>
      </c>
      <c r="B81" s="300" t="s">
        <v>457</v>
      </c>
      <c r="C81" s="388" t="s">
        <v>458</v>
      </c>
      <c r="D81" s="301" t="s">
        <v>445</v>
      </c>
      <c r="E81" s="314">
        <v>50.0</v>
      </c>
      <c r="F81" s="315">
        <v>40.0</v>
      </c>
      <c r="G81" s="307">
        <f t="shared" si="133"/>
        <v>2000</v>
      </c>
      <c r="H81" s="305">
        <v>0.0</v>
      </c>
      <c r="I81" s="306">
        <v>0.0</v>
      </c>
      <c r="J81" s="307">
        <f t="shared" si="143"/>
        <v>0</v>
      </c>
      <c r="K81" s="305"/>
      <c r="L81" s="306"/>
      <c r="M81" s="307">
        <f t="shared" si="135"/>
        <v>0</v>
      </c>
      <c r="N81" s="305"/>
      <c r="O81" s="306"/>
      <c r="P81" s="307">
        <f t="shared" si="136"/>
        <v>0</v>
      </c>
      <c r="Q81" s="305"/>
      <c r="R81" s="306"/>
      <c r="S81" s="307">
        <f t="shared" si="137"/>
        <v>0</v>
      </c>
      <c r="T81" s="305"/>
      <c r="U81" s="306"/>
      <c r="V81" s="307">
        <f t="shared" si="138"/>
        <v>0</v>
      </c>
      <c r="W81" s="308">
        <f t="shared" si="139"/>
        <v>2000</v>
      </c>
      <c r="X81" s="309">
        <f t="shared" si="140"/>
        <v>0</v>
      </c>
      <c r="Y81" s="309">
        <f t="shared" si="131"/>
        <v>2000</v>
      </c>
      <c r="Z81" s="310">
        <f t="shared" si="132"/>
        <v>1</v>
      </c>
      <c r="AA81" s="311"/>
      <c r="AB81" s="313"/>
      <c r="AC81" s="313"/>
      <c r="AD81" s="313"/>
      <c r="AE81" s="313"/>
      <c r="AF81" s="313"/>
      <c r="AG81" s="313"/>
    </row>
    <row r="82" ht="30.0" customHeight="1">
      <c r="A82" s="299" t="s">
        <v>373</v>
      </c>
      <c r="B82" s="391" t="s">
        <v>459</v>
      </c>
      <c r="C82" s="388" t="s">
        <v>460</v>
      </c>
      <c r="D82" s="343" t="s">
        <v>445</v>
      </c>
      <c r="E82" s="314">
        <v>10.0</v>
      </c>
      <c r="F82" s="315">
        <v>170.0</v>
      </c>
      <c r="G82" s="307">
        <f t="shared" si="133"/>
        <v>1700</v>
      </c>
      <c r="H82" s="305">
        <v>0.0</v>
      </c>
      <c r="I82" s="306">
        <v>0.0</v>
      </c>
      <c r="J82" s="307">
        <f t="shared" si="143"/>
        <v>0</v>
      </c>
      <c r="K82" s="305"/>
      <c r="L82" s="306"/>
      <c r="M82" s="307">
        <f t="shared" si="135"/>
        <v>0</v>
      </c>
      <c r="N82" s="305"/>
      <c r="O82" s="306"/>
      <c r="P82" s="307">
        <f t="shared" si="136"/>
        <v>0</v>
      </c>
      <c r="Q82" s="305"/>
      <c r="R82" s="306"/>
      <c r="S82" s="307">
        <f t="shared" si="137"/>
        <v>0</v>
      </c>
      <c r="T82" s="305"/>
      <c r="U82" s="306"/>
      <c r="V82" s="307">
        <f t="shared" si="138"/>
        <v>0</v>
      </c>
      <c r="W82" s="308">
        <f t="shared" si="139"/>
        <v>1700</v>
      </c>
      <c r="X82" s="309">
        <f t="shared" si="140"/>
        <v>0</v>
      </c>
      <c r="Y82" s="309">
        <f t="shared" si="131"/>
        <v>1700</v>
      </c>
      <c r="Z82" s="310">
        <f t="shared" si="132"/>
        <v>1</v>
      </c>
      <c r="AA82" s="311"/>
      <c r="AB82" s="313"/>
      <c r="AC82" s="313"/>
      <c r="AD82" s="313"/>
      <c r="AE82" s="313"/>
      <c r="AF82" s="313"/>
      <c r="AG82" s="313"/>
    </row>
    <row r="83" ht="15.75" customHeight="1">
      <c r="A83" s="288" t="s">
        <v>371</v>
      </c>
      <c r="B83" s="345" t="s">
        <v>461</v>
      </c>
      <c r="C83" s="321" t="s">
        <v>462</v>
      </c>
      <c r="D83" s="322"/>
      <c r="E83" s="323"/>
      <c r="F83" s="324"/>
      <c r="G83" s="325"/>
      <c r="H83" s="323"/>
      <c r="I83" s="324"/>
      <c r="J83" s="325"/>
      <c r="K83" s="323">
        <f>SUM(K84:K85)</f>
        <v>0</v>
      </c>
      <c r="L83" s="324"/>
      <c r="M83" s="325">
        <f t="shared" ref="M83:N83" si="144">SUM(M84:M85)</f>
        <v>0</v>
      </c>
      <c r="N83" s="323">
        <f t="shared" si="144"/>
        <v>0</v>
      </c>
      <c r="O83" s="324"/>
      <c r="P83" s="325">
        <f t="shared" ref="P83:Q83" si="145">SUM(P84:P85)</f>
        <v>0</v>
      </c>
      <c r="Q83" s="323">
        <f t="shared" si="145"/>
        <v>0</v>
      </c>
      <c r="R83" s="324"/>
      <c r="S83" s="325">
        <f t="shared" ref="S83:T83" si="146">SUM(S84:S85)</f>
        <v>0</v>
      </c>
      <c r="T83" s="323">
        <f t="shared" si="146"/>
        <v>0</v>
      </c>
      <c r="U83" s="324"/>
      <c r="V83" s="325">
        <f t="shared" ref="V83:X83" si="147">SUM(V84:V85)</f>
        <v>0</v>
      </c>
      <c r="W83" s="325">
        <f t="shared" si="147"/>
        <v>0</v>
      </c>
      <c r="X83" s="325">
        <f t="shared" si="147"/>
        <v>0</v>
      </c>
      <c r="Y83" s="325">
        <f t="shared" si="131"/>
        <v>0</v>
      </c>
      <c r="Z83" s="355">
        <v>0.0</v>
      </c>
      <c r="AA83" s="328"/>
      <c r="AB83" s="298"/>
      <c r="AC83" s="298"/>
      <c r="AD83" s="298"/>
      <c r="AE83" s="298"/>
      <c r="AF83" s="298"/>
      <c r="AG83" s="298"/>
    </row>
    <row r="84" ht="30.0" customHeight="1">
      <c r="A84" s="299" t="s">
        <v>373</v>
      </c>
      <c r="B84" s="300" t="s">
        <v>463</v>
      </c>
      <c r="C84" s="380" t="s">
        <v>464</v>
      </c>
      <c r="D84" s="301" t="s">
        <v>404</v>
      </c>
      <c r="E84" s="392" t="s">
        <v>465</v>
      </c>
      <c r="F84" s="393"/>
      <c r="G84" s="394"/>
      <c r="H84" s="392" t="s">
        <v>465</v>
      </c>
      <c r="I84" s="393"/>
      <c r="J84" s="394"/>
      <c r="K84" s="305"/>
      <c r="L84" s="306"/>
      <c r="M84" s="307">
        <f t="shared" ref="M84:M85" si="148">K84*L84</f>
        <v>0</v>
      </c>
      <c r="N84" s="305"/>
      <c r="O84" s="306"/>
      <c r="P84" s="307">
        <f t="shared" ref="P84:P85" si="149">N84*O84</f>
        <v>0</v>
      </c>
      <c r="Q84" s="305"/>
      <c r="R84" s="306"/>
      <c r="S84" s="307">
        <f t="shared" ref="S84:S85" si="150">Q84*R84</f>
        <v>0</v>
      </c>
      <c r="T84" s="305"/>
      <c r="U84" s="306"/>
      <c r="V84" s="307">
        <f t="shared" ref="V84:V85" si="151">T84*U84</f>
        <v>0</v>
      </c>
      <c r="W84" s="336">
        <f t="shared" ref="W84:W85" si="152">G84+M84+S84</f>
        <v>0</v>
      </c>
      <c r="X84" s="309">
        <f t="shared" ref="X84:X85" si="153">J84+P84+V84</f>
        <v>0</v>
      </c>
      <c r="Y84" s="309">
        <f t="shared" si="131"/>
        <v>0</v>
      </c>
      <c r="Z84" s="329">
        <v>0.0</v>
      </c>
      <c r="AA84" s="311"/>
      <c r="AB84" s="313"/>
      <c r="AC84" s="313"/>
      <c r="AD84" s="313"/>
      <c r="AE84" s="313"/>
      <c r="AF84" s="313"/>
      <c r="AG84" s="313"/>
    </row>
    <row r="85" ht="30.0" customHeight="1">
      <c r="A85" s="341" t="s">
        <v>373</v>
      </c>
      <c r="B85" s="331" t="s">
        <v>466</v>
      </c>
      <c r="C85" s="353" t="s">
        <v>467</v>
      </c>
      <c r="D85" s="343" t="s">
        <v>404</v>
      </c>
      <c r="E85" s="27"/>
      <c r="F85" s="395"/>
      <c r="G85" s="28"/>
      <c r="H85" s="27"/>
      <c r="I85" s="395"/>
      <c r="J85" s="28"/>
      <c r="K85" s="333"/>
      <c r="L85" s="334"/>
      <c r="M85" s="335">
        <f t="shared" si="148"/>
        <v>0</v>
      </c>
      <c r="N85" s="333"/>
      <c r="O85" s="334"/>
      <c r="P85" s="335">
        <f t="shared" si="149"/>
        <v>0</v>
      </c>
      <c r="Q85" s="333"/>
      <c r="R85" s="334"/>
      <c r="S85" s="335">
        <f t="shared" si="150"/>
        <v>0</v>
      </c>
      <c r="T85" s="333"/>
      <c r="U85" s="334"/>
      <c r="V85" s="335">
        <f t="shared" si="151"/>
        <v>0</v>
      </c>
      <c r="W85" s="336">
        <f t="shared" si="152"/>
        <v>0</v>
      </c>
      <c r="X85" s="309">
        <f t="shared" si="153"/>
        <v>0</v>
      </c>
      <c r="Y85" s="356">
        <f t="shared" si="131"/>
        <v>0</v>
      </c>
      <c r="Z85" s="329">
        <v>0.0</v>
      </c>
      <c r="AA85" s="337"/>
      <c r="AB85" s="313"/>
      <c r="AC85" s="313"/>
      <c r="AD85" s="313"/>
      <c r="AE85" s="313"/>
      <c r="AF85" s="313"/>
      <c r="AG85" s="313"/>
    </row>
    <row r="86" ht="30.0" customHeight="1">
      <c r="A86" s="357" t="s">
        <v>468</v>
      </c>
      <c r="B86" s="358"/>
      <c r="C86" s="359"/>
      <c r="D86" s="360"/>
      <c r="E86" s="364">
        <f>E58</f>
        <v>701</v>
      </c>
      <c r="F86" s="383"/>
      <c r="G86" s="363">
        <f t="shared" ref="G86:H86" si="154">G58</f>
        <v>48468.15</v>
      </c>
      <c r="H86" s="364">
        <f t="shared" si="154"/>
        <v>133</v>
      </c>
      <c r="I86" s="383"/>
      <c r="J86" s="363">
        <f>J58</f>
        <v>35394.56</v>
      </c>
      <c r="K86" s="384">
        <f>K83+K58</f>
        <v>0</v>
      </c>
      <c r="L86" s="383"/>
      <c r="M86" s="363">
        <f t="shared" ref="M86:N86" si="155">M83+M58</f>
        <v>0</v>
      </c>
      <c r="N86" s="384">
        <f t="shared" si="155"/>
        <v>0</v>
      </c>
      <c r="O86" s="383"/>
      <c r="P86" s="363">
        <f t="shared" ref="P86:Q86" si="156">P83+P58</f>
        <v>0</v>
      </c>
      <c r="Q86" s="384">
        <f t="shared" si="156"/>
        <v>0</v>
      </c>
      <c r="R86" s="383"/>
      <c r="S86" s="363">
        <f t="shared" ref="S86:T86" si="157">S83+S58</f>
        <v>0</v>
      </c>
      <c r="T86" s="384">
        <f t="shared" si="157"/>
        <v>0</v>
      </c>
      <c r="U86" s="383"/>
      <c r="V86" s="363">
        <f t="shared" ref="V86:X86" si="158">V83+V58</f>
        <v>0</v>
      </c>
      <c r="W86" s="385">
        <f t="shared" si="158"/>
        <v>48468.15</v>
      </c>
      <c r="X86" s="385">
        <f t="shared" si="158"/>
        <v>35394.56</v>
      </c>
      <c r="Y86" s="385">
        <f t="shared" si="131"/>
        <v>13073.59</v>
      </c>
      <c r="Z86" s="385">
        <f>Y86/W86</f>
        <v>0.2697356924</v>
      </c>
      <c r="AA86" s="368"/>
      <c r="AB86" s="313"/>
      <c r="AC86" s="313"/>
      <c r="AD86" s="313"/>
      <c r="AE86" s="9"/>
      <c r="AF86" s="9"/>
      <c r="AG86" s="9"/>
    </row>
    <row r="87" ht="30.0" customHeight="1">
      <c r="A87" s="369" t="s">
        <v>369</v>
      </c>
      <c r="B87" s="370">
        <v>4.0</v>
      </c>
      <c r="C87" s="371" t="s">
        <v>469</v>
      </c>
      <c r="D87" s="372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6"/>
      <c r="X87" s="286"/>
      <c r="Y87" s="373"/>
      <c r="Z87" s="286"/>
      <c r="AA87" s="287"/>
      <c r="AB87" s="9"/>
      <c r="AC87" s="9"/>
      <c r="AD87" s="9"/>
      <c r="AE87" s="9"/>
      <c r="AF87" s="9"/>
      <c r="AG87" s="9"/>
    </row>
    <row r="88" ht="30.0" customHeight="1">
      <c r="A88" s="288" t="s">
        <v>371</v>
      </c>
      <c r="B88" s="345" t="s">
        <v>331</v>
      </c>
      <c r="C88" s="396" t="s">
        <v>470</v>
      </c>
      <c r="D88" s="291"/>
      <c r="E88" s="292">
        <f>SUM(E89:E91)</f>
        <v>0</v>
      </c>
      <c r="F88" s="293"/>
      <c r="G88" s="294">
        <f t="shared" ref="G88:H88" si="159">SUM(G89:G91)</f>
        <v>0</v>
      </c>
      <c r="H88" s="292">
        <f t="shared" si="159"/>
        <v>0</v>
      </c>
      <c r="I88" s="293"/>
      <c r="J88" s="294">
        <f t="shared" ref="J88:K88" si="160">SUM(J89:J91)</f>
        <v>0</v>
      </c>
      <c r="K88" s="292">
        <f t="shared" si="160"/>
        <v>0</v>
      </c>
      <c r="L88" s="293"/>
      <c r="M88" s="294">
        <f t="shared" ref="M88:N88" si="161">SUM(M89:M91)</f>
        <v>0</v>
      </c>
      <c r="N88" s="292">
        <f t="shared" si="161"/>
        <v>0</v>
      </c>
      <c r="O88" s="293"/>
      <c r="P88" s="294">
        <f t="shared" ref="P88:Q88" si="162">SUM(P89:P91)</f>
        <v>0</v>
      </c>
      <c r="Q88" s="292">
        <f t="shared" si="162"/>
        <v>0</v>
      </c>
      <c r="R88" s="293"/>
      <c r="S88" s="294">
        <f t="shared" ref="S88:T88" si="163">SUM(S89:S91)</f>
        <v>0</v>
      </c>
      <c r="T88" s="292">
        <f t="shared" si="163"/>
        <v>0</v>
      </c>
      <c r="U88" s="293"/>
      <c r="V88" s="294">
        <f t="shared" ref="V88:X88" si="164">SUM(V89:V91)</f>
        <v>0</v>
      </c>
      <c r="W88" s="294">
        <f t="shared" si="164"/>
        <v>0</v>
      </c>
      <c r="X88" s="294">
        <f t="shared" si="164"/>
        <v>0</v>
      </c>
      <c r="Y88" s="397">
        <f t="shared" ref="Y88:Y108" si="165">W88-X88</f>
        <v>0</v>
      </c>
      <c r="Z88" s="398">
        <v>0.0</v>
      </c>
      <c r="AA88" s="297"/>
      <c r="AB88" s="298"/>
      <c r="AC88" s="298"/>
      <c r="AD88" s="298"/>
      <c r="AE88" s="298"/>
      <c r="AF88" s="298"/>
      <c r="AG88" s="298"/>
    </row>
    <row r="89" ht="30.0" customHeight="1">
      <c r="A89" s="299" t="s">
        <v>373</v>
      </c>
      <c r="B89" s="300" t="s">
        <v>471</v>
      </c>
      <c r="C89" s="380" t="s">
        <v>472</v>
      </c>
      <c r="D89" s="399" t="s">
        <v>473</v>
      </c>
      <c r="E89" s="400"/>
      <c r="F89" s="401"/>
      <c r="G89" s="402">
        <f t="shared" ref="G89:G91" si="166">E89*F89</f>
        <v>0</v>
      </c>
      <c r="H89" s="400"/>
      <c r="I89" s="401"/>
      <c r="J89" s="402">
        <f t="shared" ref="J89:J91" si="167">H89*I89</f>
        <v>0</v>
      </c>
      <c r="K89" s="305"/>
      <c r="L89" s="401"/>
      <c r="M89" s="307">
        <f t="shared" ref="M89:M91" si="168">K89*L89</f>
        <v>0</v>
      </c>
      <c r="N89" s="305"/>
      <c r="O89" s="401"/>
      <c r="P89" s="307">
        <f t="shared" ref="P89:P91" si="169">N89*O89</f>
        <v>0</v>
      </c>
      <c r="Q89" s="305"/>
      <c r="R89" s="401"/>
      <c r="S89" s="307">
        <f t="shared" ref="S89:S91" si="170">Q89*R89</f>
        <v>0</v>
      </c>
      <c r="T89" s="305"/>
      <c r="U89" s="401"/>
      <c r="V89" s="307">
        <f t="shared" ref="V89:V91" si="171">T89*U89</f>
        <v>0</v>
      </c>
      <c r="W89" s="308">
        <f t="shared" ref="W89:W91" si="172">G89+M89+S89</f>
        <v>0</v>
      </c>
      <c r="X89" s="309">
        <f t="shared" ref="X89:X91" si="173">J89+P89+V89</f>
        <v>0</v>
      </c>
      <c r="Y89" s="309">
        <f t="shared" si="165"/>
        <v>0</v>
      </c>
      <c r="Z89" s="329">
        <v>0.0</v>
      </c>
      <c r="AA89" s="311"/>
      <c r="AB89" s="313"/>
      <c r="AC89" s="313"/>
      <c r="AD89" s="313"/>
      <c r="AE89" s="313"/>
      <c r="AF89" s="313"/>
      <c r="AG89" s="313"/>
    </row>
    <row r="90" ht="30.0" customHeight="1">
      <c r="A90" s="299" t="s">
        <v>373</v>
      </c>
      <c r="B90" s="300" t="s">
        <v>474</v>
      </c>
      <c r="C90" s="380" t="s">
        <v>472</v>
      </c>
      <c r="D90" s="399" t="s">
        <v>473</v>
      </c>
      <c r="E90" s="400"/>
      <c r="F90" s="401"/>
      <c r="G90" s="402">
        <f t="shared" si="166"/>
        <v>0</v>
      </c>
      <c r="H90" s="400"/>
      <c r="I90" s="401"/>
      <c r="J90" s="402">
        <f t="shared" si="167"/>
        <v>0</v>
      </c>
      <c r="K90" s="305"/>
      <c r="L90" s="401"/>
      <c r="M90" s="307">
        <f t="shared" si="168"/>
        <v>0</v>
      </c>
      <c r="N90" s="305"/>
      <c r="O90" s="401"/>
      <c r="P90" s="307">
        <f t="shared" si="169"/>
        <v>0</v>
      </c>
      <c r="Q90" s="305"/>
      <c r="R90" s="401"/>
      <c r="S90" s="307">
        <f t="shared" si="170"/>
        <v>0</v>
      </c>
      <c r="T90" s="305"/>
      <c r="U90" s="401"/>
      <c r="V90" s="307">
        <f t="shared" si="171"/>
        <v>0</v>
      </c>
      <c r="W90" s="308">
        <f t="shared" si="172"/>
        <v>0</v>
      </c>
      <c r="X90" s="309">
        <f t="shared" si="173"/>
        <v>0</v>
      </c>
      <c r="Y90" s="309">
        <f t="shared" si="165"/>
        <v>0</v>
      </c>
      <c r="Z90" s="329">
        <v>0.0</v>
      </c>
      <c r="AA90" s="311"/>
      <c r="AB90" s="313"/>
      <c r="AC90" s="313"/>
      <c r="AD90" s="313"/>
      <c r="AE90" s="313"/>
      <c r="AF90" s="313"/>
      <c r="AG90" s="313"/>
    </row>
    <row r="91" ht="30.0" customHeight="1">
      <c r="A91" s="330" t="s">
        <v>373</v>
      </c>
      <c r="B91" s="331" t="s">
        <v>475</v>
      </c>
      <c r="C91" s="353" t="s">
        <v>472</v>
      </c>
      <c r="D91" s="399" t="s">
        <v>473</v>
      </c>
      <c r="E91" s="403"/>
      <c r="F91" s="404"/>
      <c r="G91" s="405">
        <f t="shared" si="166"/>
        <v>0</v>
      </c>
      <c r="H91" s="403"/>
      <c r="I91" s="404"/>
      <c r="J91" s="405">
        <f t="shared" si="167"/>
        <v>0</v>
      </c>
      <c r="K91" s="314"/>
      <c r="L91" s="404"/>
      <c r="M91" s="316">
        <f t="shared" si="168"/>
        <v>0</v>
      </c>
      <c r="N91" s="314"/>
      <c r="O91" s="404"/>
      <c r="P91" s="316">
        <f t="shared" si="169"/>
        <v>0</v>
      </c>
      <c r="Q91" s="314"/>
      <c r="R91" s="404"/>
      <c r="S91" s="316">
        <f t="shared" si="170"/>
        <v>0</v>
      </c>
      <c r="T91" s="314"/>
      <c r="U91" s="404"/>
      <c r="V91" s="316">
        <f t="shared" si="171"/>
        <v>0</v>
      </c>
      <c r="W91" s="336">
        <f t="shared" si="172"/>
        <v>0</v>
      </c>
      <c r="X91" s="309">
        <f t="shared" si="173"/>
        <v>0</v>
      </c>
      <c r="Y91" s="309">
        <f t="shared" si="165"/>
        <v>0</v>
      </c>
      <c r="Z91" s="329">
        <v>0.0</v>
      </c>
      <c r="AA91" s="354"/>
      <c r="AB91" s="313"/>
      <c r="AC91" s="313"/>
      <c r="AD91" s="313"/>
      <c r="AE91" s="313"/>
      <c r="AF91" s="313"/>
      <c r="AG91" s="313"/>
    </row>
    <row r="92" ht="30.0" customHeight="1">
      <c r="A92" s="288" t="s">
        <v>371</v>
      </c>
      <c r="B92" s="345" t="s">
        <v>476</v>
      </c>
      <c r="C92" s="338" t="s">
        <v>477</v>
      </c>
      <c r="D92" s="322"/>
      <c r="E92" s="323">
        <f>SUM(E93:E95)</f>
        <v>0</v>
      </c>
      <c r="F92" s="324"/>
      <c r="G92" s="325">
        <f t="shared" ref="G92:H92" si="174">SUM(G93:G95)</f>
        <v>0</v>
      </c>
      <c r="H92" s="323">
        <f t="shared" si="174"/>
        <v>0</v>
      </c>
      <c r="I92" s="324"/>
      <c r="J92" s="325">
        <f t="shared" ref="J92:K92" si="175">SUM(J93:J95)</f>
        <v>0</v>
      </c>
      <c r="K92" s="323">
        <f t="shared" si="175"/>
        <v>0</v>
      </c>
      <c r="L92" s="324"/>
      <c r="M92" s="325">
        <f t="shared" ref="M92:N92" si="176">SUM(M93:M95)</f>
        <v>0</v>
      </c>
      <c r="N92" s="323">
        <f t="shared" si="176"/>
        <v>0</v>
      </c>
      <c r="O92" s="324"/>
      <c r="P92" s="325">
        <f t="shared" ref="P92:Q92" si="177">SUM(P93:P95)</f>
        <v>0</v>
      </c>
      <c r="Q92" s="323">
        <f t="shared" si="177"/>
        <v>0</v>
      </c>
      <c r="R92" s="324"/>
      <c r="S92" s="325">
        <f t="shared" ref="S92:T92" si="178">SUM(S93:S95)</f>
        <v>0</v>
      </c>
      <c r="T92" s="323">
        <f t="shared" si="178"/>
        <v>0</v>
      </c>
      <c r="U92" s="324"/>
      <c r="V92" s="325">
        <f t="shared" ref="V92:X92" si="179">SUM(V93:V95)</f>
        <v>0</v>
      </c>
      <c r="W92" s="325">
        <f t="shared" si="179"/>
        <v>0</v>
      </c>
      <c r="X92" s="325">
        <f t="shared" si="179"/>
        <v>0</v>
      </c>
      <c r="Y92" s="325">
        <f t="shared" si="165"/>
        <v>0</v>
      </c>
      <c r="Z92" s="355">
        <v>0.0</v>
      </c>
      <c r="AA92" s="328"/>
      <c r="AB92" s="298"/>
      <c r="AC92" s="298"/>
      <c r="AD92" s="298"/>
      <c r="AE92" s="298"/>
      <c r="AF92" s="298"/>
      <c r="AG92" s="298"/>
    </row>
    <row r="93" ht="30.0" customHeight="1">
      <c r="A93" s="299" t="s">
        <v>373</v>
      </c>
      <c r="B93" s="300" t="s">
        <v>478</v>
      </c>
      <c r="C93" s="406" t="s">
        <v>479</v>
      </c>
      <c r="D93" s="407" t="s">
        <v>480</v>
      </c>
      <c r="E93" s="305"/>
      <c r="F93" s="306"/>
      <c r="G93" s="307">
        <f t="shared" ref="G93:G95" si="180">E93*F93</f>
        <v>0</v>
      </c>
      <c r="H93" s="305"/>
      <c r="I93" s="306"/>
      <c r="J93" s="307">
        <f t="shared" ref="J93:J95" si="181">H93*I93</f>
        <v>0</v>
      </c>
      <c r="K93" s="305"/>
      <c r="L93" s="306"/>
      <c r="M93" s="307">
        <f t="shared" ref="M93:M95" si="182">K93*L93</f>
        <v>0</v>
      </c>
      <c r="N93" s="305"/>
      <c r="O93" s="306"/>
      <c r="P93" s="307">
        <f t="shared" ref="P93:P95" si="183">N93*O93</f>
        <v>0</v>
      </c>
      <c r="Q93" s="305"/>
      <c r="R93" s="306"/>
      <c r="S93" s="307">
        <f t="shared" ref="S93:S95" si="184">Q93*R93</f>
        <v>0</v>
      </c>
      <c r="T93" s="305"/>
      <c r="U93" s="306"/>
      <c r="V93" s="307">
        <f t="shared" ref="V93:V95" si="185">T93*U93</f>
        <v>0</v>
      </c>
      <c r="W93" s="308">
        <f t="shared" ref="W93:W95" si="186">G93+M93+S93</f>
        <v>0</v>
      </c>
      <c r="X93" s="309">
        <f t="shared" ref="X93:X95" si="187">J93+P93+V93</f>
        <v>0</v>
      </c>
      <c r="Y93" s="309">
        <f t="shared" si="165"/>
        <v>0</v>
      </c>
      <c r="Z93" s="329">
        <v>0.0</v>
      </c>
      <c r="AA93" s="311"/>
      <c r="AB93" s="313"/>
      <c r="AC93" s="313"/>
      <c r="AD93" s="313"/>
      <c r="AE93" s="313"/>
      <c r="AF93" s="313"/>
      <c r="AG93" s="313"/>
    </row>
    <row r="94" ht="30.0" customHeight="1">
      <c r="A94" s="299" t="s">
        <v>373</v>
      </c>
      <c r="B94" s="300" t="s">
        <v>481</v>
      </c>
      <c r="C94" s="406" t="s">
        <v>482</v>
      </c>
      <c r="D94" s="407" t="s">
        <v>480</v>
      </c>
      <c r="E94" s="305"/>
      <c r="F94" s="306"/>
      <c r="G94" s="307">
        <f t="shared" si="180"/>
        <v>0</v>
      </c>
      <c r="H94" s="305"/>
      <c r="I94" s="306"/>
      <c r="J94" s="307">
        <f t="shared" si="181"/>
        <v>0</v>
      </c>
      <c r="K94" s="305"/>
      <c r="L94" s="306"/>
      <c r="M94" s="307">
        <f t="shared" si="182"/>
        <v>0</v>
      </c>
      <c r="N94" s="305"/>
      <c r="O94" s="306"/>
      <c r="P94" s="307">
        <f t="shared" si="183"/>
        <v>0</v>
      </c>
      <c r="Q94" s="305"/>
      <c r="R94" s="306"/>
      <c r="S94" s="307">
        <f t="shared" si="184"/>
        <v>0</v>
      </c>
      <c r="T94" s="305"/>
      <c r="U94" s="306"/>
      <c r="V94" s="307">
        <f t="shared" si="185"/>
        <v>0</v>
      </c>
      <c r="W94" s="308">
        <f t="shared" si="186"/>
        <v>0</v>
      </c>
      <c r="X94" s="309">
        <f t="shared" si="187"/>
        <v>0</v>
      </c>
      <c r="Y94" s="309">
        <f t="shared" si="165"/>
        <v>0</v>
      </c>
      <c r="Z94" s="329">
        <v>0.0</v>
      </c>
      <c r="AA94" s="311"/>
      <c r="AB94" s="313"/>
      <c r="AC94" s="313"/>
      <c r="AD94" s="313"/>
      <c r="AE94" s="313"/>
      <c r="AF94" s="313"/>
      <c r="AG94" s="313"/>
    </row>
    <row r="95" ht="30.0" customHeight="1">
      <c r="A95" s="341" t="s">
        <v>373</v>
      </c>
      <c r="B95" s="342" t="s">
        <v>483</v>
      </c>
      <c r="C95" s="408" t="s">
        <v>484</v>
      </c>
      <c r="D95" s="407" t="s">
        <v>480</v>
      </c>
      <c r="E95" s="314"/>
      <c r="F95" s="315"/>
      <c r="G95" s="316">
        <f t="shared" si="180"/>
        <v>0</v>
      </c>
      <c r="H95" s="314"/>
      <c r="I95" s="315"/>
      <c r="J95" s="316">
        <f t="shared" si="181"/>
        <v>0</v>
      </c>
      <c r="K95" s="314"/>
      <c r="L95" s="315"/>
      <c r="M95" s="316">
        <f t="shared" si="182"/>
        <v>0</v>
      </c>
      <c r="N95" s="314"/>
      <c r="O95" s="315"/>
      <c r="P95" s="316">
        <f t="shared" si="183"/>
        <v>0</v>
      </c>
      <c r="Q95" s="314"/>
      <c r="R95" s="315"/>
      <c r="S95" s="316">
        <f t="shared" si="184"/>
        <v>0</v>
      </c>
      <c r="T95" s="314"/>
      <c r="U95" s="315"/>
      <c r="V95" s="316">
        <f t="shared" si="185"/>
        <v>0</v>
      </c>
      <c r="W95" s="336">
        <f t="shared" si="186"/>
        <v>0</v>
      </c>
      <c r="X95" s="309">
        <f t="shared" si="187"/>
        <v>0</v>
      </c>
      <c r="Y95" s="309">
        <f t="shared" si="165"/>
        <v>0</v>
      </c>
      <c r="Z95" s="329">
        <v>0.0</v>
      </c>
      <c r="AA95" s="354"/>
      <c r="AB95" s="313"/>
      <c r="AC95" s="313"/>
      <c r="AD95" s="313"/>
      <c r="AE95" s="313"/>
      <c r="AF95" s="313"/>
      <c r="AG95" s="313"/>
    </row>
    <row r="96" ht="30.0" customHeight="1">
      <c r="A96" s="288" t="s">
        <v>371</v>
      </c>
      <c r="B96" s="345" t="s">
        <v>485</v>
      </c>
      <c r="C96" s="338" t="s">
        <v>486</v>
      </c>
      <c r="D96" s="322"/>
      <c r="E96" s="323">
        <f>SUM(E97:E99)</f>
        <v>0</v>
      </c>
      <c r="F96" s="324"/>
      <c r="G96" s="325">
        <f t="shared" ref="G96:H96" si="188">SUM(G97:G99)</f>
        <v>0</v>
      </c>
      <c r="H96" s="323">
        <f t="shared" si="188"/>
        <v>0</v>
      </c>
      <c r="I96" s="324"/>
      <c r="J96" s="325">
        <f t="shared" ref="J96:K96" si="189">SUM(J97:J99)</f>
        <v>0</v>
      </c>
      <c r="K96" s="323">
        <f t="shared" si="189"/>
        <v>0</v>
      </c>
      <c r="L96" s="324"/>
      <c r="M96" s="325">
        <f t="shared" ref="M96:N96" si="190">SUM(M97:M99)</f>
        <v>0</v>
      </c>
      <c r="N96" s="323">
        <f t="shared" si="190"/>
        <v>0</v>
      </c>
      <c r="O96" s="324"/>
      <c r="P96" s="325">
        <f t="shared" ref="P96:Q96" si="191">SUM(P97:P99)</f>
        <v>0</v>
      </c>
      <c r="Q96" s="323">
        <f t="shared" si="191"/>
        <v>0</v>
      </c>
      <c r="R96" s="324"/>
      <c r="S96" s="325">
        <f t="shared" ref="S96:T96" si="192">SUM(S97:S99)</f>
        <v>0</v>
      </c>
      <c r="T96" s="323">
        <f t="shared" si="192"/>
        <v>0</v>
      </c>
      <c r="U96" s="324"/>
      <c r="V96" s="325">
        <f t="shared" ref="V96:X96" si="193">SUM(V97:V99)</f>
        <v>0</v>
      </c>
      <c r="W96" s="325">
        <f t="shared" si="193"/>
        <v>0</v>
      </c>
      <c r="X96" s="325">
        <f t="shared" si="193"/>
        <v>0</v>
      </c>
      <c r="Y96" s="325">
        <f t="shared" si="165"/>
        <v>0</v>
      </c>
      <c r="Z96" s="355">
        <v>0.0</v>
      </c>
      <c r="AA96" s="328"/>
      <c r="AB96" s="298"/>
      <c r="AC96" s="298"/>
      <c r="AD96" s="298"/>
      <c r="AE96" s="298"/>
      <c r="AF96" s="298"/>
      <c r="AG96" s="298"/>
    </row>
    <row r="97" ht="30.0" customHeight="1">
      <c r="A97" s="299" t="s">
        <v>373</v>
      </c>
      <c r="B97" s="300" t="s">
        <v>487</v>
      </c>
      <c r="C97" s="406" t="s">
        <v>488</v>
      </c>
      <c r="D97" s="407" t="s">
        <v>489</v>
      </c>
      <c r="E97" s="305"/>
      <c r="F97" s="306"/>
      <c r="G97" s="307">
        <f t="shared" ref="G97:G99" si="194">E97*F97</f>
        <v>0</v>
      </c>
      <c r="H97" s="305"/>
      <c r="I97" s="306"/>
      <c r="J97" s="307">
        <f t="shared" ref="J97:J99" si="195">H97*I97</f>
        <v>0</v>
      </c>
      <c r="K97" s="305"/>
      <c r="L97" s="306"/>
      <c r="M97" s="307">
        <f t="shared" ref="M97:M99" si="196">K97*L97</f>
        <v>0</v>
      </c>
      <c r="N97" s="305"/>
      <c r="O97" s="306"/>
      <c r="P97" s="307">
        <f t="shared" ref="P97:P99" si="197">N97*O97</f>
        <v>0</v>
      </c>
      <c r="Q97" s="305"/>
      <c r="R97" s="306"/>
      <c r="S97" s="307">
        <f t="shared" ref="S97:S99" si="198">Q97*R97</f>
        <v>0</v>
      </c>
      <c r="T97" s="305"/>
      <c r="U97" s="306"/>
      <c r="V97" s="307">
        <f t="shared" ref="V97:V99" si="199">T97*U97</f>
        <v>0</v>
      </c>
      <c r="W97" s="308">
        <f t="shared" ref="W97:W99" si="200">G97+M97+S97</f>
        <v>0</v>
      </c>
      <c r="X97" s="309">
        <f t="shared" ref="X97:X99" si="201">J97+P97+V97</f>
        <v>0</v>
      </c>
      <c r="Y97" s="309">
        <f t="shared" si="165"/>
        <v>0</v>
      </c>
      <c r="Z97" s="329">
        <v>0.0</v>
      </c>
      <c r="AA97" s="311"/>
      <c r="AB97" s="313"/>
      <c r="AC97" s="313"/>
      <c r="AD97" s="313"/>
      <c r="AE97" s="313"/>
      <c r="AF97" s="313"/>
      <c r="AG97" s="313"/>
    </row>
    <row r="98" ht="30.0" customHeight="1">
      <c r="A98" s="299" t="s">
        <v>373</v>
      </c>
      <c r="B98" s="300" t="s">
        <v>490</v>
      </c>
      <c r="C98" s="406" t="s">
        <v>491</v>
      </c>
      <c r="D98" s="407" t="s">
        <v>489</v>
      </c>
      <c r="E98" s="305"/>
      <c r="F98" s="306"/>
      <c r="G98" s="307">
        <f t="shared" si="194"/>
        <v>0</v>
      </c>
      <c r="H98" s="305"/>
      <c r="I98" s="306"/>
      <c r="J98" s="307">
        <f t="shared" si="195"/>
        <v>0</v>
      </c>
      <c r="K98" s="305"/>
      <c r="L98" s="306"/>
      <c r="M98" s="307">
        <f t="shared" si="196"/>
        <v>0</v>
      </c>
      <c r="N98" s="305"/>
      <c r="O98" s="306"/>
      <c r="P98" s="307">
        <f t="shared" si="197"/>
        <v>0</v>
      </c>
      <c r="Q98" s="305"/>
      <c r="R98" s="306"/>
      <c r="S98" s="307">
        <f t="shared" si="198"/>
        <v>0</v>
      </c>
      <c r="T98" s="305"/>
      <c r="U98" s="306"/>
      <c r="V98" s="307">
        <f t="shared" si="199"/>
        <v>0</v>
      </c>
      <c r="W98" s="308">
        <f t="shared" si="200"/>
        <v>0</v>
      </c>
      <c r="X98" s="309">
        <f t="shared" si="201"/>
        <v>0</v>
      </c>
      <c r="Y98" s="309">
        <f t="shared" si="165"/>
        <v>0</v>
      </c>
      <c r="Z98" s="329">
        <v>0.0</v>
      </c>
      <c r="AA98" s="311"/>
      <c r="AB98" s="313"/>
      <c r="AC98" s="313"/>
      <c r="AD98" s="313"/>
      <c r="AE98" s="313"/>
      <c r="AF98" s="313"/>
      <c r="AG98" s="313"/>
    </row>
    <row r="99" ht="30.0" customHeight="1">
      <c r="A99" s="341" t="s">
        <v>373</v>
      </c>
      <c r="B99" s="342" t="s">
        <v>492</v>
      </c>
      <c r="C99" s="408" t="s">
        <v>493</v>
      </c>
      <c r="D99" s="409" t="s">
        <v>489</v>
      </c>
      <c r="E99" s="314"/>
      <c r="F99" s="315"/>
      <c r="G99" s="316">
        <f t="shared" si="194"/>
        <v>0</v>
      </c>
      <c r="H99" s="314"/>
      <c r="I99" s="315"/>
      <c r="J99" s="316">
        <f t="shared" si="195"/>
        <v>0</v>
      </c>
      <c r="K99" s="314"/>
      <c r="L99" s="315"/>
      <c r="M99" s="316">
        <f t="shared" si="196"/>
        <v>0</v>
      </c>
      <c r="N99" s="314"/>
      <c r="O99" s="315"/>
      <c r="P99" s="316">
        <f t="shared" si="197"/>
        <v>0</v>
      </c>
      <c r="Q99" s="314"/>
      <c r="R99" s="315"/>
      <c r="S99" s="316">
        <f t="shared" si="198"/>
        <v>0</v>
      </c>
      <c r="T99" s="314"/>
      <c r="U99" s="315"/>
      <c r="V99" s="316">
        <f t="shared" si="199"/>
        <v>0</v>
      </c>
      <c r="W99" s="336">
        <f t="shared" si="200"/>
        <v>0</v>
      </c>
      <c r="X99" s="309">
        <f t="shared" si="201"/>
        <v>0</v>
      </c>
      <c r="Y99" s="309">
        <f t="shared" si="165"/>
        <v>0</v>
      </c>
      <c r="Z99" s="329">
        <v>0.0</v>
      </c>
      <c r="AA99" s="354"/>
      <c r="AB99" s="313"/>
      <c r="AC99" s="313"/>
      <c r="AD99" s="313"/>
      <c r="AE99" s="313"/>
      <c r="AF99" s="313"/>
      <c r="AG99" s="313"/>
    </row>
    <row r="100" ht="30.0" customHeight="1">
      <c r="A100" s="288" t="s">
        <v>371</v>
      </c>
      <c r="B100" s="345" t="s">
        <v>494</v>
      </c>
      <c r="C100" s="338" t="s">
        <v>495</v>
      </c>
      <c r="D100" s="322"/>
      <c r="E100" s="323">
        <f>SUM(E101:E103)</f>
        <v>0</v>
      </c>
      <c r="F100" s="324"/>
      <c r="G100" s="325">
        <f t="shared" ref="G100:H100" si="202">SUM(G101:G103)</f>
        <v>0</v>
      </c>
      <c r="H100" s="323">
        <f t="shared" si="202"/>
        <v>0</v>
      </c>
      <c r="I100" s="324"/>
      <c r="J100" s="325">
        <f t="shared" ref="J100:K100" si="203">SUM(J101:J103)</f>
        <v>0</v>
      </c>
      <c r="K100" s="323">
        <f t="shared" si="203"/>
        <v>0</v>
      </c>
      <c r="L100" s="324"/>
      <c r="M100" s="325">
        <f t="shared" ref="M100:N100" si="204">SUM(M101:M103)</f>
        <v>0</v>
      </c>
      <c r="N100" s="323">
        <f t="shared" si="204"/>
        <v>0</v>
      </c>
      <c r="O100" s="324"/>
      <c r="P100" s="325">
        <f t="shared" ref="P100:Q100" si="205">SUM(P101:P103)</f>
        <v>0</v>
      </c>
      <c r="Q100" s="323">
        <f t="shared" si="205"/>
        <v>0</v>
      </c>
      <c r="R100" s="324"/>
      <c r="S100" s="325">
        <f t="shared" ref="S100:T100" si="206">SUM(S101:S103)</f>
        <v>0</v>
      </c>
      <c r="T100" s="323">
        <f t="shared" si="206"/>
        <v>0</v>
      </c>
      <c r="U100" s="324"/>
      <c r="V100" s="325">
        <f t="shared" ref="V100:X100" si="207">SUM(V101:V103)</f>
        <v>0</v>
      </c>
      <c r="W100" s="325">
        <f t="shared" si="207"/>
        <v>0</v>
      </c>
      <c r="X100" s="325">
        <f t="shared" si="207"/>
        <v>0</v>
      </c>
      <c r="Y100" s="325">
        <f t="shared" si="165"/>
        <v>0</v>
      </c>
      <c r="Z100" s="355">
        <v>0.0</v>
      </c>
      <c r="AA100" s="328"/>
      <c r="AB100" s="298"/>
      <c r="AC100" s="298"/>
      <c r="AD100" s="298"/>
      <c r="AE100" s="298"/>
      <c r="AF100" s="298"/>
      <c r="AG100" s="298"/>
    </row>
    <row r="101" ht="30.0" customHeight="1">
      <c r="A101" s="299" t="s">
        <v>373</v>
      </c>
      <c r="B101" s="300" t="s">
        <v>496</v>
      </c>
      <c r="C101" s="380" t="s">
        <v>497</v>
      </c>
      <c r="D101" s="407" t="s">
        <v>425</v>
      </c>
      <c r="E101" s="305"/>
      <c r="F101" s="306"/>
      <c r="G101" s="307">
        <f t="shared" ref="G101:G103" si="208">E101*F101</f>
        <v>0</v>
      </c>
      <c r="H101" s="305"/>
      <c r="I101" s="306"/>
      <c r="J101" s="307">
        <f t="shared" ref="J101:J103" si="209">H101*I101</f>
        <v>0</v>
      </c>
      <c r="K101" s="305"/>
      <c r="L101" s="306"/>
      <c r="M101" s="307">
        <f t="shared" ref="M101:M103" si="210">K101*L101</f>
        <v>0</v>
      </c>
      <c r="N101" s="305"/>
      <c r="O101" s="306"/>
      <c r="P101" s="307">
        <f t="shared" ref="P101:P103" si="211">N101*O101</f>
        <v>0</v>
      </c>
      <c r="Q101" s="305"/>
      <c r="R101" s="306"/>
      <c r="S101" s="307">
        <f t="shared" ref="S101:S103" si="212">Q101*R101</f>
        <v>0</v>
      </c>
      <c r="T101" s="305"/>
      <c r="U101" s="306"/>
      <c r="V101" s="307">
        <f t="shared" ref="V101:V103" si="213">T101*U101</f>
        <v>0</v>
      </c>
      <c r="W101" s="308">
        <f t="shared" ref="W101:W103" si="214">G101+M101+S101</f>
        <v>0</v>
      </c>
      <c r="X101" s="309">
        <f t="shared" ref="X101:X103" si="215">J101+P101+V101</f>
        <v>0</v>
      </c>
      <c r="Y101" s="309">
        <f t="shared" si="165"/>
        <v>0</v>
      </c>
      <c r="Z101" s="329">
        <v>0.0</v>
      </c>
      <c r="AA101" s="311"/>
      <c r="AB101" s="313"/>
      <c r="AC101" s="313"/>
      <c r="AD101" s="313"/>
      <c r="AE101" s="313"/>
      <c r="AF101" s="313"/>
      <c r="AG101" s="313"/>
    </row>
    <row r="102" ht="30.0" customHeight="1">
      <c r="A102" s="299" t="s">
        <v>373</v>
      </c>
      <c r="B102" s="300" t="s">
        <v>498</v>
      </c>
      <c r="C102" s="380" t="s">
        <v>497</v>
      </c>
      <c r="D102" s="407" t="s">
        <v>425</v>
      </c>
      <c r="E102" s="305"/>
      <c r="F102" s="306"/>
      <c r="G102" s="307">
        <f t="shared" si="208"/>
        <v>0</v>
      </c>
      <c r="H102" s="305"/>
      <c r="I102" s="306"/>
      <c r="J102" s="307">
        <f t="shared" si="209"/>
        <v>0</v>
      </c>
      <c r="K102" s="305"/>
      <c r="L102" s="306"/>
      <c r="M102" s="307">
        <f t="shared" si="210"/>
        <v>0</v>
      </c>
      <c r="N102" s="305"/>
      <c r="O102" s="306"/>
      <c r="P102" s="307">
        <f t="shared" si="211"/>
        <v>0</v>
      </c>
      <c r="Q102" s="305"/>
      <c r="R102" s="306"/>
      <c r="S102" s="307">
        <f t="shared" si="212"/>
        <v>0</v>
      </c>
      <c r="T102" s="305"/>
      <c r="U102" s="306"/>
      <c r="V102" s="307">
        <f t="shared" si="213"/>
        <v>0</v>
      </c>
      <c r="W102" s="308">
        <f t="shared" si="214"/>
        <v>0</v>
      </c>
      <c r="X102" s="309">
        <f t="shared" si="215"/>
        <v>0</v>
      </c>
      <c r="Y102" s="309">
        <f t="shared" si="165"/>
        <v>0</v>
      </c>
      <c r="Z102" s="329">
        <v>0.0</v>
      </c>
      <c r="AA102" s="311"/>
      <c r="AB102" s="313"/>
      <c r="AC102" s="313"/>
      <c r="AD102" s="313"/>
      <c r="AE102" s="313"/>
      <c r="AF102" s="313"/>
      <c r="AG102" s="313"/>
    </row>
    <row r="103" ht="30.0" customHeight="1">
      <c r="A103" s="341" t="s">
        <v>373</v>
      </c>
      <c r="B103" s="331" t="s">
        <v>499</v>
      </c>
      <c r="C103" s="353" t="s">
        <v>497</v>
      </c>
      <c r="D103" s="409" t="s">
        <v>425</v>
      </c>
      <c r="E103" s="314"/>
      <c r="F103" s="315"/>
      <c r="G103" s="316">
        <f t="shared" si="208"/>
        <v>0</v>
      </c>
      <c r="H103" s="314"/>
      <c r="I103" s="315"/>
      <c r="J103" s="316">
        <f t="shared" si="209"/>
        <v>0</v>
      </c>
      <c r="K103" s="314"/>
      <c r="L103" s="315"/>
      <c r="M103" s="316">
        <f t="shared" si="210"/>
        <v>0</v>
      </c>
      <c r="N103" s="314"/>
      <c r="O103" s="315"/>
      <c r="P103" s="316">
        <f t="shared" si="211"/>
        <v>0</v>
      </c>
      <c r="Q103" s="314"/>
      <c r="R103" s="315"/>
      <c r="S103" s="316">
        <f t="shared" si="212"/>
        <v>0</v>
      </c>
      <c r="T103" s="314"/>
      <c r="U103" s="315"/>
      <c r="V103" s="316">
        <f t="shared" si="213"/>
        <v>0</v>
      </c>
      <c r="W103" s="336">
        <f t="shared" si="214"/>
        <v>0</v>
      </c>
      <c r="X103" s="309">
        <f t="shared" si="215"/>
        <v>0</v>
      </c>
      <c r="Y103" s="309">
        <f t="shared" si="165"/>
        <v>0</v>
      </c>
      <c r="Z103" s="329">
        <v>0.0</v>
      </c>
      <c r="AA103" s="354"/>
      <c r="AB103" s="313"/>
      <c r="AC103" s="313"/>
      <c r="AD103" s="313"/>
      <c r="AE103" s="313"/>
      <c r="AF103" s="313"/>
      <c r="AG103" s="313"/>
    </row>
    <row r="104" ht="30.0" customHeight="1">
      <c r="A104" s="288" t="s">
        <v>371</v>
      </c>
      <c r="B104" s="345" t="s">
        <v>500</v>
      </c>
      <c r="C104" s="338" t="s">
        <v>501</v>
      </c>
      <c r="D104" s="322"/>
      <c r="E104" s="323">
        <f>SUM(E105:E107)</f>
        <v>0</v>
      </c>
      <c r="F104" s="324"/>
      <c r="G104" s="325">
        <f t="shared" ref="G104:H104" si="216">SUM(G105:G107)</f>
        <v>0</v>
      </c>
      <c r="H104" s="323">
        <f t="shared" si="216"/>
        <v>0</v>
      </c>
      <c r="I104" s="324"/>
      <c r="J104" s="325">
        <f t="shared" ref="J104:K104" si="217">SUM(J105:J107)</f>
        <v>0</v>
      </c>
      <c r="K104" s="323">
        <f t="shared" si="217"/>
        <v>0</v>
      </c>
      <c r="L104" s="324"/>
      <c r="M104" s="325">
        <f t="shared" ref="M104:N104" si="218">SUM(M105:M107)</f>
        <v>0</v>
      </c>
      <c r="N104" s="323">
        <f t="shared" si="218"/>
        <v>0</v>
      </c>
      <c r="O104" s="324"/>
      <c r="P104" s="325">
        <f t="shared" ref="P104:Q104" si="219">SUM(P105:P107)</f>
        <v>0</v>
      </c>
      <c r="Q104" s="323">
        <f t="shared" si="219"/>
        <v>0</v>
      </c>
      <c r="R104" s="324"/>
      <c r="S104" s="325">
        <f t="shared" ref="S104:T104" si="220">SUM(S105:S107)</f>
        <v>0</v>
      </c>
      <c r="T104" s="323">
        <f t="shared" si="220"/>
        <v>0</v>
      </c>
      <c r="U104" s="324"/>
      <c r="V104" s="325">
        <f t="shared" ref="V104:X104" si="221">SUM(V105:V107)</f>
        <v>0</v>
      </c>
      <c r="W104" s="325">
        <f t="shared" si="221"/>
        <v>0</v>
      </c>
      <c r="X104" s="325">
        <f t="shared" si="221"/>
        <v>0</v>
      </c>
      <c r="Y104" s="325">
        <f t="shared" si="165"/>
        <v>0</v>
      </c>
      <c r="Z104" s="355">
        <v>0.0</v>
      </c>
      <c r="AA104" s="328"/>
      <c r="AB104" s="298"/>
      <c r="AC104" s="298"/>
      <c r="AD104" s="298"/>
      <c r="AE104" s="298"/>
      <c r="AF104" s="298"/>
      <c r="AG104" s="298"/>
    </row>
    <row r="105" ht="30.0" customHeight="1">
      <c r="A105" s="299" t="s">
        <v>373</v>
      </c>
      <c r="B105" s="300" t="s">
        <v>502</v>
      </c>
      <c r="C105" s="380" t="s">
        <v>497</v>
      </c>
      <c r="D105" s="407" t="s">
        <v>425</v>
      </c>
      <c r="E105" s="305"/>
      <c r="F105" s="306"/>
      <c r="G105" s="307">
        <f t="shared" ref="G105:G107" si="222">E105*F105</f>
        <v>0</v>
      </c>
      <c r="H105" s="305"/>
      <c r="I105" s="306"/>
      <c r="J105" s="307">
        <f t="shared" ref="J105:J107" si="223">H105*I105</f>
        <v>0</v>
      </c>
      <c r="K105" s="305"/>
      <c r="L105" s="306"/>
      <c r="M105" s="307">
        <f t="shared" ref="M105:M107" si="224">K105*L105</f>
        <v>0</v>
      </c>
      <c r="N105" s="305"/>
      <c r="O105" s="306"/>
      <c r="P105" s="307">
        <f t="shared" ref="P105:P107" si="225">N105*O105</f>
        <v>0</v>
      </c>
      <c r="Q105" s="305"/>
      <c r="R105" s="306"/>
      <c r="S105" s="307">
        <f t="shared" ref="S105:S107" si="226">Q105*R105</f>
        <v>0</v>
      </c>
      <c r="T105" s="305"/>
      <c r="U105" s="306"/>
      <c r="V105" s="307">
        <f t="shared" ref="V105:V107" si="227">T105*U105</f>
        <v>0</v>
      </c>
      <c r="W105" s="308">
        <f t="shared" ref="W105:W107" si="228">G105+M105+S105</f>
        <v>0</v>
      </c>
      <c r="X105" s="309">
        <f t="shared" ref="X105:X107" si="229">J105+P105+V105</f>
        <v>0</v>
      </c>
      <c r="Y105" s="309">
        <f t="shared" si="165"/>
        <v>0</v>
      </c>
      <c r="Z105" s="329">
        <v>0.0</v>
      </c>
      <c r="AA105" s="311"/>
      <c r="AB105" s="313"/>
      <c r="AC105" s="313"/>
      <c r="AD105" s="313"/>
      <c r="AE105" s="313"/>
      <c r="AF105" s="313"/>
      <c r="AG105" s="313"/>
    </row>
    <row r="106" ht="30.0" customHeight="1">
      <c r="A106" s="299" t="s">
        <v>373</v>
      </c>
      <c r="B106" s="300" t="s">
        <v>503</v>
      </c>
      <c r="C106" s="380" t="s">
        <v>497</v>
      </c>
      <c r="D106" s="407" t="s">
        <v>425</v>
      </c>
      <c r="E106" s="305"/>
      <c r="F106" s="306"/>
      <c r="G106" s="307">
        <f t="shared" si="222"/>
        <v>0</v>
      </c>
      <c r="H106" s="305"/>
      <c r="I106" s="306"/>
      <c r="J106" s="307">
        <f t="shared" si="223"/>
        <v>0</v>
      </c>
      <c r="K106" s="305"/>
      <c r="L106" s="306"/>
      <c r="M106" s="307">
        <f t="shared" si="224"/>
        <v>0</v>
      </c>
      <c r="N106" s="305"/>
      <c r="O106" s="306"/>
      <c r="P106" s="307">
        <f t="shared" si="225"/>
        <v>0</v>
      </c>
      <c r="Q106" s="305"/>
      <c r="R106" s="306"/>
      <c r="S106" s="307">
        <f t="shared" si="226"/>
        <v>0</v>
      </c>
      <c r="T106" s="305"/>
      <c r="U106" s="306"/>
      <c r="V106" s="307">
        <f t="shared" si="227"/>
        <v>0</v>
      </c>
      <c r="W106" s="308">
        <f t="shared" si="228"/>
        <v>0</v>
      </c>
      <c r="X106" s="309">
        <f t="shared" si="229"/>
        <v>0</v>
      </c>
      <c r="Y106" s="309">
        <f t="shared" si="165"/>
        <v>0</v>
      </c>
      <c r="Z106" s="329">
        <v>0.0</v>
      </c>
      <c r="AA106" s="311"/>
      <c r="AB106" s="313"/>
      <c r="AC106" s="313"/>
      <c r="AD106" s="313"/>
      <c r="AE106" s="313"/>
      <c r="AF106" s="313"/>
      <c r="AG106" s="313"/>
    </row>
    <row r="107" ht="30.0" customHeight="1">
      <c r="A107" s="341" t="s">
        <v>373</v>
      </c>
      <c r="B107" s="342" t="s">
        <v>504</v>
      </c>
      <c r="C107" s="353" t="s">
        <v>497</v>
      </c>
      <c r="D107" s="409" t="s">
        <v>425</v>
      </c>
      <c r="E107" s="314"/>
      <c r="F107" s="315"/>
      <c r="G107" s="316">
        <f t="shared" si="222"/>
        <v>0</v>
      </c>
      <c r="H107" s="314"/>
      <c r="I107" s="315"/>
      <c r="J107" s="316">
        <f t="shared" si="223"/>
        <v>0</v>
      </c>
      <c r="K107" s="314"/>
      <c r="L107" s="315"/>
      <c r="M107" s="316">
        <f t="shared" si="224"/>
        <v>0</v>
      </c>
      <c r="N107" s="314"/>
      <c r="O107" s="315"/>
      <c r="P107" s="316">
        <f t="shared" si="225"/>
        <v>0</v>
      </c>
      <c r="Q107" s="314"/>
      <c r="R107" s="315"/>
      <c r="S107" s="316">
        <f t="shared" si="226"/>
        <v>0</v>
      </c>
      <c r="T107" s="314"/>
      <c r="U107" s="315"/>
      <c r="V107" s="316">
        <f t="shared" si="227"/>
        <v>0</v>
      </c>
      <c r="W107" s="336">
        <f t="shared" si="228"/>
        <v>0</v>
      </c>
      <c r="X107" s="309">
        <f t="shared" si="229"/>
        <v>0</v>
      </c>
      <c r="Y107" s="356">
        <f t="shared" si="165"/>
        <v>0</v>
      </c>
      <c r="Z107" s="329">
        <v>0.0</v>
      </c>
      <c r="AA107" s="354"/>
      <c r="AB107" s="313"/>
      <c r="AC107" s="313"/>
      <c r="AD107" s="313"/>
      <c r="AE107" s="313"/>
      <c r="AF107" s="313"/>
      <c r="AG107" s="313"/>
    </row>
    <row r="108" ht="30.0" customHeight="1">
      <c r="A108" s="357" t="s">
        <v>505</v>
      </c>
      <c r="B108" s="358"/>
      <c r="C108" s="359"/>
      <c r="D108" s="360"/>
      <c r="E108" s="364">
        <f>E104+E100+E96+E92+E88</f>
        <v>0</v>
      </c>
      <c r="F108" s="383"/>
      <c r="G108" s="363">
        <f t="shared" ref="G108:H108" si="230">G104+G100+G96+G92+G88</f>
        <v>0</v>
      </c>
      <c r="H108" s="364">
        <f t="shared" si="230"/>
        <v>0</v>
      </c>
      <c r="I108" s="383"/>
      <c r="J108" s="363">
        <f t="shared" ref="J108:K108" si="231">J104+J100+J96+J92+J88</f>
        <v>0</v>
      </c>
      <c r="K108" s="384">
        <f t="shared" si="231"/>
        <v>0</v>
      </c>
      <c r="L108" s="383"/>
      <c r="M108" s="363">
        <f t="shared" ref="M108:N108" si="232">M104+M100+M96+M92+M88</f>
        <v>0</v>
      </c>
      <c r="N108" s="384">
        <f t="shared" si="232"/>
        <v>0</v>
      </c>
      <c r="O108" s="383"/>
      <c r="P108" s="363">
        <f t="shared" ref="P108:Q108" si="233">P104+P100+P96+P92+P88</f>
        <v>0</v>
      </c>
      <c r="Q108" s="384">
        <f t="shared" si="233"/>
        <v>0</v>
      </c>
      <c r="R108" s="383"/>
      <c r="S108" s="363">
        <f t="shared" ref="S108:T108" si="234">S104+S100+S96+S92+S88</f>
        <v>0</v>
      </c>
      <c r="T108" s="384">
        <f t="shared" si="234"/>
        <v>0</v>
      </c>
      <c r="U108" s="383"/>
      <c r="V108" s="363">
        <f t="shared" ref="V108:X108" si="235">V104+V100+V96+V92+V88</f>
        <v>0</v>
      </c>
      <c r="W108" s="385">
        <f t="shared" si="235"/>
        <v>0</v>
      </c>
      <c r="X108" s="410">
        <f t="shared" si="235"/>
        <v>0</v>
      </c>
      <c r="Y108" s="411">
        <f t="shared" si="165"/>
        <v>0</v>
      </c>
      <c r="Z108" s="412">
        <v>0.0</v>
      </c>
      <c r="AA108" s="368"/>
      <c r="AB108" s="9"/>
      <c r="AC108" s="9"/>
      <c r="AD108" s="9"/>
      <c r="AE108" s="9"/>
      <c r="AF108" s="9"/>
      <c r="AG108" s="9"/>
    </row>
    <row r="109" ht="30.0" customHeight="1">
      <c r="A109" s="413" t="s">
        <v>369</v>
      </c>
      <c r="B109" s="414">
        <v>5.0</v>
      </c>
      <c r="C109" s="415" t="s">
        <v>506</v>
      </c>
      <c r="D109" s="284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6"/>
      <c r="X109" s="286"/>
      <c r="Y109" s="416"/>
      <c r="Z109" s="286"/>
      <c r="AA109" s="287"/>
      <c r="AB109" s="9"/>
      <c r="AC109" s="9"/>
      <c r="AD109" s="9"/>
      <c r="AE109" s="9"/>
      <c r="AF109" s="9"/>
      <c r="AG109" s="9"/>
    </row>
    <row r="110" ht="30.0" customHeight="1">
      <c r="A110" s="288" t="s">
        <v>371</v>
      </c>
      <c r="B110" s="345" t="s">
        <v>172</v>
      </c>
      <c r="C110" s="321" t="s">
        <v>173</v>
      </c>
      <c r="D110" s="322"/>
      <c r="E110" s="323">
        <f>SUM(E111:E113)</f>
        <v>150</v>
      </c>
      <c r="F110" s="324"/>
      <c r="G110" s="325">
        <f t="shared" ref="G110:H110" si="236">SUM(G111:G113)</f>
        <v>13500</v>
      </c>
      <c r="H110" s="323">
        <f t="shared" si="236"/>
        <v>90</v>
      </c>
      <c r="I110" s="324"/>
      <c r="J110" s="325">
        <f t="shared" ref="J110:K110" si="237">SUM(J111:J113)</f>
        <v>22050</v>
      </c>
      <c r="K110" s="323">
        <f t="shared" si="237"/>
        <v>0</v>
      </c>
      <c r="L110" s="324"/>
      <c r="M110" s="325">
        <f t="shared" ref="M110:N110" si="238">SUM(M111:M113)</f>
        <v>0</v>
      </c>
      <c r="N110" s="323">
        <f t="shared" si="238"/>
        <v>0</v>
      </c>
      <c r="O110" s="324"/>
      <c r="P110" s="325">
        <f t="shared" ref="P110:Q110" si="239">SUM(P111:P113)</f>
        <v>0</v>
      </c>
      <c r="Q110" s="323">
        <f t="shared" si="239"/>
        <v>0</v>
      </c>
      <c r="R110" s="324"/>
      <c r="S110" s="325">
        <f t="shared" ref="S110:T110" si="240">SUM(S111:S113)</f>
        <v>0</v>
      </c>
      <c r="T110" s="323">
        <f t="shared" si="240"/>
        <v>0</v>
      </c>
      <c r="U110" s="324"/>
      <c r="V110" s="325">
        <f t="shared" ref="V110:X110" si="241">SUM(V111:V113)</f>
        <v>0</v>
      </c>
      <c r="W110" s="417">
        <f t="shared" si="241"/>
        <v>13500</v>
      </c>
      <c r="X110" s="417">
        <f t="shared" si="241"/>
        <v>22050</v>
      </c>
      <c r="Y110" s="417">
        <f t="shared" ref="Y110:Y122" si="242">W110-X110</f>
        <v>-8550</v>
      </c>
      <c r="Z110" s="296">
        <f t="shared" ref="Z110:Z111" si="243">Y110/W110</f>
        <v>-0.6333333333</v>
      </c>
      <c r="AA110" s="328"/>
      <c r="AB110" s="313"/>
      <c r="AC110" s="313"/>
      <c r="AD110" s="313"/>
      <c r="AE110" s="313"/>
      <c r="AF110" s="313"/>
      <c r="AG110" s="313"/>
    </row>
    <row r="111" ht="30.0" customHeight="1">
      <c r="A111" s="299" t="s">
        <v>373</v>
      </c>
      <c r="B111" s="300" t="s">
        <v>174</v>
      </c>
      <c r="C111" s="146" t="s">
        <v>175</v>
      </c>
      <c r="D111" s="418" t="s">
        <v>507</v>
      </c>
      <c r="E111" s="419">
        <v>150.0</v>
      </c>
      <c r="F111" s="420">
        <v>90.0</v>
      </c>
      <c r="G111" s="421">
        <f t="shared" ref="G111:G113" si="244">E111*F111</f>
        <v>13500</v>
      </c>
      <c r="H111" s="305">
        <v>90.0</v>
      </c>
      <c r="I111" s="306">
        <v>245.0</v>
      </c>
      <c r="J111" s="307">
        <f t="shared" ref="J111:J113" si="245">H111*I111</f>
        <v>22050</v>
      </c>
      <c r="K111" s="305"/>
      <c r="L111" s="306"/>
      <c r="M111" s="307">
        <f t="shared" ref="M111:M113" si="246">K111*L111</f>
        <v>0</v>
      </c>
      <c r="N111" s="305"/>
      <c r="O111" s="306"/>
      <c r="P111" s="307">
        <f t="shared" ref="P111:P113" si="247">N111*O111</f>
        <v>0</v>
      </c>
      <c r="Q111" s="305"/>
      <c r="R111" s="306"/>
      <c r="S111" s="307">
        <f t="shared" ref="S111:S113" si="248">Q111*R111</f>
        <v>0</v>
      </c>
      <c r="T111" s="305"/>
      <c r="U111" s="306"/>
      <c r="V111" s="307">
        <f t="shared" ref="V111:V113" si="249">T111*U111</f>
        <v>0</v>
      </c>
      <c r="W111" s="308">
        <f t="shared" ref="W111:W113" si="250">G111+M111+S111</f>
        <v>13500</v>
      </c>
      <c r="X111" s="309">
        <f t="shared" ref="X111:X113" si="251">J111+P111+V111</f>
        <v>22050</v>
      </c>
      <c r="Y111" s="309">
        <f t="shared" si="242"/>
        <v>-8550</v>
      </c>
      <c r="Z111" s="310">
        <f t="shared" si="243"/>
        <v>-0.6333333333</v>
      </c>
      <c r="AA111" s="311"/>
      <c r="AB111" s="313"/>
      <c r="AC111" s="313"/>
      <c r="AD111" s="313"/>
      <c r="AE111" s="313"/>
      <c r="AF111" s="313"/>
      <c r="AG111" s="313"/>
    </row>
    <row r="112" ht="30.0" customHeight="1">
      <c r="A112" s="299" t="s">
        <v>373</v>
      </c>
      <c r="B112" s="300" t="s">
        <v>508</v>
      </c>
      <c r="C112" s="213" t="s">
        <v>509</v>
      </c>
      <c r="D112" s="407" t="s">
        <v>507</v>
      </c>
      <c r="E112" s="305"/>
      <c r="F112" s="306"/>
      <c r="G112" s="307">
        <f t="shared" si="244"/>
        <v>0</v>
      </c>
      <c r="H112" s="305"/>
      <c r="I112" s="306"/>
      <c r="J112" s="307">
        <f t="shared" si="245"/>
        <v>0</v>
      </c>
      <c r="K112" s="305"/>
      <c r="L112" s="306"/>
      <c r="M112" s="307">
        <f t="shared" si="246"/>
        <v>0</v>
      </c>
      <c r="N112" s="305"/>
      <c r="O112" s="306"/>
      <c r="P112" s="307">
        <f t="shared" si="247"/>
        <v>0</v>
      </c>
      <c r="Q112" s="305"/>
      <c r="R112" s="306"/>
      <c r="S112" s="307">
        <f t="shared" si="248"/>
        <v>0</v>
      </c>
      <c r="T112" s="305"/>
      <c r="U112" s="306"/>
      <c r="V112" s="307">
        <f t="shared" si="249"/>
        <v>0</v>
      </c>
      <c r="W112" s="308">
        <f t="shared" si="250"/>
        <v>0</v>
      </c>
      <c r="X112" s="309">
        <f t="shared" si="251"/>
        <v>0</v>
      </c>
      <c r="Y112" s="309">
        <f t="shared" si="242"/>
        <v>0</v>
      </c>
      <c r="Z112" s="329">
        <v>0.0</v>
      </c>
      <c r="AA112" s="311"/>
      <c r="AB112" s="313"/>
      <c r="AC112" s="313"/>
      <c r="AD112" s="313"/>
      <c r="AE112" s="313"/>
      <c r="AF112" s="313"/>
      <c r="AG112" s="313"/>
    </row>
    <row r="113" ht="30.0" customHeight="1">
      <c r="A113" s="341" t="s">
        <v>373</v>
      </c>
      <c r="B113" s="331" t="s">
        <v>510</v>
      </c>
      <c r="C113" s="213" t="s">
        <v>509</v>
      </c>
      <c r="D113" s="409" t="s">
        <v>507</v>
      </c>
      <c r="E113" s="314"/>
      <c r="F113" s="315"/>
      <c r="G113" s="316">
        <f t="shared" si="244"/>
        <v>0</v>
      </c>
      <c r="H113" s="314"/>
      <c r="I113" s="315"/>
      <c r="J113" s="316">
        <f t="shared" si="245"/>
        <v>0</v>
      </c>
      <c r="K113" s="314"/>
      <c r="L113" s="315"/>
      <c r="M113" s="316">
        <f t="shared" si="246"/>
        <v>0</v>
      </c>
      <c r="N113" s="314"/>
      <c r="O113" s="315"/>
      <c r="P113" s="316">
        <f t="shared" si="247"/>
        <v>0</v>
      </c>
      <c r="Q113" s="314"/>
      <c r="R113" s="315"/>
      <c r="S113" s="316">
        <f t="shared" si="248"/>
        <v>0</v>
      </c>
      <c r="T113" s="314"/>
      <c r="U113" s="315"/>
      <c r="V113" s="316">
        <f t="shared" si="249"/>
        <v>0</v>
      </c>
      <c r="W113" s="336">
        <f t="shared" si="250"/>
        <v>0</v>
      </c>
      <c r="X113" s="309">
        <f t="shared" si="251"/>
        <v>0</v>
      </c>
      <c r="Y113" s="309">
        <f t="shared" si="242"/>
        <v>0</v>
      </c>
      <c r="Z113" s="329">
        <v>0.0</v>
      </c>
      <c r="AA113" s="354"/>
      <c r="AB113" s="313"/>
      <c r="AC113" s="313"/>
      <c r="AD113" s="313"/>
      <c r="AE113" s="313"/>
      <c r="AF113" s="313"/>
      <c r="AG113" s="313"/>
    </row>
    <row r="114" ht="30.0" customHeight="1">
      <c r="A114" s="288" t="s">
        <v>371</v>
      </c>
      <c r="B114" s="345" t="s">
        <v>511</v>
      </c>
      <c r="C114" s="321" t="s">
        <v>512</v>
      </c>
      <c r="D114" s="422"/>
      <c r="E114" s="423">
        <f>SUM(E115:E117)</f>
        <v>0</v>
      </c>
      <c r="F114" s="324"/>
      <c r="G114" s="325">
        <f t="shared" ref="G114:H114" si="252">SUM(G115:G117)</f>
        <v>0</v>
      </c>
      <c r="H114" s="423">
        <f t="shared" si="252"/>
        <v>0</v>
      </c>
      <c r="I114" s="324"/>
      <c r="J114" s="325">
        <f t="shared" ref="J114:K114" si="253">SUM(J115:J117)</f>
        <v>0</v>
      </c>
      <c r="K114" s="423">
        <f t="shared" si="253"/>
        <v>0</v>
      </c>
      <c r="L114" s="324"/>
      <c r="M114" s="325">
        <f t="shared" ref="M114:N114" si="254">SUM(M115:M117)</f>
        <v>0</v>
      </c>
      <c r="N114" s="423">
        <f t="shared" si="254"/>
        <v>0</v>
      </c>
      <c r="O114" s="324"/>
      <c r="P114" s="325">
        <f t="shared" ref="P114:Q114" si="255">SUM(P115:P117)</f>
        <v>0</v>
      </c>
      <c r="Q114" s="423">
        <f t="shared" si="255"/>
        <v>0</v>
      </c>
      <c r="R114" s="324"/>
      <c r="S114" s="325">
        <f t="shared" ref="S114:T114" si="256">SUM(S115:S117)</f>
        <v>0</v>
      </c>
      <c r="T114" s="423">
        <f t="shared" si="256"/>
        <v>0</v>
      </c>
      <c r="U114" s="324"/>
      <c r="V114" s="325">
        <f t="shared" ref="V114:X114" si="257">SUM(V115:V117)</f>
        <v>0</v>
      </c>
      <c r="W114" s="417">
        <f t="shared" si="257"/>
        <v>0</v>
      </c>
      <c r="X114" s="417">
        <f t="shared" si="257"/>
        <v>0</v>
      </c>
      <c r="Y114" s="417">
        <f t="shared" si="242"/>
        <v>0</v>
      </c>
      <c r="Z114" s="424">
        <v>0.0</v>
      </c>
      <c r="AA114" s="328"/>
      <c r="AB114" s="313"/>
      <c r="AC114" s="313"/>
      <c r="AD114" s="313"/>
      <c r="AE114" s="313"/>
      <c r="AF114" s="313"/>
      <c r="AG114" s="313"/>
    </row>
    <row r="115" ht="30.0" customHeight="1">
      <c r="A115" s="299" t="s">
        <v>373</v>
      </c>
      <c r="B115" s="300" t="s">
        <v>513</v>
      </c>
      <c r="C115" s="213" t="s">
        <v>514</v>
      </c>
      <c r="D115" s="425" t="s">
        <v>425</v>
      </c>
      <c r="E115" s="305"/>
      <c r="F115" s="306"/>
      <c r="G115" s="307">
        <f t="shared" ref="G115:G117" si="258">E115*F115</f>
        <v>0</v>
      </c>
      <c r="H115" s="305"/>
      <c r="I115" s="306"/>
      <c r="J115" s="307">
        <f t="shared" ref="J115:J117" si="259">H115*I115</f>
        <v>0</v>
      </c>
      <c r="K115" s="305"/>
      <c r="L115" s="306"/>
      <c r="M115" s="307">
        <f t="shared" ref="M115:M117" si="260">K115*L115</f>
        <v>0</v>
      </c>
      <c r="N115" s="305"/>
      <c r="O115" s="306"/>
      <c r="P115" s="307">
        <f t="shared" ref="P115:P117" si="261">N115*O115</f>
        <v>0</v>
      </c>
      <c r="Q115" s="305"/>
      <c r="R115" s="306"/>
      <c r="S115" s="307">
        <f t="shared" ref="S115:S117" si="262">Q115*R115</f>
        <v>0</v>
      </c>
      <c r="T115" s="305"/>
      <c r="U115" s="306"/>
      <c r="V115" s="307">
        <f t="shared" ref="V115:V117" si="263">T115*U115</f>
        <v>0</v>
      </c>
      <c r="W115" s="308">
        <f t="shared" ref="W115:W117" si="264">G115+M115+S115</f>
        <v>0</v>
      </c>
      <c r="X115" s="309">
        <f t="shared" ref="X115:X117" si="265">J115+P115+V115</f>
        <v>0</v>
      </c>
      <c r="Y115" s="309">
        <f t="shared" si="242"/>
        <v>0</v>
      </c>
      <c r="Z115" s="329">
        <v>0.0</v>
      </c>
      <c r="AA115" s="311"/>
      <c r="AB115" s="313"/>
      <c r="AC115" s="313"/>
      <c r="AD115" s="313"/>
      <c r="AE115" s="313"/>
      <c r="AF115" s="313"/>
      <c r="AG115" s="313"/>
    </row>
    <row r="116" ht="30.0" customHeight="1">
      <c r="A116" s="299" t="s">
        <v>373</v>
      </c>
      <c r="B116" s="300" t="s">
        <v>515</v>
      </c>
      <c r="C116" s="380" t="s">
        <v>514</v>
      </c>
      <c r="D116" s="407" t="s">
        <v>425</v>
      </c>
      <c r="E116" s="305"/>
      <c r="F116" s="306"/>
      <c r="G116" s="307">
        <f t="shared" si="258"/>
        <v>0</v>
      </c>
      <c r="H116" s="305"/>
      <c r="I116" s="306"/>
      <c r="J116" s="307">
        <f t="shared" si="259"/>
        <v>0</v>
      </c>
      <c r="K116" s="305"/>
      <c r="L116" s="306"/>
      <c r="M116" s="307">
        <f t="shared" si="260"/>
        <v>0</v>
      </c>
      <c r="N116" s="305"/>
      <c r="O116" s="306"/>
      <c r="P116" s="307">
        <f t="shared" si="261"/>
        <v>0</v>
      </c>
      <c r="Q116" s="305"/>
      <c r="R116" s="306"/>
      <c r="S116" s="307">
        <f t="shared" si="262"/>
        <v>0</v>
      </c>
      <c r="T116" s="305"/>
      <c r="U116" s="306"/>
      <c r="V116" s="307">
        <f t="shared" si="263"/>
        <v>0</v>
      </c>
      <c r="W116" s="308">
        <f t="shared" si="264"/>
        <v>0</v>
      </c>
      <c r="X116" s="309">
        <f t="shared" si="265"/>
        <v>0</v>
      </c>
      <c r="Y116" s="309">
        <f t="shared" si="242"/>
        <v>0</v>
      </c>
      <c r="Z116" s="329">
        <v>0.0</v>
      </c>
      <c r="AA116" s="311"/>
      <c r="AB116" s="313"/>
      <c r="AC116" s="313"/>
      <c r="AD116" s="313"/>
      <c r="AE116" s="313"/>
      <c r="AF116" s="313"/>
      <c r="AG116" s="313"/>
    </row>
    <row r="117" ht="30.0" customHeight="1">
      <c r="A117" s="341" t="s">
        <v>373</v>
      </c>
      <c r="B117" s="331" t="s">
        <v>516</v>
      </c>
      <c r="C117" s="353" t="s">
        <v>514</v>
      </c>
      <c r="D117" s="409" t="s">
        <v>425</v>
      </c>
      <c r="E117" s="314"/>
      <c r="F117" s="315"/>
      <c r="G117" s="316">
        <f t="shared" si="258"/>
        <v>0</v>
      </c>
      <c r="H117" s="314"/>
      <c r="I117" s="315"/>
      <c r="J117" s="316">
        <f t="shared" si="259"/>
        <v>0</v>
      </c>
      <c r="K117" s="314"/>
      <c r="L117" s="315"/>
      <c r="M117" s="316">
        <f t="shared" si="260"/>
        <v>0</v>
      </c>
      <c r="N117" s="314"/>
      <c r="O117" s="315"/>
      <c r="P117" s="316">
        <f t="shared" si="261"/>
        <v>0</v>
      </c>
      <c r="Q117" s="314"/>
      <c r="R117" s="315"/>
      <c r="S117" s="316">
        <f t="shared" si="262"/>
        <v>0</v>
      </c>
      <c r="T117" s="314"/>
      <c r="U117" s="315"/>
      <c r="V117" s="316">
        <f t="shared" si="263"/>
        <v>0</v>
      </c>
      <c r="W117" s="336">
        <f t="shared" si="264"/>
        <v>0</v>
      </c>
      <c r="X117" s="309">
        <f t="shared" si="265"/>
        <v>0</v>
      </c>
      <c r="Y117" s="309">
        <f t="shared" si="242"/>
        <v>0</v>
      </c>
      <c r="Z117" s="329">
        <v>0.0</v>
      </c>
      <c r="AA117" s="354"/>
      <c r="AB117" s="313"/>
      <c r="AC117" s="313"/>
      <c r="AD117" s="313"/>
      <c r="AE117" s="313"/>
      <c r="AF117" s="313"/>
      <c r="AG117" s="313"/>
    </row>
    <row r="118" ht="30.0" customHeight="1">
      <c r="A118" s="288" t="s">
        <v>371</v>
      </c>
      <c r="B118" s="345" t="s">
        <v>517</v>
      </c>
      <c r="C118" s="426" t="s">
        <v>518</v>
      </c>
      <c r="D118" s="427"/>
      <c r="E118" s="423">
        <f>SUM(E119:E121)</f>
        <v>0</v>
      </c>
      <c r="F118" s="324"/>
      <c r="G118" s="325">
        <f t="shared" ref="G118:H118" si="266">SUM(G119:G121)</f>
        <v>0</v>
      </c>
      <c r="H118" s="423">
        <f t="shared" si="266"/>
        <v>0</v>
      </c>
      <c r="I118" s="324"/>
      <c r="J118" s="325">
        <f t="shared" ref="J118:K118" si="267">SUM(J119:J121)</f>
        <v>0</v>
      </c>
      <c r="K118" s="423">
        <f t="shared" si="267"/>
        <v>0</v>
      </c>
      <c r="L118" s="324"/>
      <c r="M118" s="325">
        <f t="shared" ref="M118:N118" si="268">SUM(M119:M121)</f>
        <v>0</v>
      </c>
      <c r="N118" s="423">
        <f t="shared" si="268"/>
        <v>0</v>
      </c>
      <c r="O118" s="324"/>
      <c r="P118" s="325">
        <f t="shared" ref="P118:Q118" si="269">SUM(P119:P121)</f>
        <v>0</v>
      </c>
      <c r="Q118" s="423">
        <f t="shared" si="269"/>
        <v>0</v>
      </c>
      <c r="R118" s="324"/>
      <c r="S118" s="325">
        <f t="shared" ref="S118:T118" si="270">SUM(S119:S121)</f>
        <v>0</v>
      </c>
      <c r="T118" s="423">
        <f t="shared" si="270"/>
        <v>0</v>
      </c>
      <c r="U118" s="324"/>
      <c r="V118" s="325">
        <f t="shared" ref="V118:X118" si="271">SUM(V119:V121)</f>
        <v>0</v>
      </c>
      <c r="W118" s="417">
        <f t="shared" si="271"/>
        <v>0</v>
      </c>
      <c r="X118" s="417">
        <f t="shared" si="271"/>
        <v>0</v>
      </c>
      <c r="Y118" s="417">
        <f t="shared" si="242"/>
        <v>0</v>
      </c>
      <c r="Z118" s="424">
        <v>0.0</v>
      </c>
      <c r="AA118" s="328"/>
      <c r="AB118" s="313"/>
      <c r="AC118" s="313"/>
      <c r="AD118" s="313"/>
      <c r="AE118" s="313"/>
      <c r="AF118" s="313"/>
      <c r="AG118" s="313"/>
    </row>
    <row r="119" ht="30.0" customHeight="1">
      <c r="A119" s="299" t="s">
        <v>373</v>
      </c>
      <c r="B119" s="300" t="s">
        <v>519</v>
      </c>
      <c r="C119" s="428" t="s">
        <v>430</v>
      </c>
      <c r="D119" s="429" t="s">
        <v>431</v>
      </c>
      <c r="E119" s="305"/>
      <c r="F119" s="306"/>
      <c r="G119" s="307">
        <f t="shared" ref="G119:G121" si="272">E119*F119</f>
        <v>0</v>
      </c>
      <c r="H119" s="305"/>
      <c r="I119" s="306"/>
      <c r="J119" s="307">
        <f t="shared" ref="J119:J121" si="273">H119*I119</f>
        <v>0</v>
      </c>
      <c r="K119" s="305"/>
      <c r="L119" s="306"/>
      <c r="M119" s="307">
        <f t="shared" ref="M119:M121" si="274">K119*L119</f>
        <v>0</v>
      </c>
      <c r="N119" s="305"/>
      <c r="O119" s="306"/>
      <c r="P119" s="307">
        <f t="shared" ref="P119:P121" si="275">N119*O119</f>
        <v>0</v>
      </c>
      <c r="Q119" s="305"/>
      <c r="R119" s="306"/>
      <c r="S119" s="307">
        <f t="shared" ref="S119:S121" si="276">Q119*R119</f>
        <v>0</v>
      </c>
      <c r="T119" s="305"/>
      <c r="U119" s="306"/>
      <c r="V119" s="307">
        <f t="shared" ref="V119:V121" si="277">T119*U119</f>
        <v>0</v>
      </c>
      <c r="W119" s="308">
        <f t="shared" ref="W119:W121" si="278">G119+M119+S119</f>
        <v>0</v>
      </c>
      <c r="X119" s="309">
        <f t="shared" ref="X119:X121" si="279">J119+P119+V119</f>
        <v>0</v>
      </c>
      <c r="Y119" s="309">
        <f t="shared" si="242"/>
        <v>0</v>
      </c>
      <c r="Z119" s="329">
        <v>0.0</v>
      </c>
      <c r="AA119" s="311"/>
      <c r="AB119" s="312"/>
      <c r="AC119" s="313"/>
      <c r="AD119" s="313"/>
      <c r="AE119" s="313"/>
      <c r="AF119" s="313"/>
      <c r="AG119" s="313"/>
    </row>
    <row r="120" ht="30.0" customHeight="1">
      <c r="A120" s="299" t="s">
        <v>373</v>
      </c>
      <c r="B120" s="300" t="s">
        <v>520</v>
      </c>
      <c r="C120" s="428" t="s">
        <v>430</v>
      </c>
      <c r="D120" s="429" t="s">
        <v>431</v>
      </c>
      <c r="E120" s="305"/>
      <c r="F120" s="306"/>
      <c r="G120" s="307">
        <f t="shared" si="272"/>
        <v>0</v>
      </c>
      <c r="H120" s="305"/>
      <c r="I120" s="306"/>
      <c r="J120" s="307">
        <f t="shared" si="273"/>
        <v>0</v>
      </c>
      <c r="K120" s="305"/>
      <c r="L120" s="306"/>
      <c r="M120" s="307">
        <f t="shared" si="274"/>
        <v>0</v>
      </c>
      <c r="N120" s="305"/>
      <c r="O120" s="306"/>
      <c r="P120" s="307">
        <f t="shared" si="275"/>
        <v>0</v>
      </c>
      <c r="Q120" s="305"/>
      <c r="R120" s="306"/>
      <c r="S120" s="307">
        <f t="shared" si="276"/>
        <v>0</v>
      </c>
      <c r="T120" s="305"/>
      <c r="U120" s="306"/>
      <c r="V120" s="307">
        <f t="shared" si="277"/>
        <v>0</v>
      </c>
      <c r="W120" s="308">
        <f t="shared" si="278"/>
        <v>0</v>
      </c>
      <c r="X120" s="309">
        <f t="shared" si="279"/>
        <v>0</v>
      </c>
      <c r="Y120" s="309">
        <f t="shared" si="242"/>
        <v>0</v>
      </c>
      <c r="Z120" s="329">
        <v>0.0</v>
      </c>
      <c r="AA120" s="311"/>
      <c r="AB120" s="313"/>
      <c r="AC120" s="313"/>
      <c r="AD120" s="313"/>
      <c r="AE120" s="313"/>
      <c r="AF120" s="313"/>
      <c r="AG120" s="313"/>
    </row>
    <row r="121" ht="30.0" customHeight="1">
      <c r="A121" s="341" t="s">
        <v>373</v>
      </c>
      <c r="B121" s="331" t="s">
        <v>521</v>
      </c>
      <c r="C121" s="430" t="s">
        <v>430</v>
      </c>
      <c r="D121" s="429" t="s">
        <v>431</v>
      </c>
      <c r="E121" s="333"/>
      <c r="F121" s="334"/>
      <c r="G121" s="335">
        <f t="shared" si="272"/>
        <v>0</v>
      </c>
      <c r="H121" s="333"/>
      <c r="I121" s="334"/>
      <c r="J121" s="335">
        <f t="shared" si="273"/>
        <v>0</v>
      </c>
      <c r="K121" s="333"/>
      <c r="L121" s="334"/>
      <c r="M121" s="335">
        <f t="shared" si="274"/>
        <v>0</v>
      </c>
      <c r="N121" s="333"/>
      <c r="O121" s="334"/>
      <c r="P121" s="335">
        <f t="shared" si="275"/>
        <v>0</v>
      </c>
      <c r="Q121" s="333"/>
      <c r="R121" s="334"/>
      <c r="S121" s="335">
        <f t="shared" si="276"/>
        <v>0</v>
      </c>
      <c r="T121" s="333"/>
      <c r="U121" s="334"/>
      <c r="V121" s="335">
        <f t="shared" si="277"/>
        <v>0</v>
      </c>
      <c r="W121" s="336">
        <f t="shared" si="278"/>
        <v>0</v>
      </c>
      <c r="X121" s="309">
        <f t="shared" si="279"/>
        <v>0</v>
      </c>
      <c r="Y121" s="309">
        <f t="shared" si="242"/>
        <v>0</v>
      </c>
      <c r="Z121" s="329">
        <v>0.0</v>
      </c>
      <c r="AA121" s="337"/>
      <c r="AB121" s="313"/>
      <c r="AC121" s="313"/>
      <c r="AD121" s="313"/>
      <c r="AE121" s="313"/>
      <c r="AF121" s="313"/>
      <c r="AG121" s="313"/>
    </row>
    <row r="122" ht="39.75" customHeight="1">
      <c r="A122" s="431" t="s">
        <v>522</v>
      </c>
      <c r="B122" s="23"/>
      <c r="C122" s="23"/>
      <c r="D122" s="24"/>
      <c r="E122" s="383"/>
      <c r="F122" s="383"/>
      <c r="G122" s="363">
        <f>G110+G114+G118</f>
        <v>13500</v>
      </c>
      <c r="H122" s="383"/>
      <c r="I122" s="383"/>
      <c r="J122" s="363">
        <f>J110+J114+J118</f>
        <v>22050</v>
      </c>
      <c r="K122" s="383"/>
      <c r="L122" s="383"/>
      <c r="M122" s="363">
        <f>M110+M114+M118</f>
        <v>0</v>
      </c>
      <c r="N122" s="383"/>
      <c r="O122" s="383"/>
      <c r="P122" s="363">
        <f>P110+P114+P118</f>
        <v>0</v>
      </c>
      <c r="Q122" s="383"/>
      <c r="R122" s="383"/>
      <c r="S122" s="363">
        <f>S110+S114+S118</f>
        <v>0</v>
      </c>
      <c r="T122" s="383"/>
      <c r="U122" s="383"/>
      <c r="V122" s="363">
        <f t="shared" ref="V122:X122" si="280">V110+V114+V118</f>
        <v>0</v>
      </c>
      <c r="W122" s="385">
        <f t="shared" si="280"/>
        <v>13500</v>
      </c>
      <c r="X122" s="385">
        <f t="shared" si="280"/>
        <v>22050</v>
      </c>
      <c r="Y122" s="385">
        <f t="shared" si="242"/>
        <v>-8550</v>
      </c>
      <c r="Z122" s="385">
        <f>Y122/W122</f>
        <v>-0.6333333333</v>
      </c>
      <c r="AA122" s="368"/>
      <c r="AB122" s="7"/>
      <c r="AC122" s="9"/>
      <c r="AD122" s="9"/>
      <c r="AE122" s="9"/>
      <c r="AF122" s="9"/>
      <c r="AG122" s="9"/>
    </row>
    <row r="123" ht="30.0" customHeight="1">
      <c r="A123" s="369" t="s">
        <v>369</v>
      </c>
      <c r="B123" s="370">
        <v>6.0</v>
      </c>
      <c r="C123" s="371" t="s">
        <v>523</v>
      </c>
      <c r="D123" s="372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6"/>
      <c r="X123" s="286"/>
      <c r="Y123" s="416"/>
      <c r="Z123" s="286"/>
      <c r="AA123" s="287"/>
      <c r="AB123" s="9"/>
      <c r="AC123" s="9"/>
      <c r="AD123" s="9"/>
      <c r="AE123" s="9"/>
      <c r="AF123" s="9"/>
      <c r="AG123" s="9"/>
    </row>
    <row r="124" ht="30.0" customHeight="1">
      <c r="A124" s="288" t="s">
        <v>371</v>
      </c>
      <c r="B124" s="345" t="s">
        <v>524</v>
      </c>
      <c r="C124" s="432" t="s">
        <v>525</v>
      </c>
      <c r="D124" s="291"/>
      <c r="E124" s="292">
        <f>SUM(E125:E127)</f>
        <v>0</v>
      </c>
      <c r="F124" s="293"/>
      <c r="G124" s="294">
        <f t="shared" ref="G124:H124" si="281">SUM(G125:G127)</f>
        <v>0</v>
      </c>
      <c r="H124" s="292">
        <f t="shared" si="281"/>
        <v>0</v>
      </c>
      <c r="I124" s="293"/>
      <c r="J124" s="294">
        <f t="shared" ref="J124:K124" si="282">SUM(J125:J127)</f>
        <v>0</v>
      </c>
      <c r="K124" s="292">
        <f t="shared" si="282"/>
        <v>0</v>
      </c>
      <c r="L124" s="293"/>
      <c r="M124" s="294">
        <f t="shared" ref="M124:N124" si="283">SUM(M125:M127)</f>
        <v>0</v>
      </c>
      <c r="N124" s="292">
        <f t="shared" si="283"/>
        <v>0</v>
      </c>
      <c r="O124" s="293"/>
      <c r="P124" s="294">
        <f t="shared" ref="P124:Q124" si="284">SUM(P125:P127)</f>
        <v>0</v>
      </c>
      <c r="Q124" s="292">
        <f t="shared" si="284"/>
        <v>0</v>
      </c>
      <c r="R124" s="293"/>
      <c r="S124" s="294">
        <f t="shared" ref="S124:T124" si="285">SUM(S125:S127)</f>
        <v>0</v>
      </c>
      <c r="T124" s="292">
        <f t="shared" si="285"/>
        <v>0</v>
      </c>
      <c r="U124" s="293"/>
      <c r="V124" s="294">
        <f t="shared" ref="V124:X124" si="286">SUM(V125:V127)</f>
        <v>0</v>
      </c>
      <c r="W124" s="294">
        <f t="shared" si="286"/>
        <v>0</v>
      </c>
      <c r="X124" s="294">
        <f t="shared" si="286"/>
        <v>0</v>
      </c>
      <c r="Y124" s="294">
        <f t="shared" ref="Y124:Y138" si="287">W124-X124</f>
        <v>0</v>
      </c>
      <c r="Z124" s="398">
        <v>0.0</v>
      </c>
      <c r="AA124" s="297"/>
      <c r="AB124" s="298"/>
      <c r="AC124" s="298"/>
      <c r="AD124" s="298"/>
      <c r="AE124" s="298"/>
      <c r="AF124" s="298"/>
      <c r="AG124" s="298"/>
    </row>
    <row r="125" ht="30.0" customHeight="1">
      <c r="A125" s="299" t="s">
        <v>373</v>
      </c>
      <c r="B125" s="300" t="s">
        <v>526</v>
      </c>
      <c r="C125" s="380" t="s">
        <v>527</v>
      </c>
      <c r="D125" s="301" t="s">
        <v>425</v>
      </c>
      <c r="E125" s="305"/>
      <c r="F125" s="306"/>
      <c r="G125" s="307">
        <f t="shared" ref="G125:G127" si="288">E125*F125</f>
        <v>0</v>
      </c>
      <c r="H125" s="305"/>
      <c r="I125" s="306"/>
      <c r="J125" s="307">
        <f t="shared" ref="J125:J127" si="289">H125*I125</f>
        <v>0</v>
      </c>
      <c r="K125" s="305"/>
      <c r="L125" s="306"/>
      <c r="M125" s="307">
        <f t="shared" ref="M125:M127" si="290">K125*L125</f>
        <v>0</v>
      </c>
      <c r="N125" s="305"/>
      <c r="O125" s="306"/>
      <c r="P125" s="307">
        <f t="shared" ref="P125:P127" si="291">N125*O125</f>
        <v>0</v>
      </c>
      <c r="Q125" s="305"/>
      <c r="R125" s="306"/>
      <c r="S125" s="307">
        <f t="shared" ref="S125:S127" si="292">Q125*R125</f>
        <v>0</v>
      </c>
      <c r="T125" s="305"/>
      <c r="U125" s="306"/>
      <c r="V125" s="307">
        <f t="shared" ref="V125:V127" si="293">T125*U125</f>
        <v>0</v>
      </c>
      <c r="W125" s="308">
        <f t="shared" ref="W125:W127" si="294">G125+M125+S125</f>
        <v>0</v>
      </c>
      <c r="X125" s="309">
        <f t="shared" ref="X125:X127" si="295">J125+P125+V125</f>
        <v>0</v>
      </c>
      <c r="Y125" s="309">
        <f t="shared" si="287"/>
        <v>0</v>
      </c>
      <c r="Z125" s="329">
        <v>0.0</v>
      </c>
      <c r="AA125" s="311"/>
      <c r="AB125" s="313"/>
      <c r="AC125" s="313"/>
      <c r="AD125" s="313"/>
      <c r="AE125" s="313"/>
      <c r="AF125" s="313"/>
      <c r="AG125" s="313"/>
    </row>
    <row r="126" ht="30.0" customHeight="1">
      <c r="A126" s="299" t="s">
        <v>373</v>
      </c>
      <c r="B126" s="300" t="s">
        <v>528</v>
      </c>
      <c r="C126" s="380" t="s">
        <v>527</v>
      </c>
      <c r="D126" s="301" t="s">
        <v>425</v>
      </c>
      <c r="E126" s="305"/>
      <c r="F126" s="306"/>
      <c r="G126" s="307">
        <f t="shared" si="288"/>
        <v>0</v>
      </c>
      <c r="H126" s="305"/>
      <c r="I126" s="306"/>
      <c r="J126" s="307">
        <f t="shared" si="289"/>
        <v>0</v>
      </c>
      <c r="K126" s="305"/>
      <c r="L126" s="306"/>
      <c r="M126" s="307">
        <f t="shared" si="290"/>
        <v>0</v>
      </c>
      <c r="N126" s="305"/>
      <c r="O126" s="306"/>
      <c r="P126" s="307">
        <f t="shared" si="291"/>
        <v>0</v>
      </c>
      <c r="Q126" s="305"/>
      <c r="R126" s="306"/>
      <c r="S126" s="307">
        <f t="shared" si="292"/>
        <v>0</v>
      </c>
      <c r="T126" s="305"/>
      <c r="U126" s="306"/>
      <c r="V126" s="307">
        <f t="shared" si="293"/>
        <v>0</v>
      </c>
      <c r="W126" s="308">
        <f t="shared" si="294"/>
        <v>0</v>
      </c>
      <c r="X126" s="309">
        <f t="shared" si="295"/>
        <v>0</v>
      </c>
      <c r="Y126" s="309">
        <f t="shared" si="287"/>
        <v>0</v>
      </c>
      <c r="Z126" s="329">
        <v>0.0</v>
      </c>
      <c r="AA126" s="311"/>
      <c r="AB126" s="313"/>
      <c r="AC126" s="313"/>
      <c r="AD126" s="313"/>
      <c r="AE126" s="313"/>
      <c r="AF126" s="313"/>
      <c r="AG126" s="313"/>
    </row>
    <row r="127" ht="30.0" customHeight="1">
      <c r="A127" s="341" t="s">
        <v>373</v>
      </c>
      <c r="B127" s="331" t="s">
        <v>529</v>
      </c>
      <c r="C127" s="353" t="s">
        <v>527</v>
      </c>
      <c r="D127" s="343" t="s">
        <v>425</v>
      </c>
      <c r="E127" s="314"/>
      <c r="F127" s="315"/>
      <c r="G127" s="316">
        <f t="shared" si="288"/>
        <v>0</v>
      </c>
      <c r="H127" s="314"/>
      <c r="I127" s="315"/>
      <c r="J127" s="316">
        <f t="shared" si="289"/>
        <v>0</v>
      </c>
      <c r="K127" s="314"/>
      <c r="L127" s="315"/>
      <c r="M127" s="316">
        <f t="shared" si="290"/>
        <v>0</v>
      </c>
      <c r="N127" s="314"/>
      <c r="O127" s="315"/>
      <c r="P127" s="316">
        <f t="shared" si="291"/>
        <v>0</v>
      </c>
      <c r="Q127" s="314"/>
      <c r="R127" s="315"/>
      <c r="S127" s="316">
        <f t="shared" si="292"/>
        <v>0</v>
      </c>
      <c r="T127" s="314"/>
      <c r="U127" s="315"/>
      <c r="V127" s="316">
        <f t="shared" si="293"/>
        <v>0</v>
      </c>
      <c r="W127" s="336">
        <f t="shared" si="294"/>
        <v>0</v>
      </c>
      <c r="X127" s="309">
        <f t="shared" si="295"/>
        <v>0</v>
      </c>
      <c r="Y127" s="309">
        <f t="shared" si="287"/>
        <v>0</v>
      </c>
      <c r="Z127" s="329">
        <v>0.0</v>
      </c>
      <c r="AA127" s="354"/>
      <c r="AB127" s="313"/>
      <c r="AC127" s="313"/>
      <c r="AD127" s="313"/>
      <c r="AE127" s="313"/>
      <c r="AF127" s="313"/>
      <c r="AG127" s="313"/>
    </row>
    <row r="128" ht="30.0" customHeight="1">
      <c r="A128" s="288" t="s">
        <v>369</v>
      </c>
      <c r="B128" s="345" t="s">
        <v>530</v>
      </c>
      <c r="C128" s="433" t="s">
        <v>531</v>
      </c>
      <c r="D128" s="322"/>
      <c r="E128" s="323">
        <f>SUM(E129:E131)</f>
        <v>0</v>
      </c>
      <c r="F128" s="324"/>
      <c r="G128" s="325">
        <f t="shared" ref="G128:H128" si="296">SUM(G129:G131)</f>
        <v>0</v>
      </c>
      <c r="H128" s="323">
        <f t="shared" si="296"/>
        <v>0</v>
      </c>
      <c r="I128" s="324"/>
      <c r="J128" s="325">
        <f t="shared" ref="J128:K128" si="297">SUM(J129:J131)</f>
        <v>0</v>
      </c>
      <c r="K128" s="323">
        <f t="shared" si="297"/>
        <v>0</v>
      </c>
      <c r="L128" s="324"/>
      <c r="M128" s="325">
        <f t="shared" ref="M128:N128" si="298">SUM(M129:M131)</f>
        <v>0</v>
      </c>
      <c r="N128" s="323">
        <f t="shared" si="298"/>
        <v>0</v>
      </c>
      <c r="O128" s="324"/>
      <c r="P128" s="325">
        <f t="shared" ref="P128:Q128" si="299">SUM(P129:P131)</f>
        <v>0</v>
      </c>
      <c r="Q128" s="323">
        <f t="shared" si="299"/>
        <v>0</v>
      </c>
      <c r="R128" s="324"/>
      <c r="S128" s="325">
        <f t="shared" ref="S128:T128" si="300">SUM(S129:S131)</f>
        <v>0</v>
      </c>
      <c r="T128" s="323">
        <f t="shared" si="300"/>
        <v>0</v>
      </c>
      <c r="U128" s="324"/>
      <c r="V128" s="325">
        <f t="shared" ref="V128:X128" si="301">SUM(V129:V131)</f>
        <v>0</v>
      </c>
      <c r="W128" s="325">
        <f t="shared" si="301"/>
        <v>0</v>
      </c>
      <c r="X128" s="325">
        <f t="shared" si="301"/>
        <v>0</v>
      </c>
      <c r="Y128" s="325">
        <f t="shared" si="287"/>
        <v>0</v>
      </c>
      <c r="Z128" s="355">
        <v>0.0</v>
      </c>
      <c r="AA128" s="328"/>
      <c r="AB128" s="298"/>
      <c r="AC128" s="298"/>
      <c r="AD128" s="298"/>
      <c r="AE128" s="298"/>
      <c r="AF128" s="298"/>
      <c r="AG128" s="298"/>
    </row>
    <row r="129" ht="30.0" customHeight="1">
      <c r="A129" s="299" t="s">
        <v>373</v>
      </c>
      <c r="B129" s="300" t="s">
        <v>532</v>
      </c>
      <c r="C129" s="380" t="s">
        <v>527</v>
      </c>
      <c r="D129" s="301" t="s">
        <v>425</v>
      </c>
      <c r="E129" s="305"/>
      <c r="F129" s="306"/>
      <c r="G129" s="307">
        <f t="shared" ref="G129:G131" si="302">E129*F129</f>
        <v>0</v>
      </c>
      <c r="H129" s="305"/>
      <c r="I129" s="306"/>
      <c r="J129" s="307">
        <f t="shared" ref="J129:J131" si="303">H129*I129</f>
        <v>0</v>
      </c>
      <c r="K129" s="305"/>
      <c r="L129" s="306"/>
      <c r="M129" s="307">
        <f t="shared" ref="M129:M131" si="304">K129*L129</f>
        <v>0</v>
      </c>
      <c r="N129" s="305"/>
      <c r="O129" s="306"/>
      <c r="P129" s="307">
        <f t="shared" ref="P129:P131" si="305">N129*O129</f>
        <v>0</v>
      </c>
      <c r="Q129" s="305"/>
      <c r="R129" s="306"/>
      <c r="S129" s="307">
        <f t="shared" ref="S129:S131" si="306">Q129*R129</f>
        <v>0</v>
      </c>
      <c r="T129" s="305"/>
      <c r="U129" s="306"/>
      <c r="V129" s="307">
        <f t="shared" ref="V129:V131" si="307">T129*U129</f>
        <v>0</v>
      </c>
      <c r="W129" s="308">
        <f t="shared" ref="W129:W131" si="308">G129+M129+S129</f>
        <v>0</v>
      </c>
      <c r="X129" s="309">
        <f t="shared" ref="X129:X131" si="309">J129+P129+V129</f>
        <v>0</v>
      </c>
      <c r="Y129" s="309">
        <f t="shared" si="287"/>
        <v>0</v>
      </c>
      <c r="Z129" s="329">
        <v>0.0</v>
      </c>
      <c r="AA129" s="311"/>
      <c r="AB129" s="313"/>
      <c r="AC129" s="313"/>
      <c r="AD129" s="313"/>
      <c r="AE129" s="313"/>
      <c r="AF129" s="313"/>
      <c r="AG129" s="313"/>
    </row>
    <row r="130" ht="30.0" customHeight="1">
      <c r="A130" s="299" t="s">
        <v>373</v>
      </c>
      <c r="B130" s="300" t="s">
        <v>533</v>
      </c>
      <c r="C130" s="380" t="s">
        <v>527</v>
      </c>
      <c r="D130" s="301" t="s">
        <v>425</v>
      </c>
      <c r="E130" s="305"/>
      <c r="F130" s="306"/>
      <c r="G130" s="307">
        <f t="shared" si="302"/>
        <v>0</v>
      </c>
      <c r="H130" s="305"/>
      <c r="I130" s="306"/>
      <c r="J130" s="307">
        <f t="shared" si="303"/>
        <v>0</v>
      </c>
      <c r="K130" s="305"/>
      <c r="L130" s="306"/>
      <c r="M130" s="307">
        <f t="shared" si="304"/>
        <v>0</v>
      </c>
      <c r="N130" s="305"/>
      <c r="O130" s="306"/>
      <c r="P130" s="307">
        <f t="shared" si="305"/>
        <v>0</v>
      </c>
      <c r="Q130" s="305"/>
      <c r="R130" s="306"/>
      <c r="S130" s="307">
        <f t="shared" si="306"/>
        <v>0</v>
      </c>
      <c r="T130" s="305"/>
      <c r="U130" s="306"/>
      <c r="V130" s="307">
        <f t="shared" si="307"/>
        <v>0</v>
      </c>
      <c r="W130" s="308">
        <f t="shared" si="308"/>
        <v>0</v>
      </c>
      <c r="X130" s="309">
        <f t="shared" si="309"/>
        <v>0</v>
      </c>
      <c r="Y130" s="309">
        <f t="shared" si="287"/>
        <v>0</v>
      </c>
      <c r="Z130" s="329">
        <v>0.0</v>
      </c>
      <c r="AA130" s="311"/>
      <c r="AB130" s="313"/>
      <c r="AC130" s="313"/>
      <c r="AD130" s="313"/>
      <c r="AE130" s="313"/>
      <c r="AF130" s="313"/>
      <c r="AG130" s="313"/>
    </row>
    <row r="131" ht="30.0" customHeight="1">
      <c r="A131" s="341" t="s">
        <v>373</v>
      </c>
      <c r="B131" s="331" t="s">
        <v>534</v>
      </c>
      <c r="C131" s="353" t="s">
        <v>527</v>
      </c>
      <c r="D131" s="343" t="s">
        <v>425</v>
      </c>
      <c r="E131" s="314"/>
      <c r="F131" s="315"/>
      <c r="G131" s="316">
        <f t="shared" si="302"/>
        <v>0</v>
      </c>
      <c r="H131" s="314"/>
      <c r="I131" s="315"/>
      <c r="J131" s="316">
        <f t="shared" si="303"/>
        <v>0</v>
      </c>
      <c r="K131" s="314"/>
      <c r="L131" s="315"/>
      <c r="M131" s="316">
        <f t="shared" si="304"/>
        <v>0</v>
      </c>
      <c r="N131" s="314"/>
      <c r="O131" s="315"/>
      <c r="P131" s="316">
        <f t="shared" si="305"/>
        <v>0</v>
      </c>
      <c r="Q131" s="314"/>
      <c r="R131" s="315"/>
      <c r="S131" s="316">
        <f t="shared" si="306"/>
        <v>0</v>
      </c>
      <c r="T131" s="314"/>
      <c r="U131" s="315"/>
      <c r="V131" s="316">
        <f t="shared" si="307"/>
        <v>0</v>
      </c>
      <c r="W131" s="336">
        <f t="shared" si="308"/>
        <v>0</v>
      </c>
      <c r="X131" s="309">
        <f t="shared" si="309"/>
        <v>0</v>
      </c>
      <c r="Y131" s="309">
        <f t="shared" si="287"/>
        <v>0</v>
      </c>
      <c r="Z131" s="329">
        <v>0.0</v>
      </c>
      <c r="AA131" s="354"/>
      <c r="AB131" s="313"/>
      <c r="AC131" s="313"/>
      <c r="AD131" s="313"/>
      <c r="AE131" s="313"/>
      <c r="AF131" s="313"/>
      <c r="AG131" s="313"/>
    </row>
    <row r="132" ht="30.0" customHeight="1">
      <c r="A132" s="288" t="s">
        <v>369</v>
      </c>
      <c r="B132" s="345" t="s">
        <v>180</v>
      </c>
      <c r="C132" s="433" t="s">
        <v>181</v>
      </c>
      <c r="D132" s="322"/>
      <c r="E132" s="323">
        <f>SUM(E133:E137)</f>
        <v>25</v>
      </c>
      <c r="F132" s="324"/>
      <c r="G132" s="325">
        <f t="shared" ref="G132:H132" si="310">SUM(G133:G137)</f>
        <v>4440.67</v>
      </c>
      <c r="H132" s="323">
        <f t="shared" si="310"/>
        <v>17</v>
      </c>
      <c r="I132" s="324"/>
      <c r="J132" s="325">
        <f t="shared" ref="J132:K132" si="311">SUM(J133:J137)</f>
        <v>3425.76</v>
      </c>
      <c r="K132" s="323">
        <f t="shared" si="311"/>
        <v>0</v>
      </c>
      <c r="L132" s="324"/>
      <c r="M132" s="325">
        <f t="shared" ref="M132:N132" si="312">SUM(M133:M137)</f>
        <v>0</v>
      </c>
      <c r="N132" s="323">
        <f t="shared" si="312"/>
        <v>0</v>
      </c>
      <c r="O132" s="324"/>
      <c r="P132" s="325">
        <f t="shared" ref="P132:Q132" si="313">SUM(P133:P137)</f>
        <v>0</v>
      </c>
      <c r="Q132" s="323">
        <f t="shared" si="313"/>
        <v>0</v>
      </c>
      <c r="R132" s="324"/>
      <c r="S132" s="325">
        <f t="shared" ref="S132:T132" si="314">SUM(S133:S137)</f>
        <v>0</v>
      </c>
      <c r="T132" s="323">
        <f t="shared" si="314"/>
        <v>0</v>
      </c>
      <c r="U132" s="324"/>
      <c r="V132" s="325">
        <f t="shared" ref="V132:X132" si="315">SUM(V133:V137)</f>
        <v>0</v>
      </c>
      <c r="W132" s="325">
        <f t="shared" si="315"/>
        <v>4440.67</v>
      </c>
      <c r="X132" s="325">
        <f t="shared" si="315"/>
        <v>3425.76</v>
      </c>
      <c r="Y132" s="325">
        <f t="shared" si="287"/>
        <v>1014.91</v>
      </c>
      <c r="Z132" s="325">
        <f t="shared" ref="Z132:Z138" si="316">Y132/W132</f>
        <v>0.2285488451</v>
      </c>
      <c r="AA132" s="328"/>
      <c r="AB132" s="298"/>
      <c r="AC132" s="298"/>
      <c r="AD132" s="298"/>
      <c r="AE132" s="298"/>
      <c r="AF132" s="298"/>
      <c r="AG132" s="298"/>
    </row>
    <row r="133" ht="30.0" customHeight="1">
      <c r="A133" s="299" t="s">
        <v>373</v>
      </c>
      <c r="B133" s="300" t="s">
        <v>535</v>
      </c>
      <c r="C133" s="434" t="s">
        <v>536</v>
      </c>
      <c r="D133" s="301" t="s">
        <v>445</v>
      </c>
      <c r="E133" s="305">
        <v>1.0</v>
      </c>
      <c r="F133" s="306">
        <v>640.0</v>
      </c>
      <c r="G133" s="307">
        <f t="shared" ref="G133:G137" si="317">E133*F133</f>
        <v>640</v>
      </c>
      <c r="H133" s="305">
        <v>0.0</v>
      </c>
      <c r="I133" s="306">
        <v>0.0</v>
      </c>
      <c r="J133" s="307">
        <f t="shared" ref="J133:J137" si="318">H133*I133</f>
        <v>0</v>
      </c>
      <c r="K133" s="305"/>
      <c r="L133" s="306"/>
      <c r="M133" s="307">
        <f t="shared" ref="M133:M137" si="319">K133*L133</f>
        <v>0</v>
      </c>
      <c r="N133" s="305"/>
      <c r="O133" s="306"/>
      <c r="P133" s="307">
        <f t="shared" ref="P133:P137" si="320">N133*O133</f>
        <v>0</v>
      </c>
      <c r="Q133" s="305"/>
      <c r="R133" s="306"/>
      <c r="S133" s="307">
        <f t="shared" ref="S133:S137" si="321">Q133*R133</f>
        <v>0</v>
      </c>
      <c r="T133" s="305"/>
      <c r="U133" s="306"/>
      <c r="V133" s="307">
        <f t="shared" ref="V133:V137" si="322">T133*U133</f>
        <v>0</v>
      </c>
      <c r="W133" s="308">
        <f t="shared" ref="W133:W137" si="323">G133+M133+S133</f>
        <v>640</v>
      </c>
      <c r="X133" s="309">
        <f t="shared" ref="X133:X137" si="324">J133+P133+V133</f>
        <v>0</v>
      </c>
      <c r="Y133" s="309">
        <f t="shared" si="287"/>
        <v>640</v>
      </c>
      <c r="Z133" s="310">
        <f t="shared" si="316"/>
        <v>1</v>
      </c>
      <c r="AA133" s="311"/>
      <c r="AB133" s="313"/>
      <c r="AC133" s="313"/>
      <c r="AD133" s="313"/>
      <c r="AE133" s="313"/>
      <c r="AF133" s="313"/>
      <c r="AG133" s="313"/>
    </row>
    <row r="134" ht="30.0" customHeight="1">
      <c r="A134" s="299" t="s">
        <v>373</v>
      </c>
      <c r="B134" s="300" t="s">
        <v>182</v>
      </c>
      <c r="C134" s="434" t="s">
        <v>183</v>
      </c>
      <c r="D134" s="301" t="s">
        <v>537</v>
      </c>
      <c r="E134" s="305">
        <v>1.0</v>
      </c>
      <c r="F134" s="306">
        <v>666.67</v>
      </c>
      <c r="G134" s="307">
        <f t="shared" si="317"/>
        <v>666.67</v>
      </c>
      <c r="H134" s="305">
        <v>1.0</v>
      </c>
      <c r="I134" s="306">
        <v>518.1</v>
      </c>
      <c r="J134" s="307">
        <f t="shared" si="318"/>
        <v>518.1</v>
      </c>
      <c r="K134" s="305"/>
      <c r="L134" s="306"/>
      <c r="M134" s="307">
        <f t="shared" si="319"/>
        <v>0</v>
      </c>
      <c r="N134" s="305"/>
      <c r="O134" s="306"/>
      <c r="P134" s="307">
        <f t="shared" si="320"/>
        <v>0</v>
      </c>
      <c r="Q134" s="305"/>
      <c r="R134" s="306"/>
      <c r="S134" s="307">
        <f t="shared" si="321"/>
        <v>0</v>
      </c>
      <c r="T134" s="305"/>
      <c r="U134" s="306"/>
      <c r="V134" s="307">
        <f t="shared" si="322"/>
        <v>0</v>
      </c>
      <c r="W134" s="308">
        <f t="shared" si="323"/>
        <v>666.67</v>
      </c>
      <c r="X134" s="309">
        <f t="shared" si="324"/>
        <v>518.1</v>
      </c>
      <c r="Y134" s="309">
        <f t="shared" si="287"/>
        <v>148.57</v>
      </c>
      <c r="Z134" s="310">
        <f t="shared" si="316"/>
        <v>0.2228538857</v>
      </c>
      <c r="AA134" s="311"/>
      <c r="AB134" s="313"/>
      <c r="AC134" s="313"/>
      <c r="AD134" s="313"/>
      <c r="AE134" s="313"/>
      <c r="AF134" s="313"/>
      <c r="AG134" s="313"/>
    </row>
    <row r="135" ht="30.0" customHeight="1">
      <c r="A135" s="299" t="s">
        <v>373</v>
      </c>
      <c r="B135" s="300" t="s">
        <v>187</v>
      </c>
      <c r="C135" s="434" t="s">
        <v>188</v>
      </c>
      <c r="D135" s="301" t="s">
        <v>537</v>
      </c>
      <c r="E135" s="305">
        <v>1.0</v>
      </c>
      <c r="F135" s="306">
        <v>154.0</v>
      </c>
      <c r="G135" s="307">
        <f t="shared" si="317"/>
        <v>154</v>
      </c>
      <c r="H135" s="305">
        <v>1.0</v>
      </c>
      <c r="I135" s="306">
        <v>635.16</v>
      </c>
      <c r="J135" s="307">
        <f t="shared" si="318"/>
        <v>635.16</v>
      </c>
      <c r="K135" s="305"/>
      <c r="L135" s="306"/>
      <c r="M135" s="307">
        <f t="shared" si="319"/>
        <v>0</v>
      </c>
      <c r="N135" s="305"/>
      <c r="O135" s="306"/>
      <c r="P135" s="307">
        <f t="shared" si="320"/>
        <v>0</v>
      </c>
      <c r="Q135" s="305"/>
      <c r="R135" s="306"/>
      <c r="S135" s="307">
        <f t="shared" si="321"/>
        <v>0</v>
      </c>
      <c r="T135" s="305"/>
      <c r="U135" s="306"/>
      <c r="V135" s="307">
        <f t="shared" si="322"/>
        <v>0</v>
      </c>
      <c r="W135" s="308">
        <f t="shared" si="323"/>
        <v>154</v>
      </c>
      <c r="X135" s="309">
        <f t="shared" si="324"/>
        <v>635.16</v>
      </c>
      <c r="Y135" s="309">
        <f t="shared" si="287"/>
        <v>-481.16</v>
      </c>
      <c r="Z135" s="310">
        <f t="shared" si="316"/>
        <v>-3.124415584</v>
      </c>
      <c r="AA135" s="311"/>
      <c r="AB135" s="313"/>
      <c r="AC135" s="313"/>
      <c r="AD135" s="313"/>
      <c r="AE135" s="313"/>
      <c r="AF135" s="313"/>
      <c r="AG135" s="313"/>
    </row>
    <row r="136" ht="30.0" customHeight="1">
      <c r="A136" s="299" t="s">
        <v>373</v>
      </c>
      <c r="B136" s="300" t="s">
        <v>538</v>
      </c>
      <c r="C136" s="434" t="s">
        <v>539</v>
      </c>
      <c r="D136" s="301" t="s">
        <v>540</v>
      </c>
      <c r="E136" s="305">
        <v>10.0</v>
      </c>
      <c r="F136" s="306">
        <v>112.0</v>
      </c>
      <c r="G136" s="307">
        <f t="shared" si="317"/>
        <v>1120</v>
      </c>
      <c r="H136" s="305">
        <v>0.0</v>
      </c>
      <c r="I136" s="306">
        <v>0.0</v>
      </c>
      <c r="J136" s="307">
        <f t="shared" si="318"/>
        <v>0</v>
      </c>
      <c r="K136" s="305"/>
      <c r="L136" s="306"/>
      <c r="M136" s="307">
        <f t="shared" si="319"/>
        <v>0</v>
      </c>
      <c r="N136" s="305"/>
      <c r="O136" s="306"/>
      <c r="P136" s="307">
        <f t="shared" si="320"/>
        <v>0</v>
      </c>
      <c r="Q136" s="305"/>
      <c r="R136" s="306"/>
      <c r="S136" s="307">
        <f t="shared" si="321"/>
        <v>0</v>
      </c>
      <c r="T136" s="305"/>
      <c r="U136" s="306"/>
      <c r="V136" s="307">
        <f t="shared" si="322"/>
        <v>0</v>
      </c>
      <c r="W136" s="308">
        <f t="shared" si="323"/>
        <v>1120</v>
      </c>
      <c r="X136" s="309">
        <f t="shared" si="324"/>
        <v>0</v>
      </c>
      <c r="Y136" s="309">
        <f t="shared" si="287"/>
        <v>1120</v>
      </c>
      <c r="Z136" s="310">
        <f t="shared" si="316"/>
        <v>1</v>
      </c>
      <c r="AA136" s="311"/>
      <c r="AB136" s="313"/>
      <c r="AC136" s="313"/>
      <c r="AD136" s="313"/>
      <c r="AE136" s="313"/>
      <c r="AF136" s="313"/>
      <c r="AG136" s="313"/>
    </row>
    <row r="137" ht="30.0" customHeight="1">
      <c r="A137" s="299" t="s">
        <v>373</v>
      </c>
      <c r="B137" s="300" t="s">
        <v>190</v>
      </c>
      <c r="C137" s="435" t="s">
        <v>191</v>
      </c>
      <c r="D137" s="301" t="s">
        <v>425</v>
      </c>
      <c r="E137" s="305">
        <v>12.0</v>
      </c>
      <c r="F137" s="306">
        <v>155.0</v>
      </c>
      <c r="G137" s="307">
        <f t="shared" si="317"/>
        <v>1860</v>
      </c>
      <c r="H137" s="333">
        <v>15.0</v>
      </c>
      <c r="I137" s="334">
        <v>151.5</v>
      </c>
      <c r="J137" s="335">
        <f t="shared" si="318"/>
        <v>2272.5</v>
      </c>
      <c r="K137" s="333"/>
      <c r="L137" s="334"/>
      <c r="M137" s="335">
        <f t="shared" si="319"/>
        <v>0</v>
      </c>
      <c r="N137" s="333"/>
      <c r="O137" s="334"/>
      <c r="P137" s="335">
        <f t="shared" si="320"/>
        <v>0</v>
      </c>
      <c r="Q137" s="333"/>
      <c r="R137" s="334"/>
      <c r="S137" s="335">
        <f t="shared" si="321"/>
        <v>0</v>
      </c>
      <c r="T137" s="333"/>
      <c r="U137" s="334"/>
      <c r="V137" s="335">
        <f t="shared" si="322"/>
        <v>0</v>
      </c>
      <c r="W137" s="336">
        <f t="shared" si="323"/>
        <v>1860</v>
      </c>
      <c r="X137" s="356">
        <f t="shared" si="324"/>
        <v>2272.5</v>
      </c>
      <c r="Y137" s="356">
        <f t="shared" si="287"/>
        <v>-412.5</v>
      </c>
      <c r="Z137" s="436">
        <f t="shared" si="316"/>
        <v>-0.2217741935</v>
      </c>
      <c r="AA137" s="354"/>
      <c r="AB137" s="313"/>
      <c r="AC137" s="313"/>
      <c r="AD137" s="313"/>
      <c r="AE137" s="313"/>
      <c r="AF137" s="313"/>
      <c r="AG137" s="313"/>
    </row>
    <row r="138" ht="30.0" customHeight="1">
      <c r="A138" s="357" t="s">
        <v>541</v>
      </c>
      <c r="B138" s="358"/>
      <c r="C138" s="359"/>
      <c r="D138" s="360"/>
      <c r="E138" s="364">
        <f>E132+E128+E124</f>
        <v>25</v>
      </c>
      <c r="F138" s="383"/>
      <c r="G138" s="363">
        <f t="shared" ref="G138:H138" si="325">G132+G128+G124</f>
        <v>4440.67</v>
      </c>
      <c r="H138" s="364">
        <f t="shared" si="325"/>
        <v>17</v>
      </c>
      <c r="I138" s="383"/>
      <c r="J138" s="363">
        <f t="shared" ref="J138:K138" si="326">J132+J128+J124</f>
        <v>3425.76</v>
      </c>
      <c r="K138" s="384">
        <f t="shared" si="326"/>
        <v>0</v>
      </c>
      <c r="L138" s="383"/>
      <c r="M138" s="363">
        <f t="shared" ref="M138:N138" si="327">M132+M128+M124</f>
        <v>0</v>
      </c>
      <c r="N138" s="384">
        <f t="shared" si="327"/>
        <v>0</v>
      </c>
      <c r="O138" s="383"/>
      <c r="P138" s="363">
        <f t="shared" ref="P138:Q138" si="328">P132+P128+P124</f>
        <v>0</v>
      </c>
      <c r="Q138" s="384">
        <f t="shared" si="328"/>
        <v>0</v>
      </c>
      <c r="R138" s="383"/>
      <c r="S138" s="363">
        <f t="shared" ref="S138:T138" si="329">S132+S128+S124</f>
        <v>0</v>
      </c>
      <c r="T138" s="384">
        <f t="shared" si="329"/>
        <v>0</v>
      </c>
      <c r="U138" s="383"/>
      <c r="V138" s="365">
        <f t="shared" ref="V138:X138" si="330">V132+V128+V124</f>
        <v>0</v>
      </c>
      <c r="W138" s="437">
        <f t="shared" si="330"/>
        <v>4440.67</v>
      </c>
      <c r="X138" s="438">
        <f t="shared" si="330"/>
        <v>3425.76</v>
      </c>
      <c r="Y138" s="438">
        <f t="shared" si="287"/>
        <v>1014.91</v>
      </c>
      <c r="Z138" s="438">
        <f t="shared" si="316"/>
        <v>0.2285488451</v>
      </c>
      <c r="AA138" s="439"/>
      <c r="AB138" s="9"/>
      <c r="AC138" s="9"/>
      <c r="AD138" s="9"/>
      <c r="AE138" s="9"/>
      <c r="AF138" s="9"/>
      <c r="AG138" s="9"/>
    </row>
    <row r="139" ht="30.0" customHeight="1">
      <c r="A139" s="369" t="s">
        <v>369</v>
      </c>
      <c r="B139" s="414">
        <v>7.0</v>
      </c>
      <c r="C139" s="371" t="s">
        <v>195</v>
      </c>
      <c r="D139" s="372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440"/>
      <c r="X139" s="440"/>
      <c r="Y139" s="373"/>
      <c r="Z139" s="440"/>
      <c r="AA139" s="441"/>
      <c r="AB139" s="9"/>
      <c r="AC139" s="9"/>
      <c r="AD139" s="9"/>
      <c r="AE139" s="9"/>
      <c r="AF139" s="9"/>
      <c r="AG139" s="9"/>
    </row>
    <row r="140" ht="30.0" customHeight="1">
      <c r="A140" s="299" t="s">
        <v>373</v>
      </c>
      <c r="B140" s="300" t="s">
        <v>542</v>
      </c>
      <c r="C140" s="380" t="s">
        <v>543</v>
      </c>
      <c r="D140" s="301" t="s">
        <v>425</v>
      </c>
      <c r="E140" s="305"/>
      <c r="F140" s="306"/>
      <c r="G140" s="307">
        <f t="shared" ref="G140:G150" si="331">E140*F140</f>
        <v>0</v>
      </c>
      <c r="H140" s="305"/>
      <c r="I140" s="306"/>
      <c r="J140" s="307">
        <f t="shared" ref="J140:J150" si="332">H140*I140</f>
        <v>0</v>
      </c>
      <c r="K140" s="305"/>
      <c r="L140" s="306"/>
      <c r="M140" s="307">
        <f t="shared" ref="M140:M150" si="333">K140*L140</f>
        <v>0</v>
      </c>
      <c r="N140" s="305"/>
      <c r="O140" s="306"/>
      <c r="P140" s="307">
        <f t="shared" ref="P140:P150" si="334">N140*O140</f>
        <v>0</v>
      </c>
      <c r="Q140" s="305"/>
      <c r="R140" s="306"/>
      <c r="S140" s="307">
        <f t="shared" ref="S140:S150" si="335">Q140*R140</f>
        <v>0</v>
      </c>
      <c r="T140" s="305"/>
      <c r="U140" s="306"/>
      <c r="V140" s="340">
        <f t="shared" ref="V140:V150" si="336">T140*U140</f>
        <v>0</v>
      </c>
      <c r="W140" s="442">
        <f t="shared" ref="W140:W150" si="337">G140+M140+S140</f>
        <v>0</v>
      </c>
      <c r="X140" s="443">
        <f t="shared" ref="X140:X150" si="338">J140+P140+V140</f>
        <v>0</v>
      </c>
      <c r="Y140" s="443">
        <f t="shared" ref="Y140:Y151" si="339">W140-X140</f>
        <v>0</v>
      </c>
      <c r="Z140" s="444">
        <v>0.0</v>
      </c>
      <c r="AA140" s="445"/>
      <c r="AB140" s="313"/>
      <c r="AC140" s="313"/>
      <c r="AD140" s="313"/>
      <c r="AE140" s="313"/>
      <c r="AF140" s="313"/>
      <c r="AG140" s="313"/>
    </row>
    <row r="141" ht="30.0" customHeight="1">
      <c r="A141" s="299" t="s">
        <v>373</v>
      </c>
      <c r="B141" s="300" t="s">
        <v>544</v>
      </c>
      <c r="C141" s="380" t="s">
        <v>545</v>
      </c>
      <c r="D141" s="301" t="s">
        <v>425</v>
      </c>
      <c r="E141" s="305"/>
      <c r="F141" s="306"/>
      <c r="G141" s="307">
        <f t="shared" si="331"/>
        <v>0</v>
      </c>
      <c r="H141" s="305"/>
      <c r="I141" s="306"/>
      <c r="J141" s="307">
        <f t="shared" si="332"/>
        <v>0</v>
      </c>
      <c r="K141" s="305"/>
      <c r="L141" s="306"/>
      <c r="M141" s="307">
        <f t="shared" si="333"/>
        <v>0</v>
      </c>
      <c r="N141" s="305"/>
      <c r="O141" s="306"/>
      <c r="P141" s="307">
        <f t="shared" si="334"/>
        <v>0</v>
      </c>
      <c r="Q141" s="305"/>
      <c r="R141" s="306"/>
      <c r="S141" s="307">
        <f t="shared" si="335"/>
        <v>0</v>
      </c>
      <c r="T141" s="305"/>
      <c r="U141" s="306"/>
      <c r="V141" s="340">
        <f t="shared" si="336"/>
        <v>0</v>
      </c>
      <c r="W141" s="446">
        <f t="shared" si="337"/>
        <v>0</v>
      </c>
      <c r="X141" s="309">
        <f t="shared" si="338"/>
        <v>0</v>
      </c>
      <c r="Y141" s="309">
        <f t="shared" si="339"/>
        <v>0</v>
      </c>
      <c r="Z141" s="329">
        <v>0.0</v>
      </c>
      <c r="AA141" s="311"/>
      <c r="AB141" s="313"/>
      <c r="AC141" s="313"/>
      <c r="AD141" s="313"/>
      <c r="AE141" s="313"/>
      <c r="AF141" s="313"/>
      <c r="AG141" s="313"/>
    </row>
    <row r="142" ht="30.0" customHeight="1">
      <c r="A142" s="299" t="s">
        <v>373</v>
      </c>
      <c r="B142" s="300" t="s">
        <v>196</v>
      </c>
      <c r="C142" s="434" t="s">
        <v>197</v>
      </c>
      <c r="D142" s="301" t="s">
        <v>425</v>
      </c>
      <c r="E142" s="314">
        <v>20.0</v>
      </c>
      <c r="F142" s="315">
        <v>35.0</v>
      </c>
      <c r="G142" s="307">
        <f t="shared" si="331"/>
        <v>700</v>
      </c>
      <c r="H142" s="305">
        <v>20.0</v>
      </c>
      <c r="I142" s="306">
        <v>82.8</v>
      </c>
      <c r="J142" s="307">
        <f t="shared" si="332"/>
        <v>1656</v>
      </c>
      <c r="K142" s="305"/>
      <c r="L142" s="306"/>
      <c r="M142" s="307">
        <f t="shared" si="333"/>
        <v>0</v>
      </c>
      <c r="N142" s="305"/>
      <c r="O142" s="306"/>
      <c r="P142" s="307">
        <f t="shared" si="334"/>
        <v>0</v>
      </c>
      <c r="Q142" s="305"/>
      <c r="R142" s="306"/>
      <c r="S142" s="307">
        <f t="shared" si="335"/>
        <v>0</v>
      </c>
      <c r="T142" s="305"/>
      <c r="U142" s="306"/>
      <c r="V142" s="340">
        <f t="shared" si="336"/>
        <v>0</v>
      </c>
      <c r="W142" s="446">
        <f t="shared" si="337"/>
        <v>700</v>
      </c>
      <c r="X142" s="309">
        <f t="shared" si="338"/>
        <v>1656</v>
      </c>
      <c r="Y142" s="309">
        <f t="shared" si="339"/>
        <v>-956</v>
      </c>
      <c r="Z142" s="310">
        <f t="shared" ref="Z142:Z146" si="340">Y142/W142</f>
        <v>-1.365714286</v>
      </c>
      <c r="AA142" s="311"/>
      <c r="AB142" s="313"/>
      <c r="AC142" s="313"/>
      <c r="AD142" s="313"/>
      <c r="AE142" s="313"/>
      <c r="AF142" s="313"/>
      <c r="AG142" s="313"/>
    </row>
    <row r="143" ht="30.0" customHeight="1">
      <c r="A143" s="299" t="s">
        <v>373</v>
      </c>
      <c r="B143" s="300" t="s">
        <v>202</v>
      </c>
      <c r="C143" s="434" t="s">
        <v>203</v>
      </c>
      <c r="D143" s="301" t="s">
        <v>445</v>
      </c>
      <c r="E143" s="314">
        <v>4000.0</v>
      </c>
      <c r="F143" s="315">
        <v>0.6</v>
      </c>
      <c r="G143" s="307">
        <f t="shared" si="331"/>
        <v>2400</v>
      </c>
      <c r="H143" s="305">
        <v>4000.0</v>
      </c>
      <c r="I143" s="306">
        <v>0.78</v>
      </c>
      <c r="J143" s="307">
        <f t="shared" si="332"/>
        <v>3120</v>
      </c>
      <c r="K143" s="305"/>
      <c r="L143" s="306"/>
      <c r="M143" s="307">
        <f t="shared" si="333"/>
        <v>0</v>
      </c>
      <c r="N143" s="305"/>
      <c r="O143" s="306"/>
      <c r="P143" s="307">
        <f t="shared" si="334"/>
        <v>0</v>
      </c>
      <c r="Q143" s="305"/>
      <c r="R143" s="306"/>
      <c r="S143" s="307">
        <f t="shared" si="335"/>
        <v>0</v>
      </c>
      <c r="T143" s="305"/>
      <c r="U143" s="306"/>
      <c r="V143" s="340">
        <f t="shared" si="336"/>
        <v>0</v>
      </c>
      <c r="W143" s="446">
        <f t="shared" si="337"/>
        <v>2400</v>
      </c>
      <c r="X143" s="309">
        <f t="shared" si="338"/>
        <v>3120</v>
      </c>
      <c r="Y143" s="309">
        <f t="shared" si="339"/>
        <v>-720</v>
      </c>
      <c r="Z143" s="310">
        <f t="shared" si="340"/>
        <v>-0.3</v>
      </c>
      <c r="AA143" s="311"/>
      <c r="AB143" s="313"/>
      <c r="AC143" s="313"/>
      <c r="AD143" s="313"/>
      <c r="AE143" s="313"/>
      <c r="AF143" s="313"/>
      <c r="AG143" s="313"/>
    </row>
    <row r="144" ht="30.0" customHeight="1">
      <c r="A144" s="299" t="s">
        <v>373</v>
      </c>
      <c r="B144" s="300" t="s">
        <v>204</v>
      </c>
      <c r="C144" s="434" t="s">
        <v>205</v>
      </c>
      <c r="D144" s="301" t="s">
        <v>425</v>
      </c>
      <c r="E144" s="314">
        <v>200.0</v>
      </c>
      <c r="F144" s="315">
        <v>5.5</v>
      </c>
      <c r="G144" s="307">
        <f t="shared" si="331"/>
        <v>1100</v>
      </c>
      <c r="H144" s="305">
        <v>200.0</v>
      </c>
      <c r="I144" s="306">
        <v>4.14</v>
      </c>
      <c r="J144" s="307">
        <f t="shared" si="332"/>
        <v>828</v>
      </c>
      <c r="K144" s="305"/>
      <c r="L144" s="306"/>
      <c r="M144" s="307">
        <f t="shared" si="333"/>
        <v>0</v>
      </c>
      <c r="N144" s="305"/>
      <c r="O144" s="306"/>
      <c r="P144" s="307">
        <f t="shared" si="334"/>
        <v>0</v>
      </c>
      <c r="Q144" s="305"/>
      <c r="R144" s="306"/>
      <c r="S144" s="307">
        <f t="shared" si="335"/>
        <v>0</v>
      </c>
      <c r="T144" s="305"/>
      <c r="U144" s="306"/>
      <c r="V144" s="340">
        <f t="shared" si="336"/>
        <v>0</v>
      </c>
      <c r="W144" s="446">
        <f t="shared" si="337"/>
        <v>1100</v>
      </c>
      <c r="X144" s="309">
        <f t="shared" si="338"/>
        <v>828</v>
      </c>
      <c r="Y144" s="309">
        <f t="shared" si="339"/>
        <v>272</v>
      </c>
      <c r="Z144" s="310">
        <f t="shared" si="340"/>
        <v>0.2472727273</v>
      </c>
      <c r="AA144" s="311"/>
      <c r="AB144" s="313"/>
      <c r="AC144" s="313"/>
      <c r="AD144" s="313"/>
      <c r="AE144" s="313"/>
      <c r="AF144" s="313"/>
      <c r="AG144" s="313"/>
    </row>
    <row r="145" ht="30.0" customHeight="1">
      <c r="A145" s="299" t="s">
        <v>373</v>
      </c>
      <c r="B145" s="300" t="s">
        <v>207</v>
      </c>
      <c r="C145" s="434" t="s">
        <v>208</v>
      </c>
      <c r="D145" s="301" t="s">
        <v>445</v>
      </c>
      <c r="E145" s="314">
        <v>20.0</v>
      </c>
      <c r="F145" s="315">
        <v>6.7</v>
      </c>
      <c r="G145" s="307">
        <f t="shared" si="331"/>
        <v>134</v>
      </c>
      <c r="H145" s="305">
        <v>20.0</v>
      </c>
      <c r="I145" s="306">
        <v>15.0</v>
      </c>
      <c r="J145" s="307">
        <f t="shared" si="332"/>
        <v>300</v>
      </c>
      <c r="K145" s="305"/>
      <c r="L145" s="306"/>
      <c r="M145" s="307">
        <f t="shared" si="333"/>
        <v>0</v>
      </c>
      <c r="N145" s="305"/>
      <c r="O145" s="306"/>
      <c r="P145" s="307">
        <f t="shared" si="334"/>
        <v>0</v>
      </c>
      <c r="Q145" s="305"/>
      <c r="R145" s="306"/>
      <c r="S145" s="307">
        <f t="shared" si="335"/>
        <v>0</v>
      </c>
      <c r="T145" s="305"/>
      <c r="U145" s="306"/>
      <c r="V145" s="340">
        <f t="shared" si="336"/>
        <v>0</v>
      </c>
      <c r="W145" s="446">
        <f t="shared" si="337"/>
        <v>134</v>
      </c>
      <c r="X145" s="309">
        <f t="shared" si="338"/>
        <v>300</v>
      </c>
      <c r="Y145" s="309">
        <f t="shared" si="339"/>
        <v>-166</v>
      </c>
      <c r="Z145" s="310">
        <f t="shared" si="340"/>
        <v>-1.23880597</v>
      </c>
      <c r="AA145" s="311"/>
      <c r="AB145" s="313"/>
      <c r="AC145" s="313"/>
      <c r="AD145" s="313"/>
      <c r="AE145" s="313"/>
      <c r="AF145" s="313"/>
      <c r="AG145" s="313"/>
    </row>
    <row r="146" ht="30.0" customHeight="1">
      <c r="A146" s="299" t="s">
        <v>373</v>
      </c>
      <c r="B146" s="300" t="s">
        <v>210</v>
      </c>
      <c r="C146" s="434" t="s">
        <v>211</v>
      </c>
      <c r="D146" s="301" t="s">
        <v>425</v>
      </c>
      <c r="E146" s="314">
        <v>250.0</v>
      </c>
      <c r="F146" s="315">
        <v>4.9</v>
      </c>
      <c r="G146" s="307">
        <f t="shared" si="331"/>
        <v>1225</v>
      </c>
      <c r="H146" s="305">
        <v>250.0</v>
      </c>
      <c r="I146" s="306">
        <v>4.14</v>
      </c>
      <c r="J146" s="307">
        <f t="shared" si="332"/>
        <v>1035</v>
      </c>
      <c r="K146" s="305"/>
      <c r="L146" s="306"/>
      <c r="M146" s="307">
        <f t="shared" si="333"/>
        <v>0</v>
      </c>
      <c r="N146" s="305"/>
      <c r="O146" s="306"/>
      <c r="P146" s="307">
        <f t="shared" si="334"/>
        <v>0</v>
      </c>
      <c r="Q146" s="305"/>
      <c r="R146" s="306"/>
      <c r="S146" s="307">
        <f t="shared" si="335"/>
        <v>0</v>
      </c>
      <c r="T146" s="305"/>
      <c r="U146" s="306"/>
      <c r="V146" s="340">
        <f t="shared" si="336"/>
        <v>0</v>
      </c>
      <c r="W146" s="446">
        <f t="shared" si="337"/>
        <v>1225</v>
      </c>
      <c r="X146" s="309">
        <f t="shared" si="338"/>
        <v>1035</v>
      </c>
      <c r="Y146" s="309">
        <f t="shared" si="339"/>
        <v>190</v>
      </c>
      <c r="Z146" s="310">
        <f t="shared" si="340"/>
        <v>0.1551020408</v>
      </c>
      <c r="AA146" s="311"/>
      <c r="AB146" s="313"/>
      <c r="AC146" s="313"/>
      <c r="AD146" s="313"/>
      <c r="AE146" s="313"/>
      <c r="AF146" s="313"/>
      <c r="AG146" s="313"/>
    </row>
    <row r="147" ht="30.0" customHeight="1">
      <c r="A147" s="299" t="s">
        <v>373</v>
      </c>
      <c r="B147" s="300" t="s">
        <v>546</v>
      </c>
      <c r="C147" s="380" t="s">
        <v>547</v>
      </c>
      <c r="D147" s="301" t="s">
        <v>425</v>
      </c>
      <c r="E147" s="305"/>
      <c r="F147" s="306"/>
      <c r="G147" s="307">
        <f t="shared" si="331"/>
        <v>0</v>
      </c>
      <c r="H147" s="305"/>
      <c r="I147" s="306"/>
      <c r="J147" s="307">
        <f t="shared" si="332"/>
        <v>0</v>
      </c>
      <c r="K147" s="305"/>
      <c r="L147" s="306"/>
      <c r="M147" s="307">
        <f t="shared" si="333"/>
        <v>0</v>
      </c>
      <c r="N147" s="305"/>
      <c r="O147" s="306"/>
      <c r="P147" s="307">
        <f t="shared" si="334"/>
        <v>0</v>
      </c>
      <c r="Q147" s="305"/>
      <c r="R147" s="306"/>
      <c r="S147" s="307">
        <f t="shared" si="335"/>
        <v>0</v>
      </c>
      <c r="T147" s="305"/>
      <c r="U147" s="306"/>
      <c r="V147" s="340">
        <f t="shared" si="336"/>
        <v>0</v>
      </c>
      <c r="W147" s="446">
        <f t="shared" si="337"/>
        <v>0</v>
      </c>
      <c r="X147" s="309">
        <f t="shared" si="338"/>
        <v>0</v>
      </c>
      <c r="Y147" s="309">
        <f t="shared" si="339"/>
        <v>0</v>
      </c>
      <c r="Z147" s="329">
        <v>0.0</v>
      </c>
      <c r="AA147" s="311"/>
      <c r="AB147" s="313"/>
      <c r="AC147" s="313"/>
      <c r="AD147" s="313"/>
      <c r="AE147" s="313"/>
      <c r="AF147" s="313"/>
      <c r="AG147" s="313"/>
    </row>
    <row r="148" ht="30.0" customHeight="1">
      <c r="A148" s="341" t="s">
        <v>373</v>
      </c>
      <c r="B148" s="300" t="s">
        <v>548</v>
      </c>
      <c r="C148" s="353" t="s">
        <v>549</v>
      </c>
      <c r="D148" s="301" t="s">
        <v>425</v>
      </c>
      <c r="E148" s="314"/>
      <c r="F148" s="315"/>
      <c r="G148" s="307">
        <f t="shared" si="331"/>
        <v>0</v>
      </c>
      <c r="H148" s="314"/>
      <c r="I148" s="315"/>
      <c r="J148" s="307">
        <f t="shared" si="332"/>
        <v>0</v>
      </c>
      <c r="K148" s="305"/>
      <c r="L148" s="306"/>
      <c r="M148" s="307">
        <f t="shared" si="333"/>
        <v>0</v>
      </c>
      <c r="N148" s="305"/>
      <c r="O148" s="306"/>
      <c r="P148" s="307">
        <f t="shared" si="334"/>
        <v>0</v>
      </c>
      <c r="Q148" s="305"/>
      <c r="R148" s="306"/>
      <c r="S148" s="307">
        <f t="shared" si="335"/>
        <v>0</v>
      </c>
      <c r="T148" s="305"/>
      <c r="U148" s="306"/>
      <c r="V148" s="340">
        <f t="shared" si="336"/>
        <v>0</v>
      </c>
      <c r="W148" s="446">
        <f t="shared" si="337"/>
        <v>0</v>
      </c>
      <c r="X148" s="309">
        <f t="shared" si="338"/>
        <v>0</v>
      </c>
      <c r="Y148" s="309">
        <f t="shared" si="339"/>
        <v>0</v>
      </c>
      <c r="Z148" s="329">
        <v>0.0</v>
      </c>
      <c r="AA148" s="354"/>
      <c r="AB148" s="313"/>
      <c r="AC148" s="313"/>
      <c r="AD148" s="313"/>
      <c r="AE148" s="313"/>
      <c r="AF148" s="313"/>
      <c r="AG148" s="313"/>
    </row>
    <row r="149" ht="30.0" customHeight="1">
      <c r="A149" s="341" t="s">
        <v>373</v>
      </c>
      <c r="B149" s="300" t="s">
        <v>550</v>
      </c>
      <c r="C149" s="353" t="s">
        <v>551</v>
      </c>
      <c r="D149" s="343" t="s">
        <v>425</v>
      </c>
      <c r="E149" s="305"/>
      <c r="F149" s="306"/>
      <c r="G149" s="307">
        <f t="shared" si="331"/>
        <v>0</v>
      </c>
      <c r="H149" s="305"/>
      <c r="I149" s="306"/>
      <c r="J149" s="307">
        <f t="shared" si="332"/>
        <v>0</v>
      </c>
      <c r="K149" s="305"/>
      <c r="L149" s="306"/>
      <c r="M149" s="307">
        <f t="shared" si="333"/>
        <v>0</v>
      </c>
      <c r="N149" s="305"/>
      <c r="O149" s="306"/>
      <c r="P149" s="307">
        <f t="shared" si="334"/>
        <v>0</v>
      </c>
      <c r="Q149" s="305"/>
      <c r="R149" s="306"/>
      <c r="S149" s="307">
        <f t="shared" si="335"/>
        <v>0</v>
      </c>
      <c r="T149" s="305"/>
      <c r="U149" s="306"/>
      <c r="V149" s="340">
        <f t="shared" si="336"/>
        <v>0</v>
      </c>
      <c r="W149" s="446">
        <f t="shared" si="337"/>
        <v>0</v>
      </c>
      <c r="X149" s="309">
        <f t="shared" si="338"/>
        <v>0</v>
      </c>
      <c r="Y149" s="309">
        <f t="shared" si="339"/>
        <v>0</v>
      </c>
      <c r="Z149" s="329">
        <v>0.0</v>
      </c>
      <c r="AA149" s="311"/>
      <c r="AB149" s="313"/>
      <c r="AC149" s="313"/>
      <c r="AD149" s="313"/>
      <c r="AE149" s="313"/>
      <c r="AF149" s="313"/>
      <c r="AG149" s="313"/>
    </row>
    <row r="150" ht="30.0" customHeight="1">
      <c r="A150" s="341" t="s">
        <v>373</v>
      </c>
      <c r="B150" s="300" t="s">
        <v>552</v>
      </c>
      <c r="C150" s="447" t="s">
        <v>553</v>
      </c>
      <c r="D150" s="343"/>
      <c r="E150" s="314"/>
      <c r="F150" s="315">
        <v>0.22</v>
      </c>
      <c r="G150" s="316">
        <f t="shared" si="331"/>
        <v>0</v>
      </c>
      <c r="H150" s="314"/>
      <c r="I150" s="315">
        <v>0.22</v>
      </c>
      <c r="J150" s="316">
        <f t="shared" si="332"/>
        <v>0</v>
      </c>
      <c r="K150" s="314"/>
      <c r="L150" s="315">
        <v>0.22</v>
      </c>
      <c r="M150" s="316">
        <f t="shared" si="333"/>
        <v>0</v>
      </c>
      <c r="N150" s="314"/>
      <c r="O150" s="315">
        <v>0.22</v>
      </c>
      <c r="P150" s="316">
        <f t="shared" si="334"/>
        <v>0</v>
      </c>
      <c r="Q150" s="314"/>
      <c r="R150" s="315">
        <v>0.22</v>
      </c>
      <c r="S150" s="316">
        <f t="shared" si="335"/>
        <v>0</v>
      </c>
      <c r="T150" s="314"/>
      <c r="U150" s="315">
        <v>0.22</v>
      </c>
      <c r="V150" s="448">
        <f t="shared" si="336"/>
        <v>0</v>
      </c>
      <c r="W150" s="449">
        <f t="shared" si="337"/>
        <v>0</v>
      </c>
      <c r="X150" s="450">
        <f t="shared" si="338"/>
        <v>0</v>
      </c>
      <c r="Y150" s="450">
        <f t="shared" si="339"/>
        <v>0</v>
      </c>
      <c r="Z150" s="329">
        <v>0.0</v>
      </c>
      <c r="AA150" s="337"/>
      <c r="AB150" s="9"/>
      <c r="AC150" s="9"/>
      <c r="AD150" s="9"/>
      <c r="AE150" s="9"/>
      <c r="AF150" s="9"/>
      <c r="AG150" s="9"/>
    </row>
    <row r="151" ht="30.0" customHeight="1">
      <c r="A151" s="357" t="s">
        <v>554</v>
      </c>
      <c r="B151" s="358"/>
      <c r="C151" s="359"/>
      <c r="D151" s="360"/>
      <c r="E151" s="364">
        <f>SUM(E140:E149)</f>
        <v>4490</v>
      </c>
      <c r="F151" s="383"/>
      <c r="G151" s="363">
        <f>SUM(G140:G150)</f>
        <v>5559</v>
      </c>
      <c r="H151" s="364">
        <f>SUM(H140:H149)</f>
        <v>4490</v>
      </c>
      <c r="I151" s="383"/>
      <c r="J151" s="363">
        <f>SUM(J140:J150)</f>
        <v>6939</v>
      </c>
      <c r="K151" s="384">
        <f>SUM(K140:K149)</f>
        <v>0</v>
      </c>
      <c r="L151" s="383"/>
      <c r="M151" s="363">
        <f>SUM(M140:M150)</f>
        <v>0</v>
      </c>
      <c r="N151" s="384">
        <f>SUM(N140:N149)</f>
        <v>0</v>
      </c>
      <c r="O151" s="383"/>
      <c r="P151" s="363">
        <f>SUM(P140:P150)</f>
        <v>0</v>
      </c>
      <c r="Q151" s="384">
        <f>SUM(Q140:Q149)</f>
        <v>0</v>
      </c>
      <c r="R151" s="383"/>
      <c r="S151" s="363">
        <f>SUM(S140:S150)</f>
        <v>0</v>
      </c>
      <c r="T151" s="384">
        <f>SUM(T140:T149)</f>
        <v>0</v>
      </c>
      <c r="U151" s="383"/>
      <c r="V151" s="365">
        <f t="shared" ref="V151:X151" si="341">SUM(V140:V150)</f>
        <v>0</v>
      </c>
      <c r="W151" s="437">
        <f t="shared" si="341"/>
        <v>5559</v>
      </c>
      <c r="X151" s="438">
        <f t="shared" si="341"/>
        <v>6939</v>
      </c>
      <c r="Y151" s="438">
        <f t="shared" si="339"/>
        <v>-1380</v>
      </c>
      <c r="Z151" s="438">
        <f>Y151/W151</f>
        <v>-0.2482460874</v>
      </c>
      <c r="AA151" s="439"/>
      <c r="AB151" s="9"/>
      <c r="AC151" s="9"/>
      <c r="AD151" s="9"/>
      <c r="AE151" s="9"/>
      <c r="AF151" s="9"/>
      <c r="AG151" s="9"/>
    </row>
    <row r="152" ht="30.0" customHeight="1">
      <c r="A152" s="369" t="s">
        <v>369</v>
      </c>
      <c r="B152" s="414">
        <v>8.0</v>
      </c>
      <c r="C152" s="451" t="s">
        <v>555</v>
      </c>
      <c r="D152" s="372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440"/>
      <c r="X152" s="440"/>
      <c r="Y152" s="373"/>
      <c r="Z152" s="440"/>
      <c r="AA152" s="441"/>
      <c r="AB152" s="298"/>
      <c r="AC152" s="298"/>
      <c r="AD152" s="298"/>
      <c r="AE152" s="298"/>
      <c r="AF152" s="298"/>
      <c r="AG152" s="298"/>
    </row>
    <row r="153" ht="30.0" customHeight="1">
      <c r="A153" s="452" t="s">
        <v>373</v>
      </c>
      <c r="B153" s="453" t="s">
        <v>556</v>
      </c>
      <c r="C153" s="454" t="s">
        <v>557</v>
      </c>
      <c r="D153" s="301" t="s">
        <v>558</v>
      </c>
      <c r="E153" s="305"/>
      <c r="F153" s="306"/>
      <c r="G153" s="307">
        <f t="shared" ref="G153:G158" si="342">E153*F153</f>
        <v>0</v>
      </c>
      <c r="H153" s="305"/>
      <c r="I153" s="306"/>
      <c r="J153" s="307">
        <f t="shared" ref="J153:J158" si="343">H153*I153</f>
        <v>0</v>
      </c>
      <c r="K153" s="305"/>
      <c r="L153" s="306"/>
      <c r="M153" s="307">
        <f t="shared" ref="M153:M158" si="344">K153*L153</f>
        <v>0</v>
      </c>
      <c r="N153" s="305"/>
      <c r="O153" s="306"/>
      <c r="P153" s="307">
        <f t="shared" ref="P153:P158" si="345">N153*O153</f>
        <v>0</v>
      </c>
      <c r="Q153" s="305"/>
      <c r="R153" s="306"/>
      <c r="S153" s="307">
        <f t="shared" ref="S153:S158" si="346">Q153*R153</f>
        <v>0</v>
      </c>
      <c r="T153" s="305"/>
      <c r="U153" s="306"/>
      <c r="V153" s="340">
        <f t="shared" ref="V153:V158" si="347">T153*U153</f>
        <v>0</v>
      </c>
      <c r="W153" s="442">
        <f t="shared" ref="W153:W158" si="348">G153+M153+S153</f>
        <v>0</v>
      </c>
      <c r="X153" s="443">
        <f t="shared" ref="X153:X158" si="349">J153+P153+V153</f>
        <v>0</v>
      </c>
      <c r="Y153" s="443">
        <f t="shared" ref="Y153:Y159" si="350">W153-X153</f>
        <v>0</v>
      </c>
      <c r="Z153" s="444">
        <v>0.0</v>
      </c>
      <c r="AA153" s="445"/>
      <c r="AB153" s="313"/>
      <c r="AC153" s="313"/>
      <c r="AD153" s="313"/>
      <c r="AE153" s="313"/>
      <c r="AF153" s="313"/>
      <c r="AG153" s="313"/>
    </row>
    <row r="154" ht="30.0" customHeight="1">
      <c r="A154" s="452" t="s">
        <v>373</v>
      </c>
      <c r="B154" s="453" t="s">
        <v>559</v>
      </c>
      <c r="C154" s="454" t="s">
        <v>560</v>
      </c>
      <c r="D154" s="301" t="s">
        <v>558</v>
      </c>
      <c r="E154" s="305"/>
      <c r="F154" s="306"/>
      <c r="G154" s="307">
        <f t="shared" si="342"/>
        <v>0</v>
      </c>
      <c r="H154" s="305"/>
      <c r="I154" s="306"/>
      <c r="J154" s="307">
        <f t="shared" si="343"/>
        <v>0</v>
      </c>
      <c r="K154" s="305"/>
      <c r="L154" s="306"/>
      <c r="M154" s="307">
        <f t="shared" si="344"/>
        <v>0</v>
      </c>
      <c r="N154" s="305"/>
      <c r="O154" s="306"/>
      <c r="P154" s="307">
        <f t="shared" si="345"/>
        <v>0</v>
      </c>
      <c r="Q154" s="305"/>
      <c r="R154" s="306"/>
      <c r="S154" s="307">
        <f t="shared" si="346"/>
        <v>0</v>
      </c>
      <c r="T154" s="305"/>
      <c r="U154" s="306"/>
      <c r="V154" s="340">
        <f t="shared" si="347"/>
        <v>0</v>
      </c>
      <c r="W154" s="446">
        <f t="shared" si="348"/>
        <v>0</v>
      </c>
      <c r="X154" s="309">
        <f t="shared" si="349"/>
        <v>0</v>
      </c>
      <c r="Y154" s="309">
        <f t="shared" si="350"/>
        <v>0</v>
      </c>
      <c r="Z154" s="444">
        <v>0.0</v>
      </c>
      <c r="AA154" s="311"/>
      <c r="AB154" s="313"/>
      <c r="AC154" s="313"/>
      <c r="AD154" s="313"/>
      <c r="AE154" s="313"/>
      <c r="AF154" s="313"/>
      <c r="AG154" s="313"/>
    </row>
    <row r="155" ht="30.0" customHeight="1">
      <c r="A155" s="452" t="s">
        <v>373</v>
      </c>
      <c r="B155" s="453" t="s">
        <v>561</v>
      </c>
      <c r="C155" s="454" t="s">
        <v>562</v>
      </c>
      <c r="D155" s="301" t="s">
        <v>563</v>
      </c>
      <c r="E155" s="455"/>
      <c r="F155" s="456"/>
      <c r="G155" s="307">
        <f t="shared" si="342"/>
        <v>0</v>
      </c>
      <c r="H155" s="455"/>
      <c r="I155" s="456"/>
      <c r="J155" s="307">
        <f t="shared" si="343"/>
        <v>0</v>
      </c>
      <c r="K155" s="305"/>
      <c r="L155" s="306"/>
      <c r="M155" s="307">
        <f t="shared" si="344"/>
        <v>0</v>
      </c>
      <c r="N155" s="305"/>
      <c r="O155" s="306"/>
      <c r="P155" s="307">
        <f t="shared" si="345"/>
        <v>0</v>
      </c>
      <c r="Q155" s="305"/>
      <c r="R155" s="306"/>
      <c r="S155" s="307">
        <f t="shared" si="346"/>
        <v>0</v>
      </c>
      <c r="T155" s="305"/>
      <c r="U155" s="306"/>
      <c r="V155" s="340">
        <f t="shared" si="347"/>
        <v>0</v>
      </c>
      <c r="W155" s="457">
        <f t="shared" si="348"/>
        <v>0</v>
      </c>
      <c r="X155" s="309">
        <f t="shared" si="349"/>
        <v>0</v>
      </c>
      <c r="Y155" s="309">
        <f t="shared" si="350"/>
        <v>0</v>
      </c>
      <c r="Z155" s="444">
        <v>0.0</v>
      </c>
      <c r="AA155" s="311"/>
      <c r="AB155" s="313"/>
      <c r="AC155" s="313"/>
      <c r="AD155" s="313"/>
      <c r="AE155" s="313"/>
      <c r="AF155" s="313"/>
      <c r="AG155" s="313"/>
    </row>
    <row r="156" ht="30.0" customHeight="1">
      <c r="A156" s="452" t="s">
        <v>373</v>
      </c>
      <c r="B156" s="453" t="s">
        <v>564</v>
      </c>
      <c r="C156" s="454" t="s">
        <v>565</v>
      </c>
      <c r="D156" s="301" t="s">
        <v>563</v>
      </c>
      <c r="E156" s="305"/>
      <c r="F156" s="306"/>
      <c r="G156" s="307">
        <f t="shared" si="342"/>
        <v>0</v>
      </c>
      <c r="H156" s="305"/>
      <c r="I156" s="306"/>
      <c r="J156" s="307">
        <f t="shared" si="343"/>
        <v>0</v>
      </c>
      <c r="K156" s="455"/>
      <c r="L156" s="456"/>
      <c r="M156" s="307">
        <f t="shared" si="344"/>
        <v>0</v>
      </c>
      <c r="N156" s="455"/>
      <c r="O156" s="456"/>
      <c r="P156" s="307">
        <f t="shared" si="345"/>
        <v>0</v>
      </c>
      <c r="Q156" s="455"/>
      <c r="R156" s="456"/>
      <c r="S156" s="307">
        <f t="shared" si="346"/>
        <v>0</v>
      </c>
      <c r="T156" s="455"/>
      <c r="U156" s="456"/>
      <c r="V156" s="340">
        <f t="shared" si="347"/>
        <v>0</v>
      </c>
      <c r="W156" s="457">
        <f t="shared" si="348"/>
        <v>0</v>
      </c>
      <c r="X156" s="309">
        <f t="shared" si="349"/>
        <v>0</v>
      </c>
      <c r="Y156" s="309">
        <f t="shared" si="350"/>
        <v>0</v>
      </c>
      <c r="Z156" s="444">
        <v>0.0</v>
      </c>
      <c r="AA156" s="311"/>
      <c r="AB156" s="313"/>
      <c r="AC156" s="313"/>
      <c r="AD156" s="313"/>
      <c r="AE156" s="313"/>
      <c r="AF156" s="313"/>
      <c r="AG156" s="313"/>
    </row>
    <row r="157" ht="30.0" customHeight="1">
      <c r="A157" s="452" t="s">
        <v>373</v>
      </c>
      <c r="B157" s="453" t="s">
        <v>566</v>
      </c>
      <c r="C157" s="454" t="s">
        <v>567</v>
      </c>
      <c r="D157" s="301" t="s">
        <v>563</v>
      </c>
      <c r="E157" s="305"/>
      <c r="F157" s="306"/>
      <c r="G157" s="307">
        <f t="shared" si="342"/>
        <v>0</v>
      </c>
      <c r="H157" s="305"/>
      <c r="I157" s="306"/>
      <c r="J157" s="307">
        <f t="shared" si="343"/>
        <v>0</v>
      </c>
      <c r="K157" s="305"/>
      <c r="L157" s="306"/>
      <c r="M157" s="307">
        <f t="shared" si="344"/>
        <v>0</v>
      </c>
      <c r="N157" s="305"/>
      <c r="O157" s="306"/>
      <c r="P157" s="307">
        <f t="shared" si="345"/>
        <v>0</v>
      </c>
      <c r="Q157" s="305"/>
      <c r="R157" s="306"/>
      <c r="S157" s="307">
        <f t="shared" si="346"/>
        <v>0</v>
      </c>
      <c r="T157" s="305"/>
      <c r="U157" s="306"/>
      <c r="V157" s="340">
        <f t="shared" si="347"/>
        <v>0</v>
      </c>
      <c r="W157" s="446">
        <f t="shared" si="348"/>
        <v>0</v>
      </c>
      <c r="X157" s="309">
        <f t="shared" si="349"/>
        <v>0</v>
      </c>
      <c r="Y157" s="309">
        <f t="shared" si="350"/>
        <v>0</v>
      </c>
      <c r="Z157" s="444">
        <v>0.0</v>
      </c>
      <c r="AA157" s="311"/>
      <c r="AB157" s="313"/>
      <c r="AC157" s="313"/>
      <c r="AD157" s="313"/>
      <c r="AE157" s="313"/>
      <c r="AF157" s="313"/>
      <c r="AG157" s="313"/>
    </row>
    <row r="158" ht="30.0" customHeight="1">
      <c r="A158" s="458" t="s">
        <v>373</v>
      </c>
      <c r="B158" s="459" t="s">
        <v>568</v>
      </c>
      <c r="C158" s="460" t="s">
        <v>569</v>
      </c>
      <c r="D158" s="343"/>
      <c r="E158" s="314"/>
      <c r="F158" s="315">
        <v>0.22</v>
      </c>
      <c r="G158" s="316">
        <f t="shared" si="342"/>
        <v>0</v>
      </c>
      <c r="H158" s="314"/>
      <c r="I158" s="315">
        <v>0.22</v>
      </c>
      <c r="J158" s="316">
        <f t="shared" si="343"/>
        <v>0</v>
      </c>
      <c r="K158" s="314"/>
      <c r="L158" s="315">
        <v>0.22</v>
      </c>
      <c r="M158" s="316">
        <f t="shared" si="344"/>
        <v>0</v>
      </c>
      <c r="N158" s="314"/>
      <c r="O158" s="315">
        <v>0.22</v>
      </c>
      <c r="P158" s="316">
        <f t="shared" si="345"/>
        <v>0</v>
      </c>
      <c r="Q158" s="314"/>
      <c r="R158" s="315">
        <v>0.22</v>
      </c>
      <c r="S158" s="316">
        <f t="shared" si="346"/>
        <v>0</v>
      </c>
      <c r="T158" s="314"/>
      <c r="U158" s="315">
        <v>0.22</v>
      </c>
      <c r="V158" s="448">
        <f t="shared" si="347"/>
        <v>0</v>
      </c>
      <c r="W158" s="449">
        <f t="shared" si="348"/>
        <v>0</v>
      </c>
      <c r="X158" s="450">
        <f t="shared" si="349"/>
        <v>0</v>
      </c>
      <c r="Y158" s="450">
        <f t="shared" si="350"/>
        <v>0</v>
      </c>
      <c r="Z158" s="444">
        <v>0.0</v>
      </c>
      <c r="AA158" s="337"/>
      <c r="AB158" s="9"/>
      <c r="AC158" s="9"/>
      <c r="AD158" s="9"/>
      <c r="AE158" s="9"/>
      <c r="AF158" s="9"/>
      <c r="AG158" s="9"/>
    </row>
    <row r="159" ht="30.0" customHeight="1">
      <c r="A159" s="357" t="s">
        <v>570</v>
      </c>
      <c r="B159" s="358"/>
      <c r="C159" s="359"/>
      <c r="D159" s="360"/>
      <c r="E159" s="364">
        <f>SUM(E153:E157)</f>
        <v>0</v>
      </c>
      <c r="F159" s="383"/>
      <c r="G159" s="364">
        <f>SUM(G153:G158)</f>
        <v>0</v>
      </c>
      <c r="H159" s="364">
        <f>SUM(H153:H157)</f>
        <v>0</v>
      </c>
      <c r="I159" s="383"/>
      <c r="J159" s="364">
        <f>SUM(J153:J158)</f>
        <v>0</v>
      </c>
      <c r="K159" s="364">
        <f>SUM(K153:K157)</f>
        <v>0</v>
      </c>
      <c r="L159" s="383"/>
      <c r="M159" s="364">
        <f>SUM(M153:M158)</f>
        <v>0</v>
      </c>
      <c r="N159" s="364">
        <f>SUM(N153:N157)</f>
        <v>0</v>
      </c>
      <c r="O159" s="383"/>
      <c r="P159" s="364">
        <f>SUM(P153:P158)</f>
        <v>0</v>
      </c>
      <c r="Q159" s="364">
        <f>SUM(Q153:Q157)</f>
        <v>0</v>
      </c>
      <c r="R159" s="383"/>
      <c r="S159" s="364">
        <f>SUM(S153:S158)</f>
        <v>0</v>
      </c>
      <c r="T159" s="364">
        <f>SUM(T153:T157)</f>
        <v>0</v>
      </c>
      <c r="U159" s="383"/>
      <c r="V159" s="461">
        <f t="shared" ref="V159:X159" si="351">SUM(V153:V158)</f>
        <v>0</v>
      </c>
      <c r="W159" s="437">
        <f t="shared" si="351"/>
        <v>0</v>
      </c>
      <c r="X159" s="438">
        <f t="shared" si="351"/>
        <v>0</v>
      </c>
      <c r="Y159" s="438">
        <f t="shared" si="350"/>
        <v>0</v>
      </c>
      <c r="Z159" s="444">
        <v>0.0</v>
      </c>
      <c r="AA159" s="439"/>
      <c r="AB159" s="9"/>
      <c r="AC159" s="9"/>
      <c r="AD159" s="9"/>
      <c r="AE159" s="9"/>
      <c r="AF159" s="9"/>
      <c r="AG159" s="9"/>
    </row>
    <row r="160" ht="30.0" customHeight="1">
      <c r="A160" s="369" t="s">
        <v>369</v>
      </c>
      <c r="B160" s="370">
        <v>9.0</v>
      </c>
      <c r="C160" s="371" t="s">
        <v>212</v>
      </c>
      <c r="D160" s="372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462"/>
      <c r="X160" s="462"/>
      <c r="Y160" s="416"/>
      <c r="Z160" s="462"/>
      <c r="AA160" s="463"/>
      <c r="AB160" s="9"/>
      <c r="AC160" s="9"/>
      <c r="AD160" s="9"/>
      <c r="AE160" s="9"/>
      <c r="AF160" s="9"/>
      <c r="AG160" s="9"/>
    </row>
    <row r="161" ht="30.0" customHeight="1">
      <c r="A161" s="464" t="s">
        <v>373</v>
      </c>
      <c r="B161" s="465">
        <v>43839.0</v>
      </c>
      <c r="C161" s="466" t="s">
        <v>213</v>
      </c>
      <c r="D161" s="467" t="s">
        <v>404</v>
      </c>
      <c r="E161" s="468">
        <v>1.0</v>
      </c>
      <c r="F161" s="303">
        <v>7000.0</v>
      </c>
      <c r="G161" s="304">
        <f>E161*F161</f>
        <v>7000</v>
      </c>
      <c r="H161" s="468">
        <v>1.0</v>
      </c>
      <c r="I161" s="303">
        <v>11500.0</v>
      </c>
      <c r="J161" s="304">
        <f t="shared" ref="J161:J166" si="352">H161*I161</f>
        <v>11500</v>
      </c>
      <c r="K161" s="302"/>
      <c r="L161" s="303"/>
      <c r="M161" s="304">
        <f t="shared" ref="M161:M166" si="353">K161*L161</f>
        <v>0</v>
      </c>
      <c r="N161" s="302"/>
      <c r="O161" s="303"/>
      <c r="P161" s="304">
        <f t="shared" ref="P161:P166" si="354">N161*O161</f>
        <v>0</v>
      </c>
      <c r="Q161" s="302"/>
      <c r="R161" s="303"/>
      <c r="S161" s="304">
        <f t="shared" ref="S161:S166" si="355">Q161*R161</f>
        <v>0</v>
      </c>
      <c r="T161" s="302"/>
      <c r="U161" s="303"/>
      <c r="V161" s="304">
        <f t="shared" ref="V161:V166" si="356">T161*U161</f>
        <v>0</v>
      </c>
      <c r="W161" s="443">
        <f t="shared" ref="W161:W166" si="357">G161+M161+S161</f>
        <v>7000</v>
      </c>
      <c r="X161" s="309">
        <f t="shared" ref="X161:X166" si="358">J161+P161+V161</f>
        <v>11500</v>
      </c>
      <c r="Y161" s="309">
        <f t="shared" ref="Y161:Y167" si="359">W161-X161</f>
        <v>-4500</v>
      </c>
      <c r="Z161" s="310">
        <f t="shared" ref="Z161:Z165" si="360">Y161/W161</f>
        <v>-0.6428571429</v>
      </c>
      <c r="AA161" s="445"/>
      <c r="AB161" s="312"/>
      <c r="AC161" s="313"/>
      <c r="AD161" s="313"/>
      <c r="AE161" s="313"/>
      <c r="AF161" s="313"/>
      <c r="AG161" s="313"/>
    </row>
    <row r="162" ht="30.0" customHeight="1">
      <c r="A162" s="299" t="s">
        <v>373</v>
      </c>
      <c r="B162" s="469">
        <v>43870.0</v>
      </c>
      <c r="C162" s="470" t="s">
        <v>218</v>
      </c>
      <c r="D162" s="471" t="s">
        <v>404</v>
      </c>
      <c r="E162" s="472">
        <v>1.0</v>
      </c>
      <c r="F162" s="306">
        <v>7800.0</v>
      </c>
      <c r="G162" s="307">
        <v>7800.0</v>
      </c>
      <c r="H162" s="472">
        <v>1.0</v>
      </c>
      <c r="I162" s="306">
        <v>10000.0</v>
      </c>
      <c r="J162" s="307">
        <f t="shared" si="352"/>
        <v>10000</v>
      </c>
      <c r="K162" s="305"/>
      <c r="L162" s="306"/>
      <c r="M162" s="307">
        <f t="shared" si="353"/>
        <v>0</v>
      </c>
      <c r="N162" s="305"/>
      <c r="O162" s="306"/>
      <c r="P162" s="307">
        <f t="shared" si="354"/>
        <v>0</v>
      </c>
      <c r="Q162" s="305"/>
      <c r="R162" s="306"/>
      <c r="S162" s="307">
        <f t="shared" si="355"/>
        <v>0</v>
      </c>
      <c r="T162" s="305"/>
      <c r="U162" s="306"/>
      <c r="V162" s="307">
        <f t="shared" si="356"/>
        <v>0</v>
      </c>
      <c r="W162" s="308">
        <f t="shared" si="357"/>
        <v>7800</v>
      </c>
      <c r="X162" s="309">
        <f t="shared" si="358"/>
        <v>10000</v>
      </c>
      <c r="Y162" s="309">
        <f t="shared" si="359"/>
        <v>-2200</v>
      </c>
      <c r="Z162" s="310">
        <f t="shared" si="360"/>
        <v>-0.2820512821</v>
      </c>
      <c r="AA162" s="311"/>
      <c r="AB162" s="313"/>
      <c r="AC162" s="313"/>
      <c r="AD162" s="313"/>
      <c r="AE162" s="313"/>
      <c r="AF162" s="313"/>
      <c r="AG162" s="313"/>
    </row>
    <row r="163" ht="30.0" customHeight="1">
      <c r="A163" s="299" t="s">
        <v>373</v>
      </c>
      <c r="B163" s="469">
        <v>43899.0</v>
      </c>
      <c r="C163" s="470" t="s">
        <v>223</v>
      </c>
      <c r="D163" s="471" t="s">
        <v>571</v>
      </c>
      <c r="E163" s="472">
        <v>4.0</v>
      </c>
      <c r="F163" s="306">
        <v>9000.0</v>
      </c>
      <c r="G163" s="307">
        <f t="shared" ref="G163:G166" si="361">E163*F163</f>
        <v>36000</v>
      </c>
      <c r="H163" s="472">
        <v>4.0</v>
      </c>
      <c r="I163" s="306">
        <v>10000.0</v>
      </c>
      <c r="J163" s="307">
        <f t="shared" si="352"/>
        <v>40000</v>
      </c>
      <c r="K163" s="305"/>
      <c r="L163" s="306"/>
      <c r="M163" s="307">
        <f t="shared" si="353"/>
        <v>0</v>
      </c>
      <c r="N163" s="305"/>
      <c r="O163" s="306"/>
      <c r="P163" s="307">
        <f t="shared" si="354"/>
        <v>0</v>
      </c>
      <c r="Q163" s="305"/>
      <c r="R163" s="306"/>
      <c r="S163" s="307">
        <f t="shared" si="355"/>
        <v>0</v>
      </c>
      <c r="T163" s="305"/>
      <c r="U163" s="306"/>
      <c r="V163" s="307">
        <f t="shared" si="356"/>
        <v>0</v>
      </c>
      <c r="W163" s="308">
        <f t="shared" si="357"/>
        <v>36000</v>
      </c>
      <c r="X163" s="309">
        <f t="shared" si="358"/>
        <v>40000</v>
      </c>
      <c r="Y163" s="309">
        <f t="shared" si="359"/>
        <v>-4000</v>
      </c>
      <c r="Z163" s="310">
        <f t="shared" si="360"/>
        <v>-0.1111111111</v>
      </c>
      <c r="AA163" s="311"/>
      <c r="AB163" s="313"/>
      <c r="AC163" s="313"/>
      <c r="AD163" s="313"/>
      <c r="AE163" s="313"/>
      <c r="AF163" s="313"/>
      <c r="AG163" s="313"/>
    </row>
    <row r="164" ht="30.0" customHeight="1">
      <c r="A164" s="299" t="s">
        <v>373</v>
      </c>
      <c r="B164" s="469">
        <v>43930.0</v>
      </c>
      <c r="C164" s="470" t="s">
        <v>228</v>
      </c>
      <c r="D164" s="471" t="s">
        <v>376</v>
      </c>
      <c r="E164" s="472">
        <v>4.0</v>
      </c>
      <c r="F164" s="306">
        <v>3500.0</v>
      </c>
      <c r="G164" s="307">
        <f t="shared" si="361"/>
        <v>14000</v>
      </c>
      <c r="H164" s="472">
        <v>4.0</v>
      </c>
      <c r="I164" s="306">
        <v>4350.0</v>
      </c>
      <c r="J164" s="307">
        <f t="shared" si="352"/>
        <v>17400</v>
      </c>
      <c r="K164" s="305"/>
      <c r="L164" s="306"/>
      <c r="M164" s="307">
        <f t="shared" si="353"/>
        <v>0</v>
      </c>
      <c r="N164" s="305"/>
      <c r="O164" s="306"/>
      <c r="P164" s="307">
        <f t="shared" si="354"/>
        <v>0</v>
      </c>
      <c r="Q164" s="305"/>
      <c r="R164" s="306"/>
      <c r="S164" s="307">
        <f t="shared" si="355"/>
        <v>0</v>
      </c>
      <c r="T164" s="305"/>
      <c r="U164" s="306"/>
      <c r="V164" s="307">
        <f t="shared" si="356"/>
        <v>0</v>
      </c>
      <c r="W164" s="308">
        <f t="shared" si="357"/>
        <v>14000</v>
      </c>
      <c r="X164" s="309">
        <f t="shared" si="358"/>
        <v>17400</v>
      </c>
      <c r="Y164" s="309">
        <f t="shared" si="359"/>
        <v>-3400</v>
      </c>
      <c r="Z164" s="310">
        <f t="shared" si="360"/>
        <v>-0.2428571429</v>
      </c>
      <c r="AA164" s="311"/>
      <c r="AB164" s="313"/>
      <c r="AC164" s="313"/>
      <c r="AD164" s="313"/>
      <c r="AE164" s="313"/>
      <c r="AF164" s="313"/>
      <c r="AG164" s="313"/>
    </row>
    <row r="165" ht="30.0" customHeight="1">
      <c r="A165" s="341" t="s">
        <v>373</v>
      </c>
      <c r="B165" s="469">
        <v>43960.0</v>
      </c>
      <c r="C165" s="473" t="s">
        <v>232</v>
      </c>
      <c r="D165" s="474" t="s">
        <v>376</v>
      </c>
      <c r="E165" s="475">
        <v>1.0</v>
      </c>
      <c r="F165" s="315">
        <v>19250.0</v>
      </c>
      <c r="G165" s="316">
        <f t="shared" si="361"/>
        <v>19250</v>
      </c>
      <c r="H165" s="475">
        <v>1.0</v>
      </c>
      <c r="I165" s="315">
        <v>19250.0</v>
      </c>
      <c r="J165" s="316">
        <f t="shared" si="352"/>
        <v>19250</v>
      </c>
      <c r="K165" s="314"/>
      <c r="L165" s="315"/>
      <c r="M165" s="316">
        <f t="shared" si="353"/>
        <v>0</v>
      </c>
      <c r="N165" s="314"/>
      <c r="O165" s="315"/>
      <c r="P165" s="316">
        <f t="shared" si="354"/>
        <v>0</v>
      </c>
      <c r="Q165" s="314"/>
      <c r="R165" s="315"/>
      <c r="S165" s="316">
        <f t="shared" si="355"/>
        <v>0</v>
      </c>
      <c r="T165" s="314">
        <v>1.0</v>
      </c>
      <c r="U165" s="315">
        <v>13400.0</v>
      </c>
      <c r="V165" s="316">
        <f t="shared" si="356"/>
        <v>13400</v>
      </c>
      <c r="W165" s="336">
        <f t="shared" si="357"/>
        <v>19250</v>
      </c>
      <c r="X165" s="309">
        <f t="shared" si="358"/>
        <v>32650</v>
      </c>
      <c r="Y165" s="309">
        <f t="shared" si="359"/>
        <v>-13400</v>
      </c>
      <c r="Z165" s="310">
        <f t="shared" si="360"/>
        <v>-0.6961038961</v>
      </c>
      <c r="AA165" s="354"/>
      <c r="AB165" s="313"/>
      <c r="AC165" s="313"/>
      <c r="AD165" s="313"/>
      <c r="AE165" s="313"/>
      <c r="AF165" s="313"/>
      <c r="AG165" s="313"/>
    </row>
    <row r="166" ht="30.0" customHeight="1">
      <c r="A166" s="341" t="s">
        <v>373</v>
      </c>
      <c r="B166" s="469">
        <v>43991.0</v>
      </c>
      <c r="C166" s="476" t="s">
        <v>572</v>
      </c>
      <c r="D166" s="332" t="s">
        <v>376</v>
      </c>
      <c r="E166" s="314"/>
      <c r="F166" s="315"/>
      <c r="G166" s="316">
        <f t="shared" si="361"/>
        <v>0</v>
      </c>
      <c r="H166" s="314"/>
      <c r="I166" s="315">
        <v>0.22</v>
      </c>
      <c r="J166" s="316">
        <f t="shared" si="352"/>
        <v>0</v>
      </c>
      <c r="K166" s="314"/>
      <c r="L166" s="315">
        <v>0.22</v>
      </c>
      <c r="M166" s="316">
        <f t="shared" si="353"/>
        <v>0</v>
      </c>
      <c r="N166" s="314"/>
      <c r="O166" s="315">
        <v>0.22</v>
      </c>
      <c r="P166" s="316">
        <f t="shared" si="354"/>
        <v>0</v>
      </c>
      <c r="Q166" s="314"/>
      <c r="R166" s="315">
        <v>0.22</v>
      </c>
      <c r="S166" s="316">
        <f t="shared" si="355"/>
        <v>0</v>
      </c>
      <c r="T166" s="314"/>
      <c r="U166" s="315">
        <v>0.22</v>
      </c>
      <c r="V166" s="316">
        <f t="shared" si="356"/>
        <v>0</v>
      </c>
      <c r="W166" s="336">
        <f t="shared" si="357"/>
        <v>0</v>
      </c>
      <c r="X166" s="356">
        <f t="shared" si="358"/>
        <v>0</v>
      </c>
      <c r="Y166" s="356">
        <f t="shared" si="359"/>
        <v>0</v>
      </c>
      <c r="Z166" s="477">
        <v>0.0</v>
      </c>
      <c r="AA166" s="354"/>
      <c r="AB166" s="9"/>
      <c r="AC166" s="9"/>
      <c r="AD166" s="9"/>
      <c r="AE166" s="9"/>
      <c r="AF166" s="9"/>
      <c r="AG166" s="9"/>
    </row>
    <row r="167" ht="30.0" customHeight="1">
      <c r="A167" s="357" t="s">
        <v>573</v>
      </c>
      <c r="B167" s="358"/>
      <c r="C167" s="359"/>
      <c r="D167" s="360"/>
      <c r="E167" s="364">
        <f>SUM(E161:E165)</f>
        <v>11</v>
      </c>
      <c r="F167" s="383"/>
      <c r="G167" s="363">
        <f>SUM(G161:G166)</f>
        <v>84050</v>
      </c>
      <c r="H167" s="364">
        <f>SUM(H161:H165)</f>
        <v>11</v>
      </c>
      <c r="I167" s="383"/>
      <c r="J167" s="363">
        <f>SUM(J161:J166)</f>
        <v>98150</v>
      </c>
      <c r="K167" s="384">
        <f>SUM(K161:K165)</f>
        <v>0</v>
      </c>
      <c r="L167" s="383"/>
      <c r="M167" s="363">
        <f>SUM(M161:M166)</f>
        <v>0</v>
      </c>
      <c r="N167" s="384">
        <f>SUM(N161:N165)</f>
        <v>0</v>
      </c>
      <c r="O167" s="383"/>
      <c r="P167" s="363">
        <f>SUM(P161:P166)</f>
        <v>0</v>
      </c>
      <c r="Q167" s="384">
        <f>SUM(Q161:Q165)</f>
        <v>0</v>
      </c>
      <c r="R167" s="383"/>
      <c r="S167" s="363">
        <f>SUM(S161:S166)</f>
        <v>0</v>
      </c>
      <c r="T167" s="384">
        <f>SUM(T161:T165)</f>
        <v>1</v>
      </c>
      <c r="U167" s="383"/>
      <c r="V167" s="365">
        <f t="shared" ref="V167:X167" si="362">SUM(V161:V166)</f>
        <v>13400</v>
      </c>
      <c r="W167" s="437">
        <f t="shared" si="362"/>
        <v>84050</v>
      </c>
      <c r="X167" s="438">
        <f t="shared" si="362"/>
        <v>111550</v>
      </c>
      <c r="Y167" s="438">
        <f t="shared" si="359"/>
        <v>-27500</v>
      </c>
      <c r="Z167" s="438">
        <f>Y167/W167</f>
        <v>-0.3271861987</v>
      </c>
      <c r="AA167" s="439"/>
      <c r="AB167" s="9"/>
      <c r="AC167" s="9"/>
      <c r="AD167" s="9"/>
      <c r="AE167" s="9"/>
      <c r="AF167" s="9"/>
      <c r="AG167" s="9"/>
    </row>
    <row r="168" ht="30.0" customHeight="1">
      <c r="A168" s="369" t="s">
        <v>369</v>
      </c>
      <c r="B168" s="414">
        <v>10.0</v>
      </c>
      <c r="C168" s="451" t="s">
        <v>574</v>
      </c>
      <c r="D168" s="372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440"/>
      <c r="X168" s="440"/>
      <c r="Y168" s="373"/>
      <c r="Z168" s="440"/>
      <c r="AA168" s="441"/>
      <c r="AB168" s="9"/>
      <c r="AC168" s="9"/>
      <c r="AD168" s="9"/>
      <c r="AE168" s="9"/>
      <c r="AF168" s="9"/>
      <c r="AG168" s="9"/>
    </row>
    <row r="169" ht="30.0" customHeight="1">
      <c r="A169" s="299" t="s">
        <v>373</v>
      </c>
      <c r="B169" s="469">
        <v>43840.0</v>
      </c>
      <c r="C169" s="478" t="s">
        <v>575</v>
      </c>
      <c r="D169" s="467"/>
      <c r="E169" s="479"/>
      <c r="F169" s="350"/>
      <c r="G169" s="351">
        <f t="shared" ref="G169:G173" si="363">E169*F169</f>
        <v>0</v>
      </c>
      <c r="H169" s="479"/>
      <c r="I169" s="350"/>
      <c r="J169" s="351">
        <f t="shared" ref="J169:J173" si="364">H169*I169</f>
        <v>0</v>
      </c>
      <c r="K169" s="349"/>
      <c r="L169" s="350"/>
      <c r="M169" s="351">
        <f t="shared" ref="M169:M173" si="365">K169*L169</f>
        <v>0</v>
      </c>
      <c r="N169" s="349"/>
      <c r="O169" s="350"/>
      <c r="P169" s="351">
        <f t="shared" ref="P169:P173" si="366">N169*O169</f>
        <v>0</v>
      </c>
      <c r="Q169" s="349"/>
      <c r="R169" s="350"/>
      <c r="S169" s="351">
        <f t="shared" ref="S169:S173" si="367">Q169*R169</f>
        <v>0</v>
      </c>
      <c r="T169" s="349"/>
      <c r="U169" s="350"/>
      <c r="V169" s="480">
        <f t="shared" ref="V169:V173" si="368">T169*U169</f>
        <v>0</v>
      </c>
      <c r="W169" s="481">
        <f t="shared" ref="W169:W173" si="369">G169+M169+S169</f>
        <v>0</v>
      </c>
      <c r="X169" s="443">
        <f t="shared" ref="X169:X173" si="370">J169+P169+V169</f>
        <v>0</v>
      </c>
      <c r="Y169" s="443">
        <f t="shared" ref="Y169:Y174" si="371">W169-X169</f>
        <v>0</v>
      </c>
      <c r="Z169" s="444">
        <v>0.0</v>
      </c>
      <c r="AA169" s="482"/>
      <c r="AB169" s="313"/>
      <c r="AC169" s="313"/>
      <c r="AD169" s="313"/>
      <c r="AE169" s="313"/>
      <c r="AF169" s="313"/>
      <c r="AG169" s="313"/>
    </row>
    <row r="170" ht="30.0" customHeight="1">
      <c r="A170" s="299" t="s">
        <v>373</v>
      </c>
      <c r="B170" s="469">
        <v>43871.0</v>
      </c>
      <c r="C170" s="478" t="s">
        <v>575</v>
      </c>
      <c r="D170" s="471"/>
      <c r="E170" s="472"/>
      <c r="F170" s="306"/>
      <c r="G170" s="307">
        <f t="shared" si="363"/>
        <v>0</v>
      </c>
      <c r="H170" s="472"/>
      <c r="I170" s="306"/>
      <c r="J170" s="307">
        <f t="shared" si="364"/>
        <v>0</v>
      </c>
      <c r="K170" s="305"/>
      <c r="L170" s="306"/>
      <c r="M170" s="307">
        <f t="shared" si="365"/>
        <v>0</v>
      </c>
      <c r="N170" s="305"/>
      <c r="O170" s="306"/>
      <c r="P170" s="307">
        <f t="shared" si="366"/>
        <v>0</v>
      </c>
      <c r="Q170" s="305"/>
      <c r="R170" s="306"/>
      <c r="S170" s="307">
        <f t="shared" si="367"/>
        <v>0</v>
      </c>
      <c r="T170" s="305"/>
      <c r="U170" s="306"/>
      <c r="V170" s="340">
        <f t="shared" si="368"/>
        <v>0</v>
      </c>
      <c r="W170" s="446">
        <f t="shared" si="369"/>
        <v>0</v>
      </c>
      <c r="X170" s="309">
        <f t="shared" si="370"/>
        <v>0</v>
      </c>
      <c r="Y170" s="309">
        <f t="shared" si="371"/>
        <v>0</v>
      </c>
      <c r="Z170" s="444">
        <v>0.0</v>
      </c>
      <c r="AA170" s="311"/>
      <c r="AB170" s="313"/>
      <c r="AC170" s="313"/>
      <c r="AD170" s="313"/>
      <c r="AE170" s="313"/>
      <c r="AF170" s="313"/>
      <c r="AG170" s="313"/>
    </row>
    <row r="171" ht="30.0" customHeight="1">
      <c r="A171" s="299" t="s">
        <v>373</v>
      </c>
      <c r="B171" s="469">
        <v>43900.0</v>
      </c>
      <c r="C171" s="478" t="s">
        <v>575</v>
      </c>
      <c r="D171" s="471"/>
      <c r="E171" s="472"/>
      <c r="F171" s="306"/>
      <c r="G171" s="307">
        <f t="shared" si="363"/>
        <v>0</v>
      </c>
      <c r="H171" s="472"/>
      <c r="I171" s="306"/>
      <c r="J171" s="307">
        <f t="shared" si="364"/>
        <v>0</v>
      </c>
      <c r="K171" s="305"/>
      <c r="L171" s="306"/>
      <c r="M171" s="307">
        <f t="shared" si="365"/>
        <v>0</v>
      </c>
      <c r="N171" s="305"/>
      <c r="O171" s="306"/>
      <c r="P171" s="307">
        <f t="shared" si="366"/>
        <v>0</v>
      </c>
      <c r="Q171" s="305"/>
      <c r="R171" s="306"/>
      <c r="S171" s="307">
        <f t="shared" si="367"/>
        <v>0</v>
      </c>
      <c r="T171" s="305"/>
      <c r="U171" s="306"/>
      <c r="V171" s="340">
        <f t="shared" si="368"/>
        <v>0</v>
      </c>
      <c r="W171" s="446">
        <f t="shared" si="369"/>
        <v>0</v>
      </c>
      <c r="X171" s="309">
        <f t="shared" si="370"/>
        <v>0</v>
      </c>
      <c r="Y171" s="309">
        <f t="shared" si="371"/>
        <v>0</v>
      </c>
      <c r="Z171" s="444">
        <v>0.0</v>
      </c>
      <c r="AA171" s="311"/>
      <c r="AB171" s="313"/>
      <c r="AC171" s="313"/>
      <c r="AD171" s="313"/>
      <c r="AE171" s="313"/>
      <c r="AF171" s="313"/>
      <c r="AG171" s="313"/>
    </row>
    <row r="172" ht="30.0" customHeight="1">
      <c r="A172" s="341" t="s">
        <v>373</v>
      </c>
      <c r="B172" s="483">
        <v>43931.0</v>
      </c>
      <c r="C172" s="353" t="s">
        <v>576</v>
      </c>
      <c r="D172" s="474" t="s">
        <v>376</v>
      </c>
      <c r="E172" s="475"/>
      <c r="F172" s="315"/>
      <c r="G172" s="307">
        <f t="shared" si="363"/>
        <v>0</v>
      </c>
      <c r="H172" s="475"/>
      <c r="I172" s="315"/>
      <c r="J172" s="307">
        <f t="shared" si="364"/>
        <v>0</v>
      </c>
      <c r="K172" s="314"/>
      <c r="L172" s="315"/>
      <c r="M172" s="316">
        <f t="shared" si="365"/>
        <v>0</v>
      </c>
      <c r="N172" s="314"/>
      <c r="O172" s="315"/>
      <c r="P172" s="316">
        <f t="shared" si="366"/>
        <v>0</v>
      </c>
      <c r="Q172" s="314"/>
      <c r="R172" s="315"/>
      <c r="S172" s="316">
        <f t="shared" si="367"/>
        <v>0</v>
      </c>
      <c r="T172" s="314"/>
      <c r="U172" s="315"/>
      <c r="V172" s="448">
        <f t="shared" si="368"/>
        <v>0</v>
      </c>
      <c r="W172" s="484">
        <f t="shared" si="369"/>
        <v>0</v>
      </c>
      <c r="X172" s="309">
        <f t="shared" si="370"/>
        <v>0</v>
      </c>
      <c r="Y172" s="309">
        <f t="shared" si="371"/>
        <v>0</v>
      </c>
      <c r="Z172" s="444">
        <v>0.0</v>
      </c>
      <c r="AA172" s="430"/>
      <c r="AB172" s="313"/>
      <c r="AC172" s="313"/>
      <c r="AD172" s="313"/>
      <c r="AE172" s="313"/>
      <c r="AF172" s="313"/>
      <c r="AG172" s="313"/>
    </row>
    <row r="173" ht="30.0" customHeight="1">
      <c r="A173" s="341" t="s">
        <v>373</v>
      </c>
      <c r="B173" s="485">
        <v>43961.0</v>
      </c>
      <c r="C173" s="447" t="s">
        <v>577</v>
      </c>
      <c r="D173" s="486"/>
      <c r="E173" s="314"/>
      <c r="F173" s="315">
        <v>0.22</v>
      </c>
      <c r="G173" s="316">
        <f t="shared" si="363"/>
        <v>0</v>
      </c>
      <c r="H173" s="314"/>
      <c r="I173" s="315">
        <v>0.22</v>
      </c>
      <c r="J173" s="316">
        <f t="shared" si="364"/>
        <v>0</v>
      </c>
      <c r="K173" s="314"/>
      <c r="L173" s="315">
        <v>0.22</v>
      </c>
      <c r="M173" s="316">
        <f t="shared" si="365"/>
        <v>0</v>
      </c>
      <c r="N173" s="314"/>
      <c r="O173" s="315">
        <v>0.22</v>
      </c>
      <c r="P173" s="316">
        <f t="shared" si="366"/>
        <v>0</v>
      </c>
      <c r="Q173" s="314"/>
      <c r="R173" s="315">
        <v>0.22</v>
      </c>
      <c r="S173" s="316">
        <f t="shared" si="367"/>
        <v>0</v>
      </c>
      <c r="T173" s="314"/>
      <c r="U173" s="315">
        <v>0.22</v>
      </c>
      <c r="V173" s="448">
        <f t="shared" si="368"/>
        <v>0</v>
      </c>
      <c r="W173" s="449">
        <f t="shared" si="369"/>
        <v>0</v>
      </c>
      <c r="X173" s="450">
        <f t="shared" si="370"/>
        <v>0</v>
      </c>
      <c r="Y173" s="450">
        <f t="shared" si="371"/>
        <v>0</v>
      </c>
      <c r="Z173" s="444">
        <v>0.0</v>
      </c>
      <c r="AA173" s="487"/>
      <c r="AB173" s="9"/>
      <c r="AC173" s="9"/>
      <c r="AD173" s="9"/>
      <c r="AE173" s="9"/>
      <c r="AF173" s="9"/>
      <c r="AG173" s="9"/>
    </row>
    <row r="174" ht="30.0" customHeight="1">
      <c r="A174" s="357" t="s">
        <v>578</v>
      </c>
      <c r="B174" s="358"/>
      <c r="C174" s="359"/>
      <c r="D174" s="360"/>
      <c r="E174" s="364">
        <f>SUM(E169:E172)</f>
        <v>0</v>
      </c>
      <c r="F174" s="383"/>
      <c r="G174" s="363">
        <f>SUM(G169:G173)</f>
        <v>0</v>
      </c>
      <c r="H174" s="364">
        <f>SUM(H169:H172)</f>
        <v>0</v>
      </c>
      <c r="I174" s="383"/>
      <c r="J174" s="363">
        <f>SUM(J169:J173)</f>
        <v>0</v>
      </c>
      <c r="K174" s="384">
        <f>SUM(K169:K172)</f>
        <v>0</v>
      </c>
      <c r="L174" s="383"/>
      <c r="M174" s="363">
        <f>SUM(M169:M173)</f>
        <v>0</v>
      </c>
      <c r="N174" s="384">
        <f>SUM(N169:N172)</f>
        <v>0</v>
      </c>
      <c r="O174" s="383"/>
      <c r="P174" s="363">
        <f>SUM(P169:P173)</f>
        <v>0</v>
      </c>
      <c r="Q174" s="384">
        <f>SUM(Q169:Q172)</f>
        <v>0</v>
      </c>
      <c r="R174" s="383"/>
      <c r="S174" s="363">
        <f>SUM(S169:S173)</f>
        <v>0</v>
      </c>
      <c r="T174" s="384">
        <f>SUM(T169:T172)</f>
        <v>0</v>
      </c>
      <c r="U174" s="383"/>
      <c r="V174" s="365">
        <f t="shared" ref="V174:X174" si="372">SUM(V169:V173)</f>
        <v>0</v>
      </c>
      <c r="W174" s="437">
        <f t="shared" si="372"/>
        <v>0</v>
      </c>
      <c r="X174" s="438">
        <f t="shared" si="372"/>
        <v>0</v>
      </c>
      <c r="Y174" s="438">
        <f t="shared" si="371"/>
        <v>0</v>
      </c>
      <c r="Z174" s="439">
        <v>0.0</v>
      </c>
      <c r="AA174" s="439"/>
      <c r="AB174" s="9"/>
      <c r="AC174" s="9"/>
      <c r="AD174" s="9"/>
      <c r="AE174" s="9"/>
      <c r="AF174" s="9"/>
      <c r="AG174" s="9"/>
    </row>
    <row r="175" ht="30.0" customHeight="1">
      <c r="A175" s="369" t="s">
        <v>369</v>
      </c>
      <c r="B175" s="414">
        <v>11.0</v>
      </c>
      <c r="C175" s="371" t="s">
        <v>579</v>
      </c>
      <c r="D175" s="372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440"/>
      <c r="X175" s="440"/>
      <c r="Y175" s="373"/>
      <c r="Z175" s="440"/>
      <c r="AA175" s="441"/>
      <c r="AB175" s="9"/>
      <c r="AC175" s="9"/>
      <c r="AD175" s="9"/>
      <c r="AE175" s="9"/>
      <c r="AF175" s="9"/>
      <c r="AG175" s="9"/>
    </row>
    <row r="176" ht="30.0" customHeight="1">
      <c r="A176" s="488" t="s">
        <v>373</v>
      </c>
      <c r="B176" s="469">
        <v>43841.0</v>
      </c>
      <c r="C176" s="478" t="s">
        <v>580</v>
      </c>
      <c r="D176" s="348" t="s">
        <v>425</v>
      </c>
      <c r="E176" s="349"/>
      <c r="F176" s="350"/>
      <c r="G176" s="351">
        <f t="shared" ref="G176:G177" si="373">E176*F176</f>
        <v>0</v>
      </c>
      <c r="H176" s="349"/>
      <c r="I176" s="350"/>
      <c r="J176" s="351">
        <f t="shared" ref="J176:J177" si="374">H176*I176</f>
        <v>0</v>
      </c>
      <c r="K176" s="349"/>
      <c r="L176" s="350"/>
      <c r="M176" s="351">
        <f t="shared" ref="M176:M177" si="375">K176*L176</f>
        <v>0</v>
      </c>
      <c r="N176" s="349"/>
      <c r="O176" s="350"/>
      <c r="P176" s="351">
        <f t="shared" ref="P176:P177" si="376">N176*O176</f>
        <v>0</v>
      </c>
      <c r="Q176" s="349"/>
      <c r="R176" s="350"/>
      <c r="S176" s="351">
        <f t="shared" ref="S176:S177" si="377">Q176*R176</f>
        <v>0</v>
      </c>
      <c r="T176" s="349"/>
      <c r="U176" s="350"/>
      <c r="V176" s="480">
        <f t="shared" ref="V176:V177" si="378">T176*U176</f>
        <v>0</v>
      </c>
      <c r="W176" s="481">
        <f t="shared" ref="W176:W177" si="379">G176+M176+S176</f>
        <v>0</v>
      </c>
      <c r="X176" s="443">
        <f t="shared" ref="X176:X177" si="380">J176+P176+V176</f>
        <v>0</v>
      </c>
      <c r="Y176" s="443">
        <f t="shared" ref="Y176:Y178" si="381">W176-X176</f>
        <v>0</v>
      </c>
      <c r="Z176" s="329">
        <v>0.0</v>
      </c>
      <c r="AA176" s="482"/>
      <c r="AB176" s="313"/>
      <c r="AC176" s="313"/>
      <c r="AD176" s="313"/>
      <c r="AE176" s="313"/>
      <c r="AF176" s="313"/>
      <c r="AG176" s="313"/>
    </row>
    <row r="177" ht="30.0" customHeight="1">
      <c r="A177" s="489" t="s">
        <v>373</v>
      </c>
      <c r="B177" s="469">
        <v>43872.0</v>
      </c>
      <c r="C177" s="353" t="s">
        <v>580</v>
      </c>
      <c r="D177" s="343" t="s">
        <v>425</v>
      </c>
      <c r="E177" s="314"/>
      <c r="F177" s="315"/>
      <c r="G177" s="307">
        <f t="shared" si="373"/>
        <v>0</v>
      </c>
      <c r="H177" s="314"/>
      <c r="I177" s="315"/>
      <c r="J177" s="307">
        <f t="shared" si="374"/>
        <v>0</v>
      </c>
      <c r="K177" s="314"/>
      <c r="L177" s="315"/>
      <c r="M177" s="316">
        <f t="shared" si="375"/>
        <v>0</v>
      </c>
      <c r="N177" s="314"/>
      <c r="O177" s="315"/>
      <c r="P177" s="316">
        <f t="shared" si="376"/>
        <v>0</v>
      </c>
      <c r="Q177" s="314"/>
      <c r="R177" s="315"/>
      <c r="S177" s="316">
        <f t="shared" si="377"/>
        <v>0</v>
      </c>
      <c r="T177" s="314"/>
      <c r="U177" s="315"/>
      <c r="V177" s="448">
        <f t="shared" si="378"/>
        <v>0</v>
      </c>
      <c r="W177" s="490">
        <f t="shared" si="379"/>
        <v>0</v>
      </c>
      <c r="X177" s="450">
        <f t="shared" si="380"/>
        <v>0</v>
      </c>
      <c r="Y177" s="450">
        <f t="shared" si="381"/>
        <v>0</v>
      </c>
      <c r="Z177" s="329">
        <v>0.0</v>
      </c>
      <c r="AA177" s="487"/>
      <c r="AB177" s="312"/>
      <c r="AC177" s="313"/>
      <c r="AD177" s="313"/>
      <c r="AE177" s="313"/>
      <c r="AF177" s="313"/>
      <c r="AG177" s="313"/>
    </row>
    <row r="178" ht="30.0" customHeight="1">
      <c r="A178" s="491" t="s">
        <v>581</v>
      </c>
      <c r="B178" s="492"/>
      <c r="C178" s="492"/>
      <c r="D178" s="493"/>
      <c r="E178" s="364">
        <f>SUM(E176:E177)</f>
        <v>0</v>
      </c>
      <c r="F178" s="383"/>
      <c r="G178" s="363">
        <f t="shared" ref="G178:H178" si="382">SUM(G176:G177)</f>
        <v>0</v>
      </c>
      <c r="H178" s="364">
        <f t="shared" si="382"/>
        <v>0</v>
      </c>
      <c r="I178" s="383"/>
      <c r="J178" s="363">
        <f t="shared" ref="J178:K178" si="383">SUM(J176:J177)</f>
        <v>0</v>
      </c>
      <c r="K178" s="384">
        <f t="shared" si="383"/>
        <v>0</v>
      </c>
      <c r="L178" s="383"/>
      <c r="M178" s="363">
        <f t="shared" ref="M178:N178" si="384">SUM(M176:M177)</f>
        <v>0</v>
      </c>
      <c r="N178" s="384">
        <f t="shared" si="384"/>
        <v>0</v>
      </c>
      <c r="O178" s="383"/>
      <c r="P178" s="363">
        <f t="shared" ref="P178:Q178" si="385">SUM(P176:P177)</f>
        <v>0</v>
      </c>
      <c r="Q178" s="384">
        <f t="shared" si="385"/>
        <v>0</v>
      </c>
      <c r="R178" s="383"/>
      <c r="S178" s="363">
        <f t="shared" ref="S178:T178" si="386">SUM(S176:S177)</f>
        <v>0</v>
      </c>
      <c r="T178" s="384">
        <f t="shared" si="386"/>
        <v>0</v>
      </c>
      <c r="U178" s="383"/>
      <c r="V178" s="365">
        <f t="shared" ref="V178:X178" si="387">SUM(V176:V177)</f>
        <v>0</v>
      </c>
      <c r="W178" s="437">
        <f t="shared" si="387"/>
        <v>0</v>
      </c>
      <c r="X178" s="438">
        <f t="shared" si="387"/>
        <v>0</v>
      </c>
      <c r="Y178" s="438">
        <f t="shared" si="381"/>
        <v>0</v>
      </c>
      <c r="Z178" s="439">
        <v>0.0</v>
      </c>
      <c r="AA178" s="439"/>
      <c r="AB178" s="9"/>
      <c r="AC178" s="9"/>
      <c r="AD178" s="9"/>
      <c r="AE178" s="9"/>
      <c r="AF178" s="9"/>
      <c r="AG178" s="9"/>
    </row>
    <row r="179" ht="30.0" customHeight="1">
      <c r="A179" s="413" t="s">
        <v>369</v>
      </c>
      <c r="B179" s="414">
        <v>12.0</v>
      </c>
      <c r="C179" s="415" t="s">
        <v>236</v>
      </c>
      <c r="D179" s="494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440"/>
      <c r="X179" s="440"/>
      <c r="Y179" s="373"/>
      <c r="Z179" s="440"/>
      <c r="AA179" s="441"/>
      <c r="AB179" s="9"/>
      <c r="AC179" s="9"/>
      <c r="AD179" s="9"/>
      <c r="AE179" s="9"/>
      <c r="AF179" s="9"/>
      <c r="AG179" s="9"/>
    </row>
    <row r="180" ht="30.0" customHeight="1">
      <c r="A180" s="346" t="s">
        <v>373</v>
      </c>
      <c r="B180" s="495">
        <v>43842.0</v>
      </c>
      <c r="C180" s="496" t="s">
        <v>237</v>
      </c>
      <c r="D180" s="467" t="s">
        <v>582</v>
      </c>
      <c r="E180" s="479">
        <v>80.0</v>
      </c>
      <c r="F180" s="350">
        <v>500.0</v>
      </c>
      <c r="G180" s="351">
        <f t="shared" ref="G180:G184" si="388">E180*F180</f>
        <v>40000</v>
      </c>
      <c r="H180" s="479">
        <v>80.0</v>
      </c>
      <c r="I180" s="350">
        <v>500.0</v>
      </c>
      <c r="J180" s="351">
        <f t="shared" ref="J180:J184" si="389">H180*I180</f>
        <v>40000</v>
      </c>
      <c r="K180" s="349"/>
      <c r="L180" s="350"/>
      <c r="M180" s="351">
        <f t="shared" ref="M180:M184" si="390">K180*L180</f>
        <v>0</v>
      </c>
      <c r="N180" s="349"/>
      <c r="O180" s="350"/>
      <c r="P180" s="351">
        <f t="shared" ref="P180:P184" si="391">N180*O180</f>
        <v>0</v>
      </c>
      <c r="Q180" s="349"/>
      <c r="R180" s="350"/>
      <c r="S180" s="351">
        <f t="shared" ref="S180:S184" si="392">Q180*R180</f>
        <v>0</v>
      </c>
      <c r="T180" s="349"/>
      <c r="U180" s="350"/>
      <c r="V180" s="480">
        <f t="shared" ref="V180:V184" si="393">T180*U180</f>
        <v>0</v>
      </c>
      <c r="W180" s="481">
        <f t="shared" ref="W180:W184" si="394">G180+M180+S180</f>
        <v>40000</v>
      </c>
      <c r="X180" s="443">
        <f t="shared" ref="X180:X184" si="395">J180+P180+V180</f>
        <v>40000</v>
      </c>
      <c r="Y180" s="443">
        <f t="shared" ref="Y180:Y185" si="396">W180-X180</f>
        <v>0</v>
      </c>
      <c r="Z180" s="497">
        <f t="shared" ref="Z180:Z182" si="397">Y180/W180</f>
        <v>0</v>
      </c>
      <c r="AA180" s="498"/>
      <c r="AB180" s="312"/>
      <c r="AC180" s="313"/>
      <c r="AD180" s="313"/>
      <c r="AE180" s="313"/>
      <c r="AF180" s="313"/>
      <c r="AG180" s="313"/>
    </row>
    <row r="181" ht="30.0" customHeight="1">
      <c r="A181" s="346" t="s">
        <v>373</v>
      </c>
      <c r="B181" s="495">
        <v>44239.0</v>
      </c>
      <c r="C181" s="499" t="s">
        <v>242</v>
      </c>
      <c r="D181" s="500" t="s">
        <v>582</v>
      </c>
      <c r="E181" s="479">
        <v>10.0</v>
      </c>
      <c r="F181" s="350">
        <v>500.0</v>
      </c>
      <c r="G181" s="351">
        <f t="shared" si="388"/>
        <v>5000</v>
      </c>
      <c r="H181" s="472">
        <v>10.0</v>
      </c>
      <c r="I181" s="306">
        <v>500.0</v>
      </c>
      <c r="J181" s="307">
        <f t="shared" si="389"/>
        <v>5000</v>
      </c>
      <c r="K181" s="305"/>
      <c r="L181" s="306"/>
      <c r="M181" s="307">
        <f t="shared" si="390"/>
        <v>0</v>
      </c>
      <c r="N181" s="305"/>
      <c r="O181" s="306"/>
      <c r="P181" s="307">
        <f t="shared" si="391"/>
        <v>0</v>
      </c>
      <c r="Q181" s="305"/>
      <c r="R181" s="306"/>
      <c r="S181" s="307">
        <f t="shared" si="392"/>
        <v>0</v>
      </c>
      <c r="T181" s="305"/>
      <c r="U181" s="306"/>
      <c r="V181" s="340">
        <f t="shared" si="393"/>
        <v>0</v>
      </c>
      <c r="W181" s="501">
        <f t="shared" si="394"/>
        <v>5000</v>
      </c>
      <c r="X181" s="309">
        <f t="shared" si="395"/>
        <v>5000</v>
      </c>
      <c r="Y181" s="309">
        <f t="shared" si="396"/>
        <v>0</v>
      </c>
      <c r="Z181" s="310">
        <f t="shared" si="397"/>
        <v>0</v>
      </c>
      <c r="AA181" s="502"/>
      <c r="AB181" s="313"/>
      <c r="AC181" s="313"/>
      <c r="AD181" s="313"/>
      <c r="AE181" s="313"/>
      <c r="AF181" s="313"/>
      <c r="AG181" s="313"/>
    </row>
    <row r="182" ht="30.0" customHeight="1">
      <c r="A182" s="299" t="s">
        <v>373</v>
      </c>
      <c r="B182" s="469">
        <v>44267.0</v>
      </c>
      <c r="C182" s="470" t="s">
        <v>246</v>
      </c>
      <c r="D182" s="471" t="s">
        <v>558</v>
      </c>
      <c r="E182" s="472">
        <v>30.0</v>
      </c>
      <c r="F182" s="306">
        <v>180.0</v>
      </c>
      <c r="G182" s="307">
        <f t="shared" si="388"/>
        <v>5400</v>
      </c>
      <c r="H182" s="475">
        <v>30.0</v>
      </c>
      <c r="I182" s="315">
        <v>238.0</v>
      </c>
      <c r="J182" s="307">
        <f t="shared" si="389"/>
        <v>7140</v>
      </c>
      <c r="K182" s="314"/>
      <c r="L182" s="315"/>
      <c r="M182" s="307">
        <f t="shared" si="390"/>
        <v>0</v>
      </c>
      <c r="N182" s="314"/>
      <c r="O182" s="315"/>
      <c r="P182" s="307">
        <f t="shared" si="391"/>
        <v>0</v>
      </c>
      <c r="Q182" s="314"/>
      <c r="R182" s="315"/>
      <c r="S182" s="307">
        <f t="shared" si="392"/>
        <v>0</v>
      </c>
      <c r="T182" s="314"/>
      <c r="U182" s="315"/>
      <c r="V182" s="340">
        <f t="shared" si="393"/>
        <v>0</v>
      </c>
      <c r="W182" s="501">
        <f t="shared" si="394"/>
        <v>5400</v>
      </c>
      <c r="X182" s="309">
        <f t="shared" si="395"/>
        <v>7140</v>
      </c>
      <c r="Y182" s="309">
        <f t="shared" si="396"/>
        <v>-1740</v>
      </c>
      <c r="Z182" s="310">
        <f t="shared" si="397"/>
        <v>-0.3222222222</v>
      </c>
      <c r="AA182" s="503"/>
      <c r="AB182" s="313"/>
      <c r="AC182" s="313"/>
      <c r="AD182" s="313"/>
      <c r="AE182" s="313"/>
      <c r="AF182" s="313"/>
      <c r="AG182" s="313"/>
    </row>
    <row r="183" ht="30.0" customHeight="1">
      <c r="A183" s="341" t="s">
        <v>373</v>
      </c>
      <c r="B183" s="483" t="s">
        <v>583</v>
      </c>
      <c r="C183" s="473" t="s">
        <v>584</v>
      </c>
      <c r="D183" s="474" t="s">
        <v>558</v>
      </c>
      <c r="E183" s="475"/>
      <c r="F183" s="315"/>
      <c r="G183" s="316">
        <f t="shared" si="388"/>
        <v>0</v>
      </c>
      <c r="H183" s="475"/>
      <c r="I183" s="315"/>
      <c r="J183" s="316">
        <f t="shared" si="389"/>
        <v>0</v>
      </c>
      <c r="K183" s="314"/>
      <c r="L183" s="315"/>
      <c r="M183" s="316">
        <f t="shared" si="390"/>
        <v>0</v>
      </c>
      <c r="N183" s="314"/>
      <c r="O183" s="315"/>
      <c r="P183" s="316">
        <f t="shared" si="391"/>
        <v>0</v>
      </c>
      <c r="Q183" s="314"/>
      <c r="R183" s="315"/>
      <c r="S183" s="316">
        <f t="shared" si="392"/>
        <v>0</v>
      </c>
      <c r="T183" s="314"/>
      <c r="U183" s="315"/>
      <c r="V183" s="448">
        <f t="shared" si="393"/>
        <v>0</v>
      </c>
      <c r="W183" s="484">
        <f t="shared" si="394"/>
        <v>0</v>
      </c>
      <c r="X183" s="309">
        <f t="shared" si="395"/>
        <v>0</v>
      </c>
      <c r="Y183" s="309">
        <f t="shared" si="396"/>
        <v>0</v>
      </c>
      <c r="Z183" s="329">
        <v>0.0</v>
      </c>
      <c r="AA183" s="503"/>
      <c r="AB183" s="313"/>
      <c r="AC183" s="313"/>
      <c r="AD183" s="313"/>
      <c r="AE183" s="313"/>
      <c r="AF183" s="313"/>
      <c r="AG183" s="313"/>
    </row>
    <row r="184" ht="30.0" customHeight="1">
      <c r="A184" s="341" t="s">
        <v>373</v>
      </c>
      <c r="B184" s="483">
        <v>44328.0</v>
      </c>
      <c r="C184" s="447" t="s">
        <v>585</v>
      </c>
      <c r="D184" s="486"/>
      <c r="E184" s="475"/>
      <c r="F184" s="315">
        <v>0.22</v>
      </c>
      <c r="G184" s="316">
        <f t="shared" si="388"/>
        <v>0</v>
      </c>
      <c r="H184" s="475"/>
      <c r="I184" s="315">
        <v>0.22</v>
      </c>
      <c r="J184" s="316">
        <f t="shared" si="389"/>
        <v>0</v>
      </c>
      <c r="K184" s="314"/>
      <c r="L184" s="315">
        <v>0.22</v>
      </c>
      <c r="M184" s="316">
        <f t="shared" si="390"/>
        <v>0</v>
      </c>
      <c r="N184" s="314"/>
      <c r="O184" s="315">
        <v>0.22</v>
      </c>
      <c r="P184" s="316">
        <f t="shared" si="391"/>
        <v>0</v>
      </c>
      <c r="Q184" s="314"/>
      <c r="R184" s="315">
        <v>0.22</v>
      </c>
      <c r="S184" s="316">
        <f t="shared" si="392"/>
        <v>0</v>
      </c>
      <c r="T184" s="314"/>
      <c r="U184" s="315">
        <v>0.22</v>
      </c>
      <c r="V184" s="448">
        <f t="shared" si="393"/>
        <v>0</v>
      </c>
      <c r="W184" s="449">
        <f t="shared" si="394"/>
        <v>0</v>
      </c>
      <c r="X184" s="450">
        <f t="shared" si="395"/>
        <v>0</v>
      </c>
      <c r="Y184" s="450">
        <f t="shared" si="396"/>
        <v>0</v>
      </c>
      <c r="Z184" s="329">
        <v>0.0</v>
      </c>
      <c r="AA184" s="337"/>
      <c r="AB184" s="9"/>
      <c r="AC184" s="9"/>
      <c r="AD184" s="9"/>
      <c r="AE184" s="9"/>
      <c r="AF184" s="9"/>
      <c r="AG184" s="9"/>
    </row>
    <row r="185" ht="30.0" customHeight="1">
      <c r="A185" s="357" t="s">
        <v>586</v>
      </c>
      <c r="B185" s="358"/>
      <c r="C185" s="359"/>
      <c r="D185" s="504"/>
      <c r="E185" s="364">
        <f>SUM(E180:E183)</f>
        <v>120</v>
      </c>
      <c r="F185" s="383"/>
      <c r="G185" s="363">
        <f>SUM(G180:G184)</f>
        <v>50400</v>
      </c>
      <c r="H185" s="364">
        <f>SUM(H180:H183)</f>
        <v>120</v>
      </c>
      <c r="I185" s="383"/>
      <c r="J185" s="363">
        <f>SUM(J180:J184)</f>
        <v>52140</v>
      </c>
      <c r="K185" s="384">
        <f>SUM(K180:K183)</f>
        <v>0</v>
      </c>
      <c r="L185" s="383"/>
      <c r="M185" s="363">
        <f>SUM(M180:M184)</f>
        <v>0</v>
      </c>
      <c r="N185" s="384">
        <f>SUM(N180:N183)</f>
        <v>0</v>
      </c>
      <c r="O185" s="383"/>
      <c r="P185" s="363">
        <f>SUM(P180:P184)</f>
        <v>0</v>
      </c>
      <c r="Q185" s="384">
        <f>SUM(Q180:Q183)</f>
        <v>0</v>
      </c>
      <c r="R185" s="383"/>
      <c r="S185" s="363">
        <f>SUM(S180:S184)</f>
        <v>0</v>
      </c>
      <c r="T185" s="384">
        <f>SUM(T180:T183)</f>
        <v>0</v>
      </c>
      <c r="U185" s="383"/>
      <c r="V185" s="365">
        <f t="shared" ref="V185:X185" si="398">SUM(V180:V184)</f>
        <v>0</v>
      </c>
      <c r="W185" s="437">
        <f t="shared" si="398"/>
        <v>50400</v>
      </c>
      <c r="X185" s="438">
        <f t="shared" si="398"/>
        <v>52140</v>
      </c>
      <c r="Y185" s="438">
        <f t="shared" si="396"/>
        <v>-1740</v>
      </c>
      <c r="Z185" s="438">
        <f>Y185/W185</f>
        <v>-0.03452380952</v>
      </c>
      <c r="AA185" s="439"/>
      <c r="AB185" s="9"/>
      <c r="AC185" s="9"/>
      <c r="AD185" s="9"/>
      <c r="AE185" s="9"/>
      <c r="AF185" s="9"/>
      <c r="AG185" s="9"/>
    </row>
    <row r="186" ht="30.0" customHeight="1">
      <c r="A186" s="413" t="s">
        <v>369</v>
      </c>
      <c r="B186" s="505">
        <v>13.0</v>
      </c>
      <c r="C186" s="415" t="s">
        <v>250</v>
      </c>
      <c r="D186" s="284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285"/>
      <c r="R186" s="285"/>
      <c r="S186" s="285"/>
      <c r="T186" s="285"/>
      <c r="U186" s="285"/>
      <c r="V186" s="285"/>
      <c r="W186" s="440"/>
      <c r="X186" s="440"/>
      <c r="Y186" s="373"/>
      <c r="Z186" s="440"/>
      <c r="AA186" s="441"/>
      <c r="AB186" s="8"/>
      <c r="AC186" s="9"/>
      <c r="AD186" s="9"/>
      <c r="AE186" s="9"/>
      <c r="AF186" s="9"/>
      <c r="AG186" s="9"/>
    </row>
    <row r="187" ht="30.0" customHeight="1">
      <c r="A187" s="288" t="s">
        <v>371</v>
      </c>
      <c r="B187" s="345" t="s">
        <v>587</v>
      </c>
      <c r="C187" s="506" t="s">
        <v>588</v>
      </c>
      <c r="D187" s="322"/>
      <c r="E187" s="323">
        <f>SUM(E188:E193)</f>
        <v>17</v>
      </c>
      <c r="F187" s="324"/>
      <c r="G187" s="325">
        <f>SUM(G188:G194)</f>
        <v>65331</v>
      </c>
      <c r="H187" s="323">
        <f>SUM(H188:H193)</f>
        <v>15</v>
      </c>
      <c r="I187" s="324"/>
      <c r="J187" s="325">
        <f>SUM(J188:J194)</f>
        <v>56791</v>
      </c>
      <c r="K187" s="323">
        <f>SUM(K188:K193)</f>
        <v>0</v>
      </c>
      <c r="L187" s="324"/>
      <c r="M187" s="325">
        <f>SUM(M188:M194)</f>
        <v>0</v>
      </c>
      <c r="N187" s="323">
        <f>SUM(N188:N193)</f>
        <v>0</v>
      </c>
      <c r="O187" s="324"/>
      <c r="P187" s="325">
        <f>SUM(P188:P194)</f>
        <v>0</v>
      </c>
      <c r="Q187" s="323">
        <f>SUM(Q188:Q193)</f>
        <v>1</v>
      </c>
      <c r="R187" s="324"/>
      <c r="S187" s="325">
        <f>SUM(S188:S194)</f>
        <v>27000</v>
      </c>
      <c r="T187" s="323">
        <f>SUM(T188:T193)</f>
        <v>1</v>
      </c>
      <c r="U187" s="324"/>
      <c r="V187" s="507">
        <f t="shared" ref="V187:X187" si="399">SUM(V188:V194)</f>
        <v>27000</v>
      </c>
      <c r="W187" s="508">
        <f t="shared" si="399"/>
        <v>92331</v>
      </c>
      <c r="X187" s="325">
        <f t="shared" si="399"/>
        <v>83791</v>
      </c>
      <c r="Y187" s="325">
        <f t="shared" ref="Y187:Y219" si="400">W187-X187</f>
        <v>8540</v>
      </c>
      <c r="Z187" s="325">
        <f t="shared" ref="Z187:Z196" si="401">Y187/W187</f>
        <v>0.09249331211</v>
      </c>
      <c r="AA187" s="328"/>
      <c r="AB187" s="298"/>
      <c r="AC187" s="298"/>
      <c r="AD187" s="298"/>
      <c r="AE187" s="298"/>
      <c r="AF187" s="298"/>
      <c r="AG187" s="298"/>
    </row>
    <row r="188" ht="30.0" customHeight="1">
      <c r="A188" s="299" t="s">
        <v>373</v>
      </c>
      <c r="B188" s="300" t="s">
        <v>251</v>
      </c>
      <c r="C188" s="509" t="s">
        <v>589</v>
      </c>
      <c r="D188" s="301" t="s">
        <v>376</v>
      </c>
      <c r="E188" s="305">
        <v>4.0</v>
      </c>
      <c r="F188" s="306">
        <v>4000.0</v>
      </c>
      <c r="G188" s="307">
        <f t="shared" ref="G188:G193" si="402">E188*F188</f>
        <v>16000</v>
      </c>
      <c r="H188" s="305">
        <v>3.0</v>
      </c>
      <c r="I188" s="306">
        <v>4000.0</v>
      </c>
      <c r="J188" s="307">
        <f t="shared" ref="J188:J193" si="403">H188*I188</f>
        <v>12000</v>
      </c>
      <c r="K188" s="305"/>
      <c r="L188" s="306"/>
      <c r="M188" s="307">
        <f t="shared" ref="M188:M194" si="404">K188*L188</f>
        <v>0</v>
      </c>
      <c r="N188" s="305"/>
      <c r="O188" s="306"/>
      <c r="P188" s="307">
        <f t="shared" ref="P188:P194" si="405">N188*O188</f>
        <v>0</v>
      </c>
      <c r="Q188" s="305"/>
      <c r="R188" s="306"/>
      <c r="S188" s="307">
        <f t="shared" ref="S188:S194" si="406">Q188*R188</f>
        <v>0</v>
      </c>
      <c r="T188" s="305"/>
      <c r="U188" s="306"/>
      <c r="V188" s="340">
        <f t="shared" ref="V188:V194" si="407">T188*U188</f>
        <v>0</v>
      </c>
      <c r="W188" s="446">
        <f t="shared" ref="W188:W194" si="408">G188+M188+S188</f>
        <v>16000</v>
      </c>
      <c r="X188" s="309">
        <f t="shared" ref="X188:X194" si="409">J188+P188+V188</f>
        <v>12000</v>
      </c>
      <c r="Y188" s="309">
        <f t="shared" si="400"/>
        <v>4000</v>
      </c>
      <c r="Z188" s="310">
        <f t="shared" si="401"/>
        <v>0.25</v>
      </c>
      <c r="AA188" s="311"/>
      <c r="AB188" s="313"/>
      <c r="AC188" s="313"/>
      <c r="AD188" s="313"/>
      <c r="AE188" s="313"/>
      <c r="AF188" s="313"/>
      <c r="AG188" s="313"/>
    </row>
    <row r="189" ht="30.0" customHeight="1">
      <c r="A189" s="299" t="s">
        <v>373</v>
      </c>
      <c r="B189" s="300" t="s">
        <v>253</v>
      </c>
      <c r="C189" s="509" t="s">
        <v>590</v>
      </c>
      <c r="D189" s="301" t="s">
        <v>376</v>
      </c>
      <c r="E189" s="305">
        <v>3.0</v>
      </c>
      <c r="F189" s="306">
        <v>3000.0</v>
      </c>
      <c r="G189" s="307">
        <f t="shared" si="402"/>
        <v>9000</v>
      </c>
      <c r="H189" s="305">
        <v>2.0</v>
      </c>
      <c r="I189" s="306">
        <v>3000.0</v>
      </c>
      <c r="J189" s="307">
        <f t="shared" si="403"/>
        <v>6000</v>
      </c>
      <c r="K189" s="305"/>
      <c r="L189" s="306"/>
      <c r="M189" s="307">
        <f t="shared" si="404"/>
        <v>0</v>
      </c>
      <c r="N189" s="305"/>
      <c r="O189" s="306"/>
      <c r="P189" s="307">
        <f t="shared" si="405"/>
        <v>0</v>
      </c>
      <c r="Q189" s="305"/>
      <c r="R189" s="306"/>
      <c r="S189" s="307">
        <f t="shared" si="406"/>
        <v>0</v>
      </c>
      <c r="T189" s="305"/>
      <c r="U189" s="306"/>
      <c r="V189" s="340">
        <f t="shared" si="407"/>
        <v>0</v>
      </c>
      <c r="W189" s="446">
        <f t="shared" si="408"/>
        <v>9000</v>
      </c>
      <c r="X189" s="309">
        <f t="shared" si="409"/>
        <v>6000</v>
      </c>
      <c r="Y189" s="309">
        <f t="shared" si="400"/>
        <v>3000</v>
      </c>
      <c r="Z189" s="310">
        <f t="shared" si="401"/>
        <v>0.3333333333</v>
      </c>
      <c r="AA189" s="311"/>
      <c r="AB189" s="313"/>
      <c r="AC189" s="313"/>
      <c r="AD189" s="313"/>
      <c r="AE189" s="313"/>
      <c r="AF189" s="313"/>
      <c r="AG189" s="313"/>
    </row>
    <row r="190" ht="30.0" customHeight="1">
      <c r="A190" s="299" t="s">
        <v>373</v>
      </c>
      <c r="B190" s="300" t="s">
        <v>255</v>
      </c>
      <c r="C190" s="509" t="s">
        <v>591</v>
      </c>
      <c r="D190" s="301" t="s">
        <v>376</v>
      </c>
      <c r="E190" s="305">
        <v>3.0</v>
      </c>
      <c r="F190" s="306">
        <v>1450.0</v>
      </c>
      <c r="G190" s="307">
        <f t="shared" si="402"/>
        <v>4350</v>
      </c>
      <c r="H190" s="305">
        <v>3.0</v>
      </c>
      <c r="I190" s="306">
        <v>1450.0</v>
      </c>
      <c r="J190" s="307">
        <f t="shared" si="403"/>
        <v>4350</v>
      </c>
      <c r="K190" s="305"/>
      <c r="L190" s="306"/>
      <c r="M190" s="307">
        <f t="shared" si="404"/>
        <v>0</v>
      </c>
      <c r="N190" s="305"/>
      <c r="O190" s="306"/>
      <c r="P190" s="307">
        <f t="shared" si="405"/>
        <v>0</v>
      </c>
      <c r="Q190" s="305"/>
      <c r="R190" s="306"/>
      <c r="S190" s="307">
        <f t="shared" si="406"/>
        <v>0</v>
      </c>
      <c r="T190" s="305"/>
      <c r="U190" s="306"/>
      <c r="V190" s="340">
        <f t="shared" si="407"/>
        <v>0</v>
      </c>
      <c r="W190" s="446">
        <f t="shared" si="408"/>
        <v>4350</v>
      </c>
      <c r="X190" s="309">
        <f t="shared" si="409"/>
        <v>4350</v>
      </c>
      <c r="Y190" s="309">
        <f t="shared" si="400"/>
        <v>0</v>
      </c>
      <c r="Z190" s="310">
        <f t="shared" si="401"/>
        <v>0</v>
      </c>
      <c r="AA190" s="311"/>
      <c r="AB190" s="313"/>
      <c r="AC190" s="313"/>
      <c r="AD190" s="313"/>
      <c r="AE190" s="313"/>
      <c r="AF190" s="313"/>
      <c r="AG190" s="313"/>
    </row>
    <row r="191" ht="30.0" customHeight="1">
      <c r="A191" s="299" t="s">
        <v>373</v>
      </c>
      <c r="B191" s="300" t="s">
        <v>257</v>
      </c>
      <c r="C191" s="509" t="s">
        <v>592</v>
      </c>
      <c r="D191" s="301" t="s">
        <v>376</v>
      </c>
      <c r="E191" s="305">
        <v>3.0</v>
      </c>
      <c r="F191" s="306">
        <v>3000.0</v>
      </c>
      <c r="G191" s="307">
        <f t="shared" si="402"/>
        <v>9000</v>
      </c>
      <c r="H191" s="305">
        <v>3.0</v>
      </c>
      <c r="I191" s="306">
        <v>3000.0</v>
      </c>
      <c r="J191" s="307">
        <f t="shared" si="403"/>
        <v>9000</v>
      </c>
      <c r="K191" s="305"/>
      <c r="L191" s="306"/>
      <c r="M191" s="307">
        <f t="shared" si="404"/>
        <v>0</v>
      </c>
      <c r="N191" s="305"/>
      <c r="O191" s="306"/>
      <c r="P191" s="307">
        <f t="shared" si="405"/>
        <v>0</v>
      </c>
      <c r="Q191" s="305"/>
      <c r="R191" s="306"/>
      <c r="S191" s="307">
        <f t="shared" si="406"/>
        <v>0</v>
      </c>
      <c r="T191" s="305"/>
      <c r="U191" s="306"/>
      <c r="V191" s="340">
        <f t="shared" si="407"/>
        <v>0</v>
      </c>
      <c r="W191" s="446">
        <f t="shared" si="408"/>
        <v>9000</v>
      </c>
      <c r="X191" s="309">
        <f t="shared" si="409"/>
        <v>9000</v>
      </c>
      <c r="Y191" s="309">
        <f t="shared" si="400"/>
        <v>0</v>
      </c>
      <c r="Z191" s="310">
        <f t="shared" si="401"/>
        <v>0</v>
      </c>
      <c r="AA191" s="311"/>
      <c r="AB191" s="313"/>
      <c r="AC191" s="313"/>
      <c r="AD191" s="313"/>
      <c r="AE191" s="313"/>
      <c r="AF191" s="313"/>
      <c r="AG191" s="313"/>
    </row>
    <row r="192" ht="30.0" customHeight="1">
      <c r="A192" s="299" t="s">
        <v>373</v>
      </c>
      <c r="B192" s="300" t="s">
        <v>593</v>
      </c>
      <c r="C192" s="509" t="s">
        <v>594</v>
      </c>
      <c r="D192" s="301" t="s">
        <v>595</v>
      </c>
      <c r="E192" s="305">
        <v>4.0</v>
      </c>
      <c r="F192" s="306">
        <v>3800.0</v>
      </c>
      <c r="G192" s="307">
        <f t="shared" si="402"/>
        <v>15200</v>
      </c>
      <c r="H192" s="305">
        <v>4.0</v>
      </c>
      <c r="I192" s="306">
        <v>3800.0</v>
      </c>
      <c r="J192" s="307">
        <f t="shared" si="403"/>
        <v>15200</v>
      </c>
      <c r="K192" s="305"/>
      <c r="L192" s="306"/>
      <c r="M192" s="307">
        <f t="shared" si="404"/>
        <v>0</v>
      </c>
      <c r="N192" s="305"/>
      <c r="O192" s="306"/>
      <c r="P192" s="307">
        <f t="shared" si="405"/>
        <v>0</v>
      </c>
      <c r="Q192" s="305"/>
      <c r="R192" s="306"/>
      <c r="S192" s="307">
        <f t="shared" si="406"/>
        <v>0</v>
      </c>
      <c r="T192" s="305"/>
      <c r="U192" s="306"/>
      <c r="V192" s="340">
        <f t="shared" si="407"/>
        <v>0</v>
      </c>
      <c r="W192" s="446">
        <f t="shared" si="408"/>
        <v>15200</v>
      </c>
      <c r="X192" s="309">
        <f t="shared" si="409"/>
        <v>15200</v>
      </c>
      <c r="Y192" s="309">
        <f t="shared" si="400"/>
        <v>0</v>
      </c>
      <c r="Z192" s="310">
        <f t="shared" si="401"/>
        <v>0</v>
      </c>
      <c r="AA192" s="311"/>
      <c r="AB192" s="313"/>
      <c r="AC192" s="313"/>
      <c r="AD192" s="313"/>
      <c r="AE192" s="313"/>
      <c r="AF192" s="313"/>
      <c r="AG192" s="313"/>
    </row>
    <row r="193" ht="30.0" customHeight="1">
      <c r="A193" s="299" t="s">
        <v>373</v>
      </c>
      <c r="B193" s="300" t="s">
        <v>335</v>
      </c>
      <c r="C193" s="510" t="s">
        <v>336</v>
      </c>
      <c r="D193" s="301" t="s">
        <v>404</v>
      </c>
      <c r="E193" s="305">
        <v>0.0</v>
      </c>
      <c r="F193" s="306">
        <v>0.0</v>
      </c>
      <c r="G193" s="307">
        <f t="shared" si="402"/>
        <v>0</v>
      </c>
      <c r="H193" s="305"/>
      <c r="I193" s="306"/>
      <c r="J193" s="307">
        <f t="shared" si="403"/>
        <v>0</v>
      </c>
      <c r="K193" s="318">
        <v>0.0</v>
      </c>
      <c r="L193" s="511">
        <v>0.0</v>
      </c>
      <c r="M193" s="307">
        <f t="shared" si="404"/>
        <v>0</v>
      </c>
      <c r="N193" s="305"/>
      <c r="O193" s="306"/>
      <c r="P193" s="307">
        <f t="shared" si="405"/>
        <v>0</v>
      </c>
      <c r="Q193" s="318">
        <v>1.0</v>
      </c>
      <c r="R193" s="511">
        <v>27000.0</v>
      </c>
      <c r="S193" s="307">
        <f t="shared" si="406"/>
        <v>27000</v>
      </c>
      <c r="T193" s="318">
        <v>1.0</v>
      </c>
      <c r="U193" s="511">
        <v>27000.0</v>
      </c>
      <c r="V193" s="340">
        <f t="shared" si="407"/>
        <v>27000</v>
      </c>
      <c r="W193" s="446">
        <f t="shared" si="408"/>
        <v>27000</v>
      </c>
      <c r="X193" s="309">
        <f t="shared" si="409"/>
        <v>27000</v>
      </c>
      <c r="Y193" s="309">
        <f t="shared" si="400"/>
        <v>0</v>
      </c>
      <c r="Z193" s="310">
        <f t="shared" si="401"/>
        <v>0</v>
      </c>
      <c r="AA193" s="311"/>
      <c r="AB193" s="313"/>
      <c r="AC193" s="313"/>
      <c r="AD193" s="313"/>
      <c r="AE193" s="313"/>
      <c r="AF193" s="313"/>
      <c r="AG193" s="313"/>
    </row>
    <row r="194" ht="30.0" customHeight="1">
      <c r="A194" s="330" t="s">
        <v>373</v>
      </c>
      <c r="B194" s="342" t="s">
        <v>263</v>
      </c>
      <c r="C194" s="510" t="s">
        <v>264</v>
      </c>
      <c r="D194" s="332"/>
      <c r="E194" s="333"/>
      <c r="F194" s="334">
        <v>0.22</v>
      </c>
      <c r="G194" s="335">
        <v>11781.0</v>
      </c>
      <c r="H194" s="333"/>
      <c r="I194" s="334">
        <v>0.22</v>
      </c>
      <c r="J194" s="335">
        <v>10241.0</v>
      </c>
      <c r="K194" s="333"/>
      <c r="L194" s="334">
        <v>0.22</v>
      </c>
      <c r="M194" s="335">
        <f t="shared" si="404"/>
        <v>0</v>
      </c>
      <c r="N194" s="333"/>
      <c r="O194" s="334">
        <v>0.22</v>
      </c>
      <c r="P194" s="335">
        <f t="shared" si="405"/>
        <v>0</v>
      </c>
      <c r="Q194" s="333"/>
      <c r="R194" s="334">
        <v>0.22</v>
      </c>
      <c r="S194" s="335">
        <f t="shared" si="406"/>
        <v>0</v>
      </c>
      <c r="T194" s="333"/>
      <c r="U194" s="334">
        <v>0.22</v>
      </c>
      <c r="V194" s="344">
        <f t="shared" si="407"/>
        <v>0</v>
      </c>
      <c r="W194" s="449">
        <f t="shared" si="408"/>
        <v>11781</v>
      </c>
      <c r="X194" s="450">
        <f t="shared" si="409"/>
        <v>10241</v>
      </c>
      <c r="Y194" s="450">
        <f t="shared" si="400"/>
        <v>1540</v>
      </c>
      <c r="Z194" s="512">
        <f t="shared" si="401"/>
        <v>0.1307189542</v>
      </c>
      <c r="AA194" s="337"/>
      <c r="AB194" s="313"/>
      <c r="AC194" s="313"/>
      <c r="AD194" s="313"/>
      <c r="AE194" s="313"/>
      <c r="AF194" s="313"/>
      <c r="AG194" s="313"/>
    </row>
    <row r="195" ht="30.0" customHeight="1">
      <c r="A195" s="513" t="s">
        <v>371</v>
      </c>
      <c r="B195" s="514" t="s">
        <v>587</v>
      </c>
      <c r="C195" s="433" t="s">
        <v>596</v>
      </c>
      <c r="D195" s="291"/>
      <c r="E195" s="292">
        <f>SUM(E196:E198)</f>
        <v>1</v>
      </c>
      <c r="F195" s="293"/>
      <c r="G195" s="294">
        <f>SUM(G196:G199)</f>
        <v>40000</v>
      </c>
      <c r="H195" s="292">
        <f>SUM(H196:H198)</f>
        <v>1</v>
      </c>
      <c r="I195" s="293"/>
      <c r="J195" s="294">
        <f>SUM(J196:J199)</f>
        <v>48000</v>
      </c>
      <c r="K195" s="292">
        <f>SUM(K196:K198)</f>
        <v>0</v>
      </c>
      <c r="L195" s="293"/>
      <c r="M195" s="294">
        <f>SUM(M196:M199)</f>
        <v>0</v>
      </c>
      <c r="N195" s="292">
        <f>SUM(N196:N198)</f>
        <v>0</v>
      </c>
      <c r="O195" s="293"/>
      <c r="P195" s="294">
        <f>SUM(P196:P199)</f>
        <v>0</v>
      </c>
      <c r="Q195" s="292">
        <f>SUM(Q196:Q198)</f>
        <v>0</v>
      </c>
      <c r="R195" s="293"/>
      <c r="S195" s="294">
        <f>SUM(S196:S199)</f>
        <v>0</v>
      </c>
      <c r="T195" s="292">
        <f>SUM(T196:T198)</f>
        <v>0</v>
      </c>
      <c r="U195" s="293"/>
      <c r="V195" s="294">
        <f t="shared" ref="V195:X195" si="410">SUM(V196:V199)</f>
        <v>0</v>
      </c>
      <c r="W195" s="294">
        <f t="shared" si="410"/>
        <v>40000</v>
      </c>
      <c r="X195" s="294">
        <f t="shared" si="410"/>
        <v>48000</v>
      </c>
      <c r="Y195" s="294">
        <f t="shared" si="400"/>
        <v>-8000</v>
      </c>
      <c r="Z195" s="294">
        <f t="shared" si="401"/>
        <v>-0.2</v>
      </c>
      <c r="AA195" s="294"/>
      <c r="AB195" s="298"/>
      <c r="AC195" s="298"/>
      <c r="AD195" s="298"/>
      <c r="AE195" s="298"/>
      <c r="AF195" s="298"/>
      <c r="AG195" s="298"/>
    </row>
    <row r="196" ht="30.0" customHeight="1">
      <c r="A196" s="299" t="s">
        <v>373</v>
      </c>
      <c r="B196" s="300" t="s">
        <v>265</v>
      </c>
      <c r="C196" s="380" t="s">
        <v>597</v>
      </c>
      <c r="D196" s="301" t="s">
        <v>404</v>
      </c>
      <c r="E196" s="305">
        <v>1.0</v>
      </c>
      <c r="F196" s="306">
        <v>40000.0</v>
      </c>
      <c r="G196" s="307">
        <f t="shared" ref="G196:G199" si="411">E196*F196</f>
        <v>40000</v>
      </c>
      <c r="H196" s="305">
        <v>1.0</v>
      </c>
      <c r="I196" s="306">
        <v>48000.0</v>
      </c>
      <c r="J196" s="307">
        <f t="shared" ref="J196:J199" si="412">H196*I196</f>
        <v>48000</v>
      </c>
      <c r="K196" s="305"/>
      <c r="L196" s="306"/>
      <c r="M196" s="307">
        <f t="shared" ref="M196:M199" si="413">K196*L196</f>
        <v>0</v>
      </c>
      <c r="N196" s="305"/>
      <c r="O196" s="306"/>
      <c r="P196" s="307">
        <f t="shared" ref="P196:P199" si="414">N196*O196</f>
        <v>0</v>
      </c>
      <c r="Q196" s="305"/>
      <c r="R196" s="306"/>
      <c r="S196" s="307">
        <f t="shared" ref="S196:S199" si="415">Q196*R196</f>
        <v>0</v>
      </c>
      <c r="T196" s="305"/>
      <c r="U196" s="306"/>
      <c r="V196" s="307">
        <f t="shared" ref="V196:V199" si="416">T196*U196</f>
        <v>0</v>
      </c>
      <c r="W196" s="308">
        <f t="shared" ref="W196:W199" si="417">G196+M196+S196</f>
        <v>40000</v>
      </c>
      <c r="X196" s="309">
        <f t="shared" ref="X196:X199" si="418">J196+P196+V196</f>
        <v>48000</v>
      </c>
      <c r="Y196" s="309">
        <f t="shared" si="400"/>
        <v>-8000</v>
      </c>
      <c r="Z196" s="310">
        <f t="shared" si="401"/>
        <v>-0.2</v>
      </c>
      <c r="AA196" s="311"/>
      <c r="AB196" s="313"/>
      <c r="AC196" s="313"/>
      <c r="AD196" s="313"/>
      <c r="AE196" s="313"/>
      <c r="AF196" s="313"/>
      <c r="AG196" s="313"/>
    </row>
    <row r="197" ht="30.0" customHeight="1">
      <c r="A197" s="299" t="s">
        <v>373</v>
      </c>
      <c r="B197" s="300" t="s">
        <v>598</v>
      </c>
      <c r="C197" s="380" t="s">
        <v>599</v>
      </c>
      <c r="D197" s="301"/>
      <c r="E197" s="305"/>
      <c r="F197" s="306"/>
      <c r="G197" s="307">
        <f t="shared" si="411"/>
        <v>0</v>
      </c>
      <c r="H197" s="305"/>
      <c r="I197" s="306"/>
      <c r="J197" s="307">
        <f t="shared" si="412"/>
        <v>0</v>
      </c>
      <c r="K197" s="305"/>
      <c r="L197" s="306"/>
      <c r="M197" s="307">
        <f t="shared" si="413"/>
        <v>0</v>
      </c>
      <c r="N197" s="305"/>
      <c r="O197" s="306"/>
      <c r="P197" s="307">
        <f t="shared" si="414"/>
        <v>0</v>
      </c>
      <c r="Q197" s="305"/>
      <c r="R197" s="306"/>
      <c r="S197" s="307">
        <f t="shared" si="415"/>
        <v>0</v>
      </c>
      <c r="T197" s="305"/>
      <c r="U197" s="306"/>
      <c r="V197" s="307">
        <f t="shared" si="416"/>
        <v>0</v>
      </c>
      <c r="W197" s="308">
        <f t="shared" si="417"/>
        <v>0</v>
      </c>
      <c r="X197" s="309">
        <f t="shared" si="418"/>
        <v>0</v>
      </c>
      <c r="Y197" s="309">
        <f t="shared" si="400"/>
        <v>0</v>
      </c>
      <c r="Z197" s="329">
        <v>0.0</v>
      </c>
      <c r="AA197" s="311"/>
      <c r="AB197" s="313"/>
      <c r="AC197" s="313"/>
      <c r="AD197" s="313"/>
      <c r="AE197" s="313"/>
      <c r="AF197" s="313"/>
      <c r="AG197" s="313"/>
    </row>
    <row r="198" ht="30.0" customHeight="1">
      <c r="A198" s="341" t="s">
        <v>373</v>
      </c>
      <c r="B198" s="331" t="s">
        <v>600</v>
      </c>
      <c r="C198" s="380" t="s">
        <v>599</v>
      </c>
      <c r="D198" s="343"/>
      <c r="E198" s="314"/>
      <c r="F198" s="315"/>
      <c r="G198" s="316">
        <f t="shared" si="411"/>
        <v>0</v>
      </c>
      <c r="H198" s="314"/>
      <c r="I198" s="315"/>
      <c r="J198" s="316">
        <f t="shared" si="412"/>
        <v>0</v>
      </c>
      <c r="K198" s="314"/>
      <c r="L198" s="315"/>
      <c r="M198" s="316">
        <f t="shared" si="413"/>
        <v>0</v>
      </c>
      <c r="N198" s="314"/>
      <c r="O198" s="315"/>
      <c r="P198" s="316">
        <f t="shared" si="414"/>
        <v>0</v>
      </c>
      <c r="Q198" s="314"/>
      <c r="R198" s="315"/>
      <c r="S198" s="316">
        <f t="shared" si="415"/>
        <v>0</v>
      </c>
      <c r="T198" s="314"/>
      <c r="U198" s="315"/>
      <c r="V198" s="316">
        <f t="shared" si="416"/>
        <v>0</v>
      </c>
      <c r="W198" s="336">
        <f t="shared" si="417"/>
        <v>0</v>
      </c>
      <c r="X198" s="309">
        <f t="shared" si="418"/>
        <v>0</v>
      </c>
      <c r="Y198" s="309">
        <f t="shared" si="400"/>
        <v>0</v>
      </c>
      <c r="Z198" s="329">
        <v>0.0</v>
      </c>
      <c r="AA198" s="354"/>
      <c r="AB198" s="313"/>
      <c r="AC198" s="313"/>
      <c r="AD198" s="313"/>
      <c r="AE198" s="313"/>
      <c r="AF198" s="313"/>
      <c r="AG198" s="313"/>
    </row>
    <row r="199" ht="30.0" customHeight="1">
      <c r="A199" s="341" t="s">
        <v>373</v>
      </c>
      <c r="B199" s="331" t="s">
        <v>601</v>
      </c>
      <c r="C199" s="381" t="s">
        <v>602</v>
      </c>
      <c r="D199" s="332"/>
      <c r="E199" s="314"/>
      <c r="F199" s="315">
        <v>0.22</v>
      </c>
      <c r="G199" s="316">
        <f t="shared" si="411"/>
        <v>0</v>
      </c>
      <c r="H199" s="314"/>
      <c r="I199" s="315">
        <v>0.22</v>
      </c>
      <c r="J199" s="316">
        <f t="shared" si="412"/>
        <v>0</v>
      </c>
      <c r="K199" s="314"/>
      <c r="L199" s="315">
        <v>0.22</v>
      </c>
      <c r="M199" s="316">
        <f t="shared" si="413"/>
        <v>0</v>
      </c>
      <c r="N199" s="314"/>
      <c r="O199" s="315">
        <v>0.22</v>
      </c>
      <c r="P199" s="316">
        <f t="shared" si="414"/>
        <v>0</v>
      </c>
      <c r="Q199" s="314"/>
      <c r="R199" s="315">
        <v>0.22</v>
      </c>
      <c r="S199" s="316">
        <f t="shared" si="415"/>
        <v>0</v>
      </c>
      <c r="T199" s="314"/>
      <c r="U199" s="315">
        <v>0.22</v>
      </c>
      <c r="V199" s="316">
        <f t="shared" si="416"/>
        <v>0</v>
      </c>
      <c r="W199" s="336">
        <f t="shared" si="417"/>
        <v>0</v>
      </c>
      <c r="X199" s="309">
        <f t="shared" si="418"/>
        <v>0</v>
      </c>
      <c r="Y199" s="309">
        <f t="shared" si="400"/>
        <v>0</v>
      </c>
      <c r="Z199" s="329">
        <v>0.0</v>
      </c>
      <c r="AA199" s="337"/>
      <c r="AB199" s="313"/>
      <c r="AC199" s="313"/>
      <c r="AD199" s="313"/>
      <c r="AE199" s="313"/>
      <c r="AF199" s="313"/>
      <c r="AG199" s="313"/>
    </row>
    <row r="200" ht="30.0" customHeight="1">
      <c r="A200" s="288" t="s">
        <v>371</v>
      </c>
      <c r="B200" s="345" t="s">
        <v>603</v>
      </c>
      <c r="C200" s="433" t="s">
        <v>604</v>
      </c>
      <c r="D200" s="322"/>
      <c r="E200" s="323">
        <f>SUM(E201:E203)</f>
        <v>0</v>
      </c>
      <c r="F200" s="324"/>
      <c r="G200" s="325">
        <f t="shared" ref="G200:H200" si="419">SUM(G201:G203)</f>
        <v>0</v>
      </c>
      <c r="H200" s="323">
        <f t="shared" si="419"/>
        <v>0</v>
      </c>
      <c r="I200" s="324"/>
      <c r="J200" s="325">
        <f t="shared" ref="J200:K200" si="420">SUM(J201:J203)</f>
        <v>0</v>
      </c>
      <c r="K200" s="323">
        <f t="shared" si="420"/>
        <v>0</v>
      </c>
      <c r="L200" s="324"/>
      <c r="M200" s="325">
        <f t="shared" ref="M200:N200" si="421">SUM(M201:M203)</f>
        <v>0</v>
      </c>
      <c r="N200" s="323">
        <f t="shared" si="421"/>
        <v>0</v>
      </c>
      <c r="O200" s="324"/>
      <c r="P200" s="325">
        <f t="shared" ref="P200:Q200" si="422">SUM(P201:P203)</f>
        <v>0</v>
      </c>
      <c r="Q200" s="323">
        <f t="shared" si="422"/>
        <v>0</v>
      </c>
      <c r="R200" s="324"/>
      <c r="S200" s="325">
        <f t="shared" ref="S200:T200" si="423">SUM(S201:S203)</f>
        <v>0</v>
      </c>
      <c r="T200" s="323">
        <f t="shared" si="423"/>
        <v>0</v>
      </c>
      <c r="U200" s="324"/>
      <c r="V200" s="325">
        <f t="shared" ref="V200:X200" si="424">SUM(V201:V203)</f>
        <v>0</v>
      </c>
      <c r="W200" s="325">
        <f t="shared" si="424"/>
        <v>0</v>
      </c>
      <c r="X200" s="325">
        <f t="shared" si="424"/>
        <v>0</v>
      </c>
      <c r="Y200" s="325">
        <f t="shared" si="400"/>
        <v>0</v>
      </c>
      <c r="Z200" s="355">
        <v>0.0</v>
      </c>
      <c r="AA200" s="515"/>
      <c r="AB200" s="298"/>
      <c r="AC200" s="298"/>
      <c r="AD200" s="298"/>
      <c r="AE200" s="298"/>
      <c r="AF200" s="298"/>
      <c r="AG200" s="298"/>
    </row>
    <row r="201" ht="30.0" customHeight="1">
      <c r="A201" s="299" t="s">
        <v>373</v>
      </c>
      <c r="B201" s="300" t="s">
        <v>605</v>
      </c>
      <c r="C201" s="380" t="s">
        <v>606</v>
      </c>
      <c r="D201" s="301"/>
      <c r="E201" s="305"/>
      <c r="F201" s="306"/>
      <c r="G201" s="307">
        <f t="shared" ref="G201:G203" si="425">E201*F201</f>
        <v>0</v>
      </c>
      <c r="H201" s="305"/>
      <c r="I201" s="306"/>
      <c r="J201" s="307">
        <f t="shared" ref="J201:J203" si="426">H201*I201</f>
        <v>0</v>
      </c>
      <c r="K201" s="305"/>
      <c r="L201" s="306"/>
      <c r="M201" s="307">
        <f t="shared" ref="M201:M203" si="427">K201*L201</f>
        <v>0</v>
      </c>
      <c r="N201" s="305"/>
      <c r="O201" s="306"/>
      <c r="P201" s="307">
        <f t="shared" ref="P201:P203" si="428">N201*O201</f>
        <v>0</v>
      </c>
      <c r="Q201" s="305"/>
      <c r="R201" s="306"/>
      <c r="S201" s="307">
        <f t="shared" ref="S201:S203" si="429">Q201*R201</f>
        <v>0</v>
      </c>
      <c r="T201" s="305"/>
      <c r="U201" s="306"/>
      <c r="V201" s="307">
        <f t="shared" ref="V201:V203" si="430">T201*U201</f>
        <v>0</v>
      </c>
      <c r="W201" s="308">
        <f t="shared" ref="W201:W203" si="431">G201+M201+S201</f>
        <v>0</v>
      </c>
      <c r="X201" s="309">
        <f t="shared" ref="X201:X203" si="432">J201+P201+V201</f>
        <v>0</v>
      </c>
      <c r="Y201" s="309">
        <f t="shared" si="400"/>
        <v>0</v>
      </c>
      <c r="Z201" s="329">
        <v>0.0</v>
      </c>
      <c r="AA201" s="502"/>
      <c r="AB201" s="313"/>
      <c r="AC201" s="313"/>
      <c r="AD201" s="313"/>
      <c r="AE201" s="313"/>
      <c r="AF201" s="313"/>
      <c r="AG201" s="313"/>
    </row>
    <row r="202" ht="30.0" customHeight="1">
      <c r="A202" s="299" t="s">
        <v>373</v>
      </c>
      <c r="B202" s="300" t="s">
        <v>607</v>
      </c>
      <c r="C202" s="380" t="s">
        <v>606</v>
      </c>
      <c r="D202" s="301"/>
      <c r="E202" s="305"/>
      <c r="F202" s="306"/>
      <c r="G202" s="307">
        <f t="shared" si="425"/>
        <v>0</v>
      </c>
      <c r="H202" s="305"/>
      <c r="I202" s="306"/>
      <c r="J202" s="307">
        <f t="shared" si="426"/>
        <v>0</v>
      </c>
      <c r="K202" s="305"/>
      <c r="L202" s="306"/>
      <c r="M202" s="307">
        <f t="shared" si="427"/>
        <v>0</v>
      </c>
      <c r="N202" s="305"/>
      <c r="O202" s="306"/>
      <c r="P202" s="307">
        <f t="shared" si="428"/>
        <v>0</v>
      </c>
      <c r="Q202" s="305"/>
      <c r="R202" s="306"/>
      <c r="S202" s="307">
        <f t="shared" si="429"/>
        <v>0</v>
      </c>
      <c r="T202" s="305"/>
      <c r="U202" s="306"/>
      <c r="V202" s="307">
        <f t="shared" si="430"/>
        <v>0</v>
      </c>
      <c r="W202" s="308">
        <f t="shared" si="431"/>
        <v>0</v>
      </c>
      <c r="X202" s="309">
        <f t="shared" si="432"/>
        <v>0</v>
      </c>
      <c r="Y202" s="309">
        <f t="shared" si="400"/>
        <v>0</v>
      </c>
      <c r="Z202" s="329">
        <v>0.0</v>
      </c>
      <c r="AA202" s="502"/>
      <c r="AB202" s="313"/>
      <c r="AC202" s="313"/>
      <c r="AD202" s="313"/>
      <c r="AE202" s="313"/>
      <c r="AF202" s="313"/>
      <c r="AG202" s="313"/>
    </row>
    <row r="203" ht="30.0" customHeight="1">
      <c r="A203" s="341" t="s">
        <v>373</v>
      </c>
      <c r="B203" s="331" t="s">
        <v>608</v>
      </c>
      <c r="C203" s="353" t="s">
        <v>606</v>
      </c>
      <c r="D203" s="343"/>
      <c r="E203" s="314"/>
      <c r="F203" s="315"/>
      <c r="G203" s="316">
        <f t="shared" si="425"/>
        <v>0</v>
      </c>
      <c r="H203" s="314"/>
      <c r="I203" s="315"/>
      <c r="J203" s="316">
        <f t="shared" si="426"/>
        <v>0</v>
      </c>
      <c r="K203" s="314"/>
      <c r="L203" s="315"/>
      <c r="M203" s="316">
        <f t="shared" si="427"/>
        <v>0</v>
      </c>
      <c r="N203" s="314"/>
      <c r="O203" s="315"/>
      <c r="P203" s="316">
        <f t="shared" si="428"/>
        <v>0</v>
      </c>
      <c r="Q203" s="314"/>
      <c r="R203" s="315"/>
      <c r="S203" s="316">
        <f t="shared" si="429"/>
        <v>0</v>
      </c>
      <c r="T203" s="314"/>
      <c r="U203" s="315"/>
      <c r="V203" s="316">
        <f t="shared" si="430"/>
        <v>0</v>
      </c>
      <c r="W203" s="336">
        <f t="shared" si="431"/>
        <v>0</v>
      </c>
      <c r="X203" s="309">
        <f t="shared" si="432"/>
        <v>0</v>
      </c>
      <c r="Y203" s="309">
        <f t="shared" si="400"/>
        <v>0</v>
      </c>
      <c r="Z203" s="329">
        <v>0.0</v>
      </c>
      <c r="AA203" s="503"/>
      <c r="AB203" s="313"/>
      <c r="AC203" s="313"/>
      <c r="AD203" s="313"/>
      <c r="AE203" s="313"/>
      <c r="AF203" s="313"/>
      <c r="AG203" s="313"/>
    </row>
    <row r="204" ht="30.0" customHeight="1">
      <c r="A204" s="288" t="s">
        <v>371</v>
      </c>
      <c r="B204" s="345" t="s">
        <v>609</v>
      </c>
      <c r="C204" s="516" t="s">
        <v>250</v>
      </c>
      <c r="D204" s="322"/>
      <c r="E204" s="323">
        <f>SUM(E205:E217)</f>
        <v>20</v>
      </c>
      <c r="F204" s="324"/>
      <c r="G204" s="325">
        <f>SUM(G205:G218)</f>
        <v>305060.01</v>
      </c>
      <c r="H204" s="323">
        <f>SUM(H205:H217)</f>
        <v>20</v>
      </c>
      <c r="I204" s="324"/>
      <c r="J204" s="325">
        <f>SUM(J205:J218)</f>
        <v>280404.6</v>
      </c>
      <c r="K204" s="323">
        <f>SUM(K205:K217)</f>
        <v>0</v>
      </c>
      <c r="L204" s="324"/>
      <c r="M204" s="325">
        <f>SUM(M205:M218)</f>
        <v>0</v>
      </c>
      <c r="N204" s="323">
        <f>SUM(N205:N217)</f>
        <v>0</v>
      </c>
      <c r="O204" s="324"/>
      <c r="P204" s="325">
        <f>SUM(P205:P218)</f>
        <v>0</v>
      </c>
      <c r="Q204" s="323">
        <v>1.0</v>
      </c>
      <c r="R204" s="324">
        <v>27000.0</v>
      </c>
      <c r="S204" s="325">
        <v>27000.0</v>
      </c>
      <c r="T204" s="323">
        <v>1.0</v>
      </c>
      <c r="U204" s="324">
        <v>27000.0</v>
      </c>
      <c r="V204" s="325">
        <v>27000.0</v>
      </c>
      <c r="W204" s="325">
        <f t="shared" ref="W204:X204" si="433">SUM(W205:W218)</f>
        <v>305060.01</v>
      </c>
      <c r="X204" s="325">
        <f t="shared" si="433"/>
        <v>280404.6</v>
      </c>
      <c r="Y204" s="325">
        <f t="shared" si="400"/>
        <v>24655.41</v>
      </c>
      <c r="Z204" s="325">
        <f>Y204/W204</f>
        <v>0.08082150787</v>
      </c>
      <c r="AA204" s="515"/>
      <c r="AB204" s="298"/>
      <c r="AC204" s="298"/>
      <c r="AD204" s="298"/>
      <c r="AE204" s="298"/>
      <c r="AF204" s="298"/>
      <c r="AG204" s="298"/>
    </row>
    <row r="205" ht="30.0" customHeight="1">
      <c r="A205" s="346" t="s">
        <v>373</v>
      </c>
      <c r="B205" s="347" t="s">
        <v>610</v>
      </c>
      <c r="C205" s="478" t="s">
        <v>611</v>
      </c>
      <c r="D205" s="467"/>
      <c r="E205" s="302"/>
      <c r="F205" s="303"/>
      <c r="G205" s="304">
        <f t="shared" ref="G205:G207" si="434">E205*F205</f>
        <v>0</v>
      </c>
      <c r="H205" s="305"/>
      <c r="I205" s="306"/>
      <c r="J205" s="307">
        <f t="shared" ref="J205:J218" si="435">H205*I205</f>
        <v>0</v>
      </c>
      <c r="K205" s="305"/>
      <c r="L205" s="306"/>
      <c r="M205" s="307">
        <f t="shared" ref="M205:M218" si="436">K205*L205</f>
        <v>0</v>
      </c>
      <c r="N205" s="305"/>
      <c r="O205" s="306"/>
      <c r="P205" s="307">
        <f t="shared" ref="P205:P218" si="437">N205*O205</f>
        <v>0</v>
      </c>
      <c r="Q205" s="305"/>
      <c r="R205" s="306"/>
      <c r="S205" s="307">
        <f t="shared" ref="S205:S218" si="438">Q205*R205</f>
        <v>0</v>
      </c>
      <c r="T205" s="305"/>
      <c r="U205" s="306"/>
      <c r="V205" s="307">
        <f t="shared" ref="V205:V218" si="439">T205*U205</f>
        <v>0</v>
      </c>
      <c r="W205" s="308">
        <f t="shared" ref="W205:W218" si="440">G205+M205+S205</f>
        <v>0</v>
      </c>
      <c r="X205" s="309">
        <f t="shared" ref="X205:X218" si="441">J205+P205+V205</f>
        <v>0</v>
      </c>
      <c r="Y205" s="309">
        <f t="shared" si="400"/>
        <v>0</v>
      </c>
      <c r="Z205" s="329">
        <v>0.0</v>
      </c>
      <c r="AA205" s="502"/>
      <c r="AB205" s="313"/>
      <c r="AC205" s="313"/>
      <c r="AD205" s="313"/>
      <c r="AE205" s="313"/>
      <c r="AF205" s="313"/>
      <c r="AG205" s="313"/>
    </row>
    <row r="206" ht="30.0" customHeight="1">
      <c r="A206" s="299" t="s">
        <v>373</v>
      </c>
      <c r="B206" s="300" t="s">
        <v>612</v>
      </c>
      <c r="C206" s="380" t="s">
        <v>613</v>
      </c>
      <c r="D206" s="471"/>
      <c r="E206" s="305"/>
      <c r="F206" s="306"/>
      <c r="G206" s="307">
        <f t="shared" si="434"/>
        <v>0</v>
      </c>
      <c r="H206" s="305"/>
      <c r="I206" s="306"/>
      <c r="J206" s="307">
        <f t="shared" si="435"/>
        <v>0</v>
      </c>
      <c r="K206" s="305"/>
      <c r="L206" s="306"/>
      <c r="M206" s="307">
        <f t="shared" si="436"/>
        <v>0</v>
      </c>
      <c r="N206" s="305"/>
      <c r="O206" s="306"/>
      <c r="P206" s="307">
        <f t="shared" si="437"/>
        <v>0</v>
      </c>
      <c r="Q206" s="305"/>
      <c r="R206" s="306"/>
      <c r="S206" s="307">
        <f t="shared" si="438"/>
        <v>0</v>
      </c>
      <c r="T206" s="305"/>
      <c r="U206" s="306"/>
      <c r="V206" s="307">
        <f t="shared" si="439"/>
        <v>0</v>
      </c>
      <c r="W206" s="336">
        <f t="shared" si="440"/>
        <v>0</v>
      </c>
      <c r="X206" s="309">
        <f t="shared" si="441"/>
        <v>0</v>
      </c>
      <c r="Y206" s="309">
        <f t="shared" si="400"/>
        <v>0</v>
      </c>
      <c r="Z206" s="329">
        <v>0.0</v>
      </c>
      <c r="AA206" s="502"/>
      <c r="AB206" s="313"/>
      <c r="AC206" s="313"/>
      <c r="AD206" s="313"/>
      <c r="AE206" s="313"/>
      <c r="AF206" s="313"/>
      <c r="AG206" s="313"/>
    </row>
    <row r="207" ht="30.0" customHeight="1">
      <c r="A207" s="299" t="s">
        <v>373</v>
      </c>
      <c r="B207" s="300" t="s">
        <v>614</v>
      </c>
      <c r="C207" s="380" t="s">
        <v>615</v>
      </c>
      <c r="D207" s="471"/>
      <c r="E207" s="305"/>
      <c r="F207" s="306"/>
      <c r="G207" s="307">
        <f t="shared" si="434"/>
        <v>0</v>
      </c>
      <c r="H207" s="305"/>
      <c r="I207" s="306"/>
      <c r="J207" s="307">
        <f t="shared" si="435"/>
        <v>0</v>
      </c>
      <c r="K207" s="305"/>
      <c r="L207" s="306"/>
      <c r="M207" s="307">
        <f t="shared" si="436"/>
        <v>0</v>
      </c>
      <c r="N207" s="305"/>
      <c r="O207" s="306"/>
      <c r="P207" s="307">
        <f t="shared" si="437"/>
        <v>0</v>
      </c>
      <c r="Q207" s="305"/>
      <c r="R207" s="306"/>
      <c r="S207" s="307">
        <f t="shared" si="438"/>
        <v>0</v>
      </c>
      <c r="T207" s="305"/>
      <c r="U207" s="306"/>
      <c r="V207" s="307">
        <f t="shared" si="439"/>
        <v>0</v>
      </c>
      <c r="W207" s="336">
        <f t="shared" si="440"/>
        <v>0</v>
      </c>
      <c r="X207" s="309">
        <f t="shared" si="441"/>
        <v>0</v>
      </c>
      <c r="Y207" s="309">
        <f t="shared" si="400"/>
        <v>0</v>
      </c>
      <c r="Z207" s="329">
        <v>0.0</v>
      </c>
      <c r="AA207" s="502"/>
      <c r="AB207" s="313"/>
      <c r="AC207" s="313"/>
      <c r="AD207" s="313"/>
      <c r="AE207" s="313"/>
      <c r="AF207" s="313"/>
      <c r="AG207" s="313"/>
    </row>
    <row r="208" ht="30.0" customHeight="1">
      <c r="A208" s="299" t="s">
        <v>373</v>
      </c>
      <c r="B208" s="300" t="s">
        <v>616</v>
      </c>
      <c r="C208" s="380" t="s">
        <v>617</v>
      </c>
      <c r="D208" s="471"/>
      <c r="E208" s="305"/>
      <c r="F208" s="306"/>
      <c r="G208" s="517">
        <v>0.0</v>
      </c>
      <c r="H208" s="305"/>
      <c r="I208" s="306"/>
      <c r="J208" s="307">
        <f t="shared" si="435"/>
        <v>0</v>
      </c>
      <c r="K208" s="305"/>
      <c r="L208" s="306"/>
      <c r="M208" s="307">
        <f t="shared" si="436"/>
        <v>0</v>
      </c>
      <c r="N208" s="305"/>
      <c r="O208" s="306"/>
      <c r="P208" s="307">
        <f t="shared" si="437"/>
        <v>0</v>
      </c>
      <c r="Q208" s="305"/>
      <c r="R208" s="306"/>
      <c r="S208" s="307">
        <f t="shared" si="438"/>
        <v>0</v>
      </c>
      <c r="T208" s="305"/>
      <c r="U208" s="306"/>
      <c r="V208" s="307">
        <f t="shared" si="439"/>
        <v>0</v>
      </c>
      <c r="W208" s="336">
        <f t="shared" si="440"/>
        <v>0</v>
      </c>
      <c r="X208" s="309">
        <f t="shared" si="441"/>
        <v>0</v>
      </c>
      <c r="Y208" s="309">
        <f t="shared" si="400"/>
        <v>0</v>
      </c>
      <c r="Z208" s="329">
        <v>0.0</v>
      </c>
      <c r="AA208" s="502"/>
      <c r="AB208" s="313"/>
      <c r="AC208" s="313"/>
      <c r="AD208" s="313"/>
      <c r="AE208" s="313"/>
      <c r="AF208" s="313"/>
      <c r="AG208" s="313"/>
    </row>
    <row r="209" ht="30.0" customHeight="1">
      <c r="A209" s="299" t="s">
        <v>373</v>
      </c>
      <c r="B209" s="300" t="s">
        <v>271</v>
      </c>
      <c r="C209" s="473" t="s">
        <v>272</v>
      </c>
      <c r="D209" s="471" t="s">
        <v>404</v>
      </c>
      <c r="E209" s="305">
        <v>1.0</v>
      </c>
      <c r="F209" s="306">
        <v>4000.0</v>
      </c>
      <c r="G209" s="307">
        <f t="shared" ref="G209:G218" si="442">E209*F209</f>
        <v>4000</v>
      </c>
      <c r="H209" s="305">
        <v>1.0</v>
      </c>
      <c r="I209" s="306">
        <v>7100.0</v>
      </c>
      <c r="J209" s="307">
        <f t="shared" si="435"/>
        <v>7100</v>
      </c>
      <c r="K209" s="305"/>
      <c r="L209" s="306"/>
      <c r="M209" s="307">
        <f t="shared" si="436"/>
        <v>0</v>
      </c>
      <c r="N209" s="305"/>
      <c r="O209" s="306"/>
      <c r="P209" s="307">
        <f t="shared" si="437"/>
        <v>0</v>
      </c>
      <c r="Q209" s="305"/>
      <c r="R209" s="306"/>
      <c r="S209" s="307">
        <f t="shared" si="438"/>
        <v>0</v>
      </c>
      <c r="T209" s="305"/>
      <c r="U209" s="306"/>
      <c r="V209" s="307">
        <f t="shared" si="439"/>
        <v>0</v>
      </c>
      <c r="W209" s="336">
        <f t="shared" si="440"/>
        <v>4000</v>
      </c>
      <c r="X209" s="309">
        <f t="shared" si="441"/>
        <v>7100</v>
      </c>
      <c r="Y209" s="309">
        <f t="shared" si="400"/>
        <v>-3100</v>
      </c>
      <c r="Z209" s="310">
        <f t="shared" ref="Z209:Z220" si="443">Y209/W209</f>
        <v>-0.775</v>
      </c>
      <c r="AA209" s="502"/>
      <c r="AB209" s="313"/>
      <c r="AC209" s="313"/>
      <c r="AD209" s="313"/>
      <c r="AE209" s="313"/>
      <c r="AF209" s="313"/>
      <c r="AG209" s="313"/>
    </row>
    <row r="210" ht="30.0" customHeight="1">
      <c r="A210" s="299" t="s">
        <v>373</v>
      </c>
      <c r="B210" s="300" t="s">
        <v>276</v>
      </c>
      <c r="C210" s="473" t="s">
        <v>277</v>
      </c>
      <c r="D210" s="471" t="s">
        <v>404</v>
      </c>
      <c r="E210" s="305">
        <v>1.0</v>
      </c>
      <c r="F210" s="306">
        <v>38700.0</v>
      </c>
      <c r="G210" s="307">
        <f t="shared" si="442"/>
        <v>38700</v>
      </c>
      <c r="H210" s="305">
        <v>1.0</v>
      </c>
      <c r="I210" s="306">
        <v>18100.0</v>
      </c>
      <c r="J210" s="307">
        <f t="shared" si="435"/>
        <v>18100</v>
      </c>
      <c r="K210" s="305"/>
      <c r="L210" s="306"/>
      <c r="M210" s="307">
        <f t="shared" si="436"/>
        <v>0</v>
      </c>
      <c r="N210" s="305"/>
      <c r="O210" s="306"/>
      <c r="P210" s="307">
        <f t="shared" si="437"/>
        <v>0</v>
      </c>
      <c r="Q210" s="305"/>
      <c r="R210" s="306"/>
      <c r="S210" s="307">
        <f t="shared" si="438"/>
        <v>0</v>
      </c>
      <c r="T210" s="305"/>
      <c r="U210" s="306"/>
      <c r="V210" s="307">
        <f t="shared" si="439"/>
        <v>0</v>
      </c>
      <c r="W210" s="336">
        <f t="shared" si="440"/>
        <v>38700</v>
      </c>
      <c r="X210" s="309">
        <f t="shared" si="441"/>
        <v>18100</v>
      </c>
      <c r="Y210" s="309">
        <f t="shared" si="400"/>
        <v>20600</v>
      </c>
      <c r="Z210" s="310">
        <f t="shared" si="443"/>
        <v>0.5322997416</v>
      </c>
      <c r="AA210" s="502"/>
      <c r="AB210" s="313"/>
      <c r="AC210" s="313"/>
      <c r="AD210" s="313"/>
      <c r="AE210" s="313"/>
      <c r="AF210" s="313"/>
      <c r="AG210" s="313"/>
    </row>
    <row r="211" ht="30.0" customHeight="1">
      <c r="A211" s="341" t="s">
        <v>373</v>
      </c>
      <c r="B211" s="331" t="s">
        <v>282</v>
      </c>
      <c r="C211" s="473" t="s">
        <v>283</v>
      </c>
      <c r="D211" s="474" t="s">
        <v>404</v>
      </c>
      <c r="E211" s="314">
        <v>1.0</v>
      </c>
      <c r="F211" s="315">
        <v>19000.0</v>
      </c>
      <c r="G211" s="316">
        <f t="shared" si="442"/>
        <v>19000</v>
      </c>
      <c r="H211" s="305">
        <v>1.0</v>
      </c>
      <c r="I211" s="306">
        <v>19000.0</v>
      </c>
      <c r="J211" s="307">
        <f t="shared" si="435"/>
        <v>19000</v>
      </c>
      <c r="K211" s="305"/>
      <c r="L211" s="306"/>
      <c r="M211" s="307">
        <f t="shared" si="436"/>
        <v>0</v>
      </c>
      <c r="N211" s="305"/>
      <c r="O211" s="306"/>
      <c r="P211" s="307">
        <f t="shared" si="437"/>
        <v>0</v>
      </c>
      <c r="Q211" s="305"/>
      <c r="R211" s="306"/>
      <c r="S211" s="307">
        <f t="shared" si="438"/>
        <v>0</v>
      </c>
      <c r="T211" s="305"/>
      <c r="U211" s="306"/>
      <c r="V211" s="307">
        <f t="shared" si="439"/>
        <v>0</v>
      </c>
      <c r="W211" s="336">
        <f t="shared" si="440"/>
        <v>19000</v>
      </c>
      <c r="X211" s="309">
        <f t="shared" si="441"/>
        <v>19000</v>
      </c>
      <c r="Y211" s="309">
        <f t="shared" si="400"/>
        <v>0</v>
      </c>
      <c r="Z211" s="310">
        <f t="shared" si="443"/>
        <v>0</v>
      </c>
      <c r="AA211" s="502"/>
      <c r="AB211" s="313"/>
      <c r="AC211" s="313"/>
      <c r="AD211" s="313"/>
      <c r="AE211" s="313"/>
      <c r="AF211" s="313"/>
      <c r="AG211" s="313"/>
    </row>
    <row r="212" ht="30.0" customHeight="1">
      <c r="A212" s="341" t="s">
        <v>373</v>
      </c>
      <c r="B212" s="331" t="s">
        <v>288</v>
      </c>
      <c r="C212" s="473" t="s">
        <v>289</v>
      </c>
      <c r="D212" s="471" t="s">
        <v>404</v>
      </c>
      <c r="E212" s="314">
        <v>1.0</v>
      </c>
      <c r="F212" s="315">
        <v>32000.0</v>
      </c>
      <c r="G212" s="316">
        <f t="shared" si="442"/>
        <v>32000</v>
      </c>
      <c r="H212" s="305">
        <v>1.0</v>
      </c>
      <c r="I212" s="306">
        <v>37600.0</v>
      </c>
      <c r="J212" s="307">
        <f t="shared" si="435"/>
        <v>37600</v>
      </c>
      <c r="K212" s="305"/>
      <c r="L212" s="306"/>
      <c r="M212" s="307">
        <f t="shared" si="436"/>
        <v>0</v>
      </c>
      <c r="N212" s="305"/>
      <c r="O212" s="306"/>
      <c r="P212" s="307">
        <f t="shared" si="437"/>
        <v>0</v>
      </c>
      <c r="Q212" s="305"/>
      <c r="R212" s="306"/>
      <c r="S212" s="307">
        <f t="shared" si="438"/>
        <v>0</v>
      </c>
      <c r="T212" s="305"/>
      <c r="U212" s="306"/>
      <c r="V212" s="307">
        <f t="shared" si="439"/>
        <v>0</v>
      </c>
      <c r="W212" s="336">
        <f t="shared" si="440"/>
        <v>32000</v>
      </c>
      <c r="X212" s="309">
        <f t="shared" si="441"/>
        <v>37600</v>
      </c>
      <c r="Y212" s="309">
        <f t="shared" si="400"/>
        <v>-5600</v>
      </c>
      <c r="Z212" s="310">
        <f t="shared" si="443"/>
        <v>-0.175</v>
      </c>
      <c r="AA212" s="502"/>
      <c r="AB212" s="313"/>
      <c r="AC212" s="313"/>
      <c r="AD212" s="313"/>
      <c r="AE212" s="313"/>
      <c r="AF212" s="313"/>
      <c r="AG212" s="313"/>
    </row>
    <row r="213" ht="30.0" customHeight="1">
      <c r="A213" s="518" t="s">
        <v>373</v>
      </c>
      <c r="B213" s="300" t="s">
        <v>294</v>
      </c>
      <c r="C213" s="519" t="s">
        <v>295</v>
      </c>
      <c r="D213" s="471" t="s">
        <v>404</v>
      </c>
      <c r="E213" s="314">
        <v>1.0</v>
      </c>
      <c r="F213" s="306">
        <v>30000.0</v>
      </c>
      <c r="G213" s="316">
        <f t="shared" si="442"/>
        <v>30000</v>
      </c>
      <c r="H213" s="305">
        <v>1.0</v>
      </c>
      <c r="I213" s="306">
        <v>30000.0</v>
      </c>
      <c r="J213" s="307">
        <f t="shared" si="435"/>
        <v>30000</v>
      </c>
      <c r="K213" s="305"/>
      <c r="L213" s="306"/>
      <c r="M213" s="307">
        <f t="shared" si="436"/>
        <v>0</v>
      </c>
      <c r="N213" s="305"/>
      <c r="O213" s="306"/>
      <c r="P213" s="307">
        <f t="shared" si="437"/>
        <v>0</v>
      </c>
      <c r="Q213" s="305"/>
      <c r="R213" s="306"/>
      <c r="S213" s="307">
        <f t="shared" si="438"/>
        <v>0</v>
      </c>
      <c r="T213" s="305"/>
      <c r="U213" s="306"/>
      <c r="V213" s="307">
        <f t="shared" si="439"/>
        <v>0</v>
      </c>
      <c r="W213" s="336">
        <f t="shared" si="440"/>
        <v>30000</v>
      </c>
      <c r="X213" s="309">
        <f t="shared" si="441"/>
        <v>30000</v>
      </c>
      <c r="Y213" s="309">
        <f t="shared" si="400"/>
        <v>0</v>
      </c>
      <c r="Z213" s="310">
        <f t="shared" si="443"/>
        <v>0</v>
      </c>
      <c r="AA213" s="502"/>
      <c r="AB213" s="313"/>
      <c r="AC213" s="313"/>
      <c r="AD213" s="313"/>
      <c r="AE213" s="313"/>
      <c r="AF213" s="313"/>
      <c r="AG213" s="313"/>
    </row>
    <row r="214" ht="30.0" customHeight="1">
      <c r="A214" s="520" t="s">
        <v>373</v>
      </c>
      <c r="B214" s="521" t="s">
        <v>299</v>
      </c>
      <c r="C214" s="522" t="s">
        <v>300</v>
      </c>
      <c r="D214" s="523" t="s">
        <v>404</v>
      </c>
      <c r="E214" s="524">
        <v>1.0</v>
      </c>
      <c r="F214" s="525">
        <v>25000.0</v>
      </c>
      <c r="G214" s="526">
        <f t="shared" si="442"/>
        <v>25000</v>
      </c>
      <c r="H214" s="305">
        <v>1.0</v>
      </c>
      <c r="I214" s="306">
        <v>24350.85</v>
      </c>
      <c r="J214" s="307">
        <f t="shared" si="435"/>
        <v>24350.85</v>
      </c>
      <c r="K214" s="305"/>
      <c r="L214" s="306"/>
      <c r="M214" s="307">
        <f t="shared" si="436"/>
        <v>0</v>
      </c>
      <c r="N214" s="305"/>
      <c r="O214" s="306"/>
      <c r="P214" s="307">
        <f t="shared" si="437"/>
        <v>0</v>
      </c>
      <c r="Q214" s="305"/>
      <c r="R214" s="306"/>
      <c r="S214" s="307">
        <f t="shared" si="438"/>
        <v>0</v>
      </c>
      <c r="T214" s="305"/>
      <c r="U214" s="306"/>
      <c r="V214" s="307">
        <f t="shared" si="439"/>
        <v>0</v>
      </c>
      <c r="W214" s="336">
        <f t="shared" si="440"/>
        <v>25000</v>
      </c>
      <c r="X214" s="309">
        <f t="shared" si="441"/>
        <v>24350.85</v>
      </c>
      <c r="Y214" s="309">
        <f t="shared" si="400"/>
        <v>649.15</v>
      </c>
      <c r="Z214" s="310">
        <f t="shared" si="443"/>
        <v>0.025966</v>
      </c>
      <c r="AA214" s="502"/>
      <c r="AB214" s="313"/>
      <c r="AC214" s="313"/>
      <c r="AD214" s="313"/>
      <c r="AE214" s="313"/>
      <c r="AF214" s="313"/>
      <c r="AG214" s="313"/>
    </row>
    <row r="215" ht="30.0" customHeight="1">
      <c r="A215" s="520" t="s">
        <v>373</v>
      </c>
      <c r="B215" s="521" t="s">
        <v>305</v>
      </c>
      <c r="C215" s="522" t="s">
        <v>306</v>
      </c>
      <c r="D215" s="523" t="s">
        <v>404</v>
      </c>
      <c r="E215" s="527">
        <v>1.0</v>
      </c>
      <c r="F215" s="525">
        <v>20000.0</v>
      </c>
      <c r="G215" s="526">
        <f t="shared" si="442"/>
        <v>20000</v>
      </c>
      <c r="H215" s="305">
        <v>1.0</v>
      </c>
      <c r="I215" s="306">
        <v>19450.05</v>
      </c>
      <c r="J215" s="307">
        <f t="shared" si="435"/>
        <v>19450.05</v>
      </c>
      <c r="K215" s="305"/>
      <c r="L215" s="306"/>
      <c r="M215" s="307">
        <f t="shared" si="436"/>
        <v>0</v>
      </c>
      <c r="N215" s="305"/>
      <c r="O215" s="306"/>
      <c r="P215" s="307">
        <f t="shared" si="437"/>
        <v>0</v>
      </c>
      <c r="Q215" s="305"/>
      <c r="R215" s="306"/>
      <c r="S215" s="307">
        <f t="shared" si="438"/>
        <v>0</v>
      </c>
      <c r="T215" s="305"/>
      <c r="U215" s="306"/>
      <c r="V215" s="307">
        <f t="shared" si="439"/>
        <v>0</v>
      </c>
      <c r="W215" s="336">
        <f t="shared" si="440"/>
        <v>20000</v>
      </c>
      <c r="X215" s="309">
        <f t="shared" si="441"/>
        <v>19450.05</v>
      </c>
      <c r="Y215" s="309">
        <f t="shared" si="400"/>
        <v>549.95</v>
      </c>
      <c r="Z215" s="310">
        <f t="shared" si="443"/>
        <v>0.0274975</v>
      </c>
      <c r="AA215" s="502"/>
      <c r="AB215" s="312"/>
      <c r="AC215" s="313"/>
      <c r="AD215" s="313"/>
      <c r="AE215" s="313"/>
      <c r="AF215" s="313"/>
      <c r="AG215" s="313"/>
    </row>
    <row r="216" ht="30.0" customHeight="1">
      <c r="A216" s="528" t="s">
        <v>373</v>
      </c>
      <c r="B216" s="529" t="s">
        <v>310</v>
      </c>
      <c r="C216" s="530" t="s">
        <v>311</v>
      </c>
      <c r="D216" s="523" t="s">
        <v>404</v>
      </c>
      <c r="E216" s="524">
        <v>1.0</v>
      </c>
      <c r="F216" s="531">
        <v>20000.0</v>
      </c>
      <c r="G216" s="526">
        <f t="shared" si="442"/>
        <v>20000</v>
      </c>
      <c r="H216" s="305">
        <v>1.0</v>
      </c>
      <c r="I216" s="306">
        <v>19443.7</v>
      </c>
      <c r="J216" s="307">
        <f t="shared" si="435"/>
        <v>19443.7</v>
      </c>
      <c r="K216" s="305"/>
      <c r="L216" s="306"/>
      <c r="M216" s="307">
        <f t="shared" si="436"/>
        <v>0</v>
      </c>
      <c r="N216" s="305"/>
      <c r="O216" s="306"/>
      <c r="P216" s="307">
        <f t="shared" si="437"/>
        <v>0</v>
      </c>
      <c r="Q216" s="305"/>
      <c r="R216" s="306"/>
      <c r="S216" s="307">
        <f t="shared" si="438"/>
        <v>0</v>
      </c>
      <c r="T216" s="305"/>
      <c r="U216" s="306"/>
      <c r="V216" s="307">
        <f t="shared" si="439"/>
        <v>0</v>
      </c>
      <c r="W216" s="336">
        <f t="shared" si="440"/>
        <v>20000</v>
      </c>
      <c r="X216" s="309">
        <f t="shared" si="441"/>
        <v>19443.7</v>
      </c>
      <c r="Y216" s="309">
        <f t="shared" si="400"/>
        <v>556.3</v>
      </c>
      <c r="Z216" s="310">
        <f t="shared" si="443"/>
        <v>0.027815</v>
      </c>
      <c r="AA216" s="502"/>
      <c r="AB216" s="313"/>
      <c r="AC216" s="313"/>
      <c r="AD216" s="313"/>
      <c r="AE216" s="313"/>
      <c r="AF216" s="313"/>
      <c r="AG216" s="313"/>
    </row>
    <row r="217" ht="30.0" customHeight="1">
      <c r="A217" s="528" t="s">
        <v>373</v>
      </c>
      <c r="B217" s="529" t="s">
        <v>315</v>
      </c>
      <c r="C217" s="530" t="s">
        <v>316</v>
      </c>
      <c r="D217" s="532" t="s">
        <v>618</v>
      </c>
      <c r="E217" s="524">
        <v>12.0</v>
      </c>
      <c r="F217" s="531">
        <v>430.0</v>
      </c>
      <c r="G217" s="526">
        <f t="shared" si="442"/>
        <v>5160</v>
      </c>
      <c r="H217" s="314">
        <v>12.0</v>
      </c>
      <c r="I217" s="315">
        <v>430.0</v>
      </c>
      <c r="J217" s="316">
        <f t="shared" si="435"/>
        <v>5160</v>
      </c>
      <c r="K217" s="314"/>
      <c r="L217" s="315"/>
      <c r="M217" s="316">
        <f t="shared" si="436"/>
        <v>0</v>
      </c>
      <c r="N217" s="314"/>
      <c r="O217" s="315"/>
      <c r="P217" s="316">
        <f t="shared" si="437"/>
        <v>0</v>
      </c>
      <c r="Q217" s="314"/>
      <c r="R217" s="315"/>
      <c r="S217" s="316">
        <f t="shared" si="438"/>
        <v>0</v>
      </c>
      <c r="T217" s="314"/>
      <c r="U217" s="315"/>
      <c r="V217" s="316">
        <f t="shared" si="439"/>
        <v>0</v>
      </c>
      <c r="W217" s="336">
        <f t="shared" si="440"/>
        <v>5160</v>
      </c>
      <c r="X217" s="309">
        <f t="shared" si="441"/>
        <v>5160</v>
      </c>
      <c r="Y217" s="309">
        <f t="shared" si="400"/>
        <v>0</v>
      </c>
      <c r="Z217" s="310">
        <f t="shared" si="443"/>
        <v>0</v>
      </c>
      <c r="AA217" s="503"/>
      <c r="AB217" s="313"/>
      <c r="AC217" s="313"/>
      <c r="AD217" s="313"/>
      <c r="AE217" s="313"/>
      <c r="AF217" s="313"/>
      <c r="AG217" s="313"/>
    </row>
    <row r="218" ht="30.0" customHeight="1">
      <c r="A218" s="533" t="s">
        <v>373</v>
      </c>
      <c r="B218" s="534" t="s">
        <v>321</v>
      </c>
      <c r="C218" s="535" t="s">
        <v>322</v>
      </c>
      <c r="D218" s="523" t="s">
        <v>376</v>
      </c>
      <c r="E218" s="527">
        <v>3.0</v>
      </c>
      <c r="F218" s="525">
        <v>37066.67</v>
      </c>
      <c r="G218" s="536">
        <f t="shared" si="442"/>
        <v>111200.01</v>
      </c>
      <c r="H218" s="314">
        <v>3.0</v>
      </c>
      <c r="I218" s="315">
        <v>33400.0</v>
      </c>
      <c r="J218" s="316">
        <f t="shared" si="435"/>
        <v>100200</v>
      </c>
      <c r="K218" s="314"/>
      <c r="L218" s="315">
        <v>0.22</v>
      </c>
      <c r="M218" s="316">
        <f t="shared" si="436"/>
        <v>0</v>
      </c>
      <c r="N218" s="314"/>
      <c r="O218" s="315">
        <v>0.22</v>
      </c>
      <c r="P218" s="316">
        <f t="shared" si="437"/>
        <v>0</v>
      </c>
      <c r="Q218" s="314"/>
      <c r="R218" s="315">
        <v>0.22</v>
      </c>
      <c r="S218" s="316">
        <f t="shared" si="438"/>
        <v>0</v>
      </c>
      <c r="T218" s="314"/>
      <c r="U218" s="315">
        <v>0.22</v>
      </c>
      <c r="V218" s="316">
        <f t="shared" si="439"/>
        <v>0</v>
      </c>
      <c r="W218" s="336">
        <f t="shared" si="440"/>
        <v>111200.01</v>
      </c>
      <c r="X218" s="309">
        <f t="shared" si="441"/>
        <v>100200</v>
      </c>
      <c r="Y218" s="309">
        <f t="shared" si="400"/>
        <v>11000.01</v>
      </c>
      <c r="Z218" s="310">
        <f t="shared" si="443"/>
        <v>0.09892094434</v>
      </c>
      <c r="AA218" s="337"/>
      <c r="AB218" s="9"/>
      <c r="AC218" s="9"/>
      <c r="AD218" s="9"/>
      <c r="AE218" s="9"/>
      <c r="AF218" s="9"/>
      <c r="AG218" s="9"/>
    </row>
    <row r="219" ht="30.0" customHeight="1">
      <c r="A219" s="537" t="s">
        <v>619</v>
      </c>
      <c r="B219" s="538"/>
      <c r="C219" s="539"/>
      <c r="D219" s="540"/>
      <c r="E219" s="364">
        <v>41.0</v>
      </c>
      <c r="F219" s="383"/>
      <c r="G219" s="541">
        <f t="shared" ref="G219:H219" si="444">G204+G200+G195+G187</f>
        <v>410391.01</v>
      </c>
      <c r="H219" s="364">
        <f t="shared" si="444"/>
        <v>36</v>
      </c>
      <c r="I219" s="383"/>
      <c r="J219" s="541">
        <f>J204+J200+J195+J187</f>
        <v>385195.6</v>
      </c>
      <c r="K219" s="364">
        <v>0.0</v>
      </c>
      <c r="L219" s="383">
        <v>0.0</v>
      </c>
      <c r="M219" s="541">
        <v>0.0</v>
      </c>
      <c r="N219" s="364">
        <v>0.0</v>
      </c>
      <c r="O219" s="383">
        <v>0.0</v>
      </c>
      <c r="P219" s="541">
        <v>0.0</v>
      </c>
      <c r="Q219" s="364">
        <v>1.0</v>
      </c>
      <c r="R219" s="383">
        <v>27000.0</v>
      </c>
      <c r="S219" s="541">
        <v>27000.0</v>
      </c>
      <c r="T219" s="364">
        <v>1.0</v>
      </c>
      <c r="U219" s="383">
        <v>27000.0</v>
      </c>
      <c r="V219" s="541">
        <v>27000.0</v>
      </c>
      <c r="W219" s="438">
        <f t="shared" ref="W219:X219" si="445">W204+W187+W200+W195</f>
        <v>437391.01</v>
      </c>
      <c r="X219" s="438">
        <f t="shared" si="445"/>
        <v>412195.6</v>
      </c>
      <c r="Y219" s="438">
        <f t="shared" si="400"/>
        <v>25195.41</v>
      </c>
      <c r="Z219" s="438">
        <f t="shared" si="443"/>
        <v>0.05760385884</v>
      </c>
      <c r="AA219" s="439"/>
      <c r="AB219" s="9"/>
      <c r="AC219" s="9"/>
      <c r="AD219" s="9"/>
      <c r="AE219" s="9"/>
      <c r="AF219" s="9"/>
      <c r="AG219" s="9"/>
    </row>
    <row r="220" ht="30.0" customHeight="1">
      <c r="A220" s="542" t="s">
        <v>620</v>
      </c>
      <c r="B220" s="543"/>
      <c r="C220" s="544"/>
      <c r="D220" s="545"/>
      <c r="E220" s="546"/>
      <c r="F220" s="547"/>
      <c r="G220" s="548">
        <f>G42+G56+G86+G108+G122+G138+G151+G159+G167+G174+G178+G185+G219</f>
        <v>880450.83</v>
      </c>
      <c r="H220" s="546"/>
      <c r="I220" s="547"/>
      <c r="J220" s="548">
        <f>J42+J56+J86+J108+J122+J138+J151+J159+J167+J174+J178+J185+J219</f>
        <v>866936.92</v>
      </c>
      <c r="K220" s="546"/>
      <c r="L220" s="547"/>
      <c r="M220" s="548">
        <f>M42+M56+M86+M108+M122+M138+M151+M159+M167+M174+M178+M185+M219</f>
        <v>0</v>
      </c>
      <c r="N220" s="546"/>
      <c r="O220" s="547"/>
      <c r="P220" s="548">
        <f>P42+P56+P86+P108+P122+P138+P151+P159+P167+P174+P178+P185+P219</f>
        <v>0</v>
      </c>
      <c r="Q220" s="546"/>
      <c r="R220" s="547"/>
      <c r="S220" s="548">
        <f>S42+S56+S86+S108+S122+S138+S151+S159+S167+S174+S178+S185+S219</f>
        <v>27000</v>
      </c>
      <c r="T220" s="546"/>
      <c r="U220" s="547"/>
      <c r="V220" s="548">
        <f t="shared" ref="V220:W220" si="446">V42+V56+V86+V108+V122+V138+V151+V159+V167+V174+V178+V185+V219</f>
        <v>40400</v>
      </c>
      <c r="W220" s="548">
        <f t="shared" si="446"/>
        <v>907450.83</v>
      </c>
      <c r="X220" s="548">
        <f>X42+X56+X86+X108+X122+X138+X151+X159+X167+X174+X178+X185+X219+V219</f>
        <v>934336.92</v>
      </c>
      <c r="Y220" s="548">
        <f>Y42+Y56+Y86+Y108+Y122+Y138+Y151+Y159+Y167+Y174+Y178+Y185+Y219</f>
        <v>113.91</v>
      </c>
      <c r="Z220" s="549">
        <f t="shared" si="443"/>
        <v>0.0001255274625</v>
      </c>
      <c r="AA220" s="550"/>
      <c r="AB220" s="9"/>
      <c r="AC220" s="9"/>
      <c r="AD220" s="9"/>
      <c r="AE220" s="9"/>
      <c r="AF220" s="9"/>
      <c r="AG220" s="9"/>
    </row>
    <row r="221" ht="15.0" customHeight="1">
      <c r="A221" s="551"/>
      <c r="D221" s="242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552"/>
      <c r="X221" s="552"/>
      <c r="Y221" s="552"/>
      <c r="Z221" s="552"/>
      <c r="AA221" s="251"/>
      <c r="AB221" s="9"/>
      <c r="AC221" s="9"/>
      <c r="AD221" s="9"/>
      <c r="AE221" s="9"/>
      <c r="AF221" s="9"/>
      <c r="AG221" s="9"/>
    </row>
    <row r="222" ht="30.0" customHeight="1">
      <c r="A222" s="553" t="s">
        <v>621</v>
      </c>
      <c r="B222" s="23"/>
      <c r="C222" s="554"/>
      <c r="D222" s="555"/>
      <c r="E222" s="546"/>
      <c r="F222" s="547"/>
      <c r="G222" s="556">
        <f>'Фінансування'!C27-'Кошторис  витрат'!G220</f>
        <v>0</v>
      </c>
      <c r="H222" s="546"/>
      <c r="I222" s="547"/>
      <c r="J222" s="556">
        <f>'Фінансування'!C28-'Кошторис  витрат'!J220</f>
        <v>0</v>
      </c>
      <c r="K222" s="546"/>
      <c r="L222" s="547"/>
      <c r="M222" s="556">
        <f>'Кошторис  витрат'!J36-'Кошторис  витрат'!M220</f>
        <v>0</v>
      </c>
      <c r="N222" s="546"/>
      <c r="O222" s="547"/>
      <c r="P222" s="556">
        <v>0.0</v>
      </c>
      <c r="Q222" s="546"/>
      <c r="R222" s="547"/>
      <c r="S222" s="556">
        <v>0.0</v>
      </c>
      <c r="T222" s="546"/>
      <c r="U222" s="547"/>
      <c r="V222" s="556">
        <v>0.0</v>
      </c>
      <c r="W222" s="557">
        <f>'Фінансування'!N27-'Кошторис  витрат'!W220</f>
        <v>0</v>
      </c>
      <c r="X222" s="557">
        <v>0.0</v>
      </c>
      <c r="Y222" s="557"/>
      <c r="Z222" s="557"/>
      <c r="AA222" s="558"/>
      <c r="AB222" s="9"/>
      <c r="AC222" s="9"/>
      <c r="AD222" s="9"/>
      <c r="AE222" s="9"/>
      <c r="AF222" s="9"/>
      <c r="AG222" s="9"/>
    </row>
    <row r="223" ht="15.75" customHeight="1">
      <c r="A223" s="2"/>
      <c r="B223" s="559"/>
      <c r="C223" s="3"/>
      <c r="D223" s="560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9"/>
      <c r="X223" s="239"/>
      <c r="Y223" s="239"/>
      <c r="Z223" s="239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559"/>
      <c r="C224" s="3"/>
      <c r="D224" s="560"/>
      <c r="E224" s="238"/>
      <c r="F224" s="238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9"/>
      <c r="X224" s="239"/>
      <c r="Y224" s="239"/>
      <c r="Z224" s="239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559"/>
      <c r="C225" s="3"/>
      <c r="D225" s="560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9"/>
      <c r="X225" s="239"/>
      <c r="Y225" s="239"/>
      <c r="Z225" s="239"/>
      <c r="AA225" s="3"/>
      <c r="AB225" s="2"/>
      <c r="AC225" s="2"/>
      <c r="AD225" s="2"/>
      <c r="AE225" s="2"/>
      <c r="AF225" s="2"/>
      <c r="AG225" s="2"/>
    </row>
    <row r="226" ht="15.75" customHeight="1">
      <c r="A226" s="561"/>
      <c r="B226" s="562"/>
      <c r="C226" s="563"/>
      <c r="D226" s="560"/>
      <c r="E226" s="564"/>
      <c r="F226" s="564"/>
      <c r="G226" s="238"/>
      <c r="H226" s="564"/>
      <c r="I226" s="564"/>
      <c r="J226" s="238"/>
      <c r="K226" s="565"/>
      <c r="L226" s="561"/>
      <c r="M226" s="564"/>
      <c r="N226" s="565"/>
      <c r="O226" s="561"/>
      <c r="P226" s="564"/>
      <c r="Q226" s="238"/>
      <c r="R226" s="238"/>
      <c r="S226" s="238"/>
      <c r="T226" s="238"/>
      <c r="U226" s="238"/>
      <c r="V226" s="238"/>
      <c r="W226" s="239"/>
      <c r="X226" s="239"/>
      <c r="Y226" s="239"/>
      <c r="Z226" s="239"/>
      <c r="AA226" s="3"/>
      <c r="AB226" s="2"/>
      <c r="AC226" s="3"/>
      <c r="AD226" s="2"/>
      <c r="AE226" s="2"/>
      <c r="AF226" s="2"/>
      <c r="AG226" s="2"/>
    </row>
    <row r="227" ht="15.75" customHeight="1">
      <c r="A227" s="566"/>
      <c r="B227" s="567"/>
      <c r="C227" s="568" t="s">
        <v>622</v>
      </c>
      <c r="D227" s="569"/>
      <c r="E227" s="570"/>
      <c r="F227" s="571" t="s">
        <v>623</v>
      </c>
      <c r="G227" s="570"/>
      <c r="H227" s="570"/>
      <c r="I227" s="571" t="s">
        <v>623</v>
      </c>
      <c r="J227" s="570"/>
      <c r="K227" s="572"/>
      <c r="L227" s="573" t="s">
        <v>624</v>
      </c>
      <c r="M227" s="570"/>
      <c r="N227" s="572"/>
      <c r="O227" s="573" t="s">
        <v>624</v>
      </c>
      <c r="P227" s="570"/>
      <c r="Q227" s="570"/>
      <c r="R227" s="570"/>
      <c r="S227" s="570"/>
      <c r="T227" s="570"/>
      <c r="U227" s="570"/>
      <c r="V227" s="570"/>
      <c r="W227" s="574"/>
      <c r="X227" s="574"/>
      <c r="Y227" s="574"/>
      <c r="Z227" s="574"/>
      <c r="AA227" s="575"/>
      <c r="AB227" s="576"/>
      <c r="AC227" s="575"/>
      <c r="AD227" s="576"/>
      <c r="AE227" s="576"/>
      <c r="AF227" s="576"/>
      <c r="AG227" s="576"/>
    </row>
    <row r="228" ht="15.75" customHeight="1">
      <c r="A228" s="2"/>
      <c r="B228" s="559"/>
      <c r="C228" s="3"/>
      <c r="D228" s="560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9"/>
      <c r="X228" s="239"/>
      <c r="Y228" s="239"/>
      <c r="Z228" s="239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559"/>
      <c r="C229" s="3"/>
      <c r="D229" s="560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9"/>
      <c r="X229" s="239"/>
      <c r="Y229" s="239"/>
      <c r="Z229" s="239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559"/>
      <c r="C230" s="3"/>
      <c r="D230" s="560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9"/>
      <c r="X230" s="239"/>
      <c r="Y230" s="239"/>
      <c r="Z230" s="239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559"/>
      <c r="C231" s="3"/>
      <c r="D231" s="560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577"/>
      <c r="X231" s="577"/>
      <c r="Y231" s="577"/>
      <c r="Z231" s="577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559"/>
      <c r="C232" s="3"/>
      <c r="D232" s="560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577"/>
      <c r="X232" s="577"/>
      <c r="Y232" s="577"/>
      <c r="Z232" s="577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559"/>
      <c r="C233" s="3"/>
      <c r="D233" s="560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577"/>
      <c r="X233" s="577"/>
      <c r="Y233" s="577"/>
      <c r="Z233" s="577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559"/>
      <c r="C234" s="3"/>
      <c r="D234" s="560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577"/>
      <c r="X234" s="577"/>
      <c r="Y234" s="577"/>
      <c r="Z234" s="577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559"/>
      <c r="C235" s="3"/>
      <c r="D235" s="560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577"/>
      <c r="X235" s="577"/>
      <c r="Y235" s="577"/>
      <c r="Z235" s="577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559"/>
      <c r="C236" s="3"/>
      <c r="D236" s="560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577"/>
      <c r="X236" s="577"/>
      <c r="Y236" s="577"/>
      <c r="Z236" s="577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559"/>
      <c r="C237" s="3"/>
      <c r="D237" s="560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577"/>
      <c r="X237" s="577"/>
      <c r="Y237" s="577"/>
      <c r="Z237" s="577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559"/>
      <c r="C238" s="3"/>
      <c r="D238" s="560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577"/>
      <c r="X238" s="577"/>
      <c r="Y238" s="577"/>
      <c r="Z238" s="577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559"/>
      <c r="C239" s="3"/>
      <c r="D239" s="560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577"/>
      <c r="X239" s="577"/>
      <c r="Y239" s="577"/>
      <c r="Z239" s="577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559"/>
      <c r="C240" s="3"/>
      <c r="D240" s="560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577"/>
      <c r="X240" s="577"/>
      <c r="Y240" s="577"/>
      <c r="Z240" s="577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559"/>
      <c r="C241" s="3"/>
      <c r="D241" s="560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577"/>
      <c r="X241" s="577"/>
      <c r="Y241" s="577"/>
      <c r="Z241" s="577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559"/>
      <c r="C242" s="3"/>
      <c r="D242" s="560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577"/>
      <c r="X242" s="577"/>
      <c r="Y242" s="577"/>
      <c r="Z242" s="577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559"/>
      <c r="C243" s="3"/>
      <c r="D243" s="560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577"/>
      <c r="X243" s="577"/>
      <c r="Y243" s="577"/>
      <c r="Z243" s="577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559"/>
      <c r="C244" s="3"/>
      <c r="D244" s="560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577"/>
      <c r="X244" s="577"/>
      <c r="Y244" s="577"/>
      <c r="Z244" s="577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559"/>
      <c r="C245" s="3"/>
      <c r="D245" s="560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577"/>
      <c r="X245" s="577"/>
      <c r="Y245" s="577"/>
      <c r="Z245" s="577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559"/>
      <c r="C246" s="3"/>
      <c r="D246" s="560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577"/>
      <c r="X246" s="577"/>
      <c r="Y246" s="577"/>
      <c r="Z246" s="577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559"/>
      <c r="C247" s="3"/>
      <c r="D247" s="560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577"/>
      <c r="X247" s="577"/>
      <c r="Y247" s="577"/>
      <c r="Z247" s="577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559"/>
      <c r="C248" s="3"/>
      <c r="D248" s="560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577"/>
      <c r="X248" s="577"/>
      <c r="Y248" s="577"/>
      <c r="Z248" s="577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559"/>
      <c r="C249" s="3"/>
      <c r="D249" s="560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577"/>
      <c r="X249" s="577"/>
      <c r="Y249" s="577"/>
      <c r="Z249" s="577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559"/>
      <c r="C250" s="3"/>
      <c r="D250" s="560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577"/>
      <c r="X250" s="577"/>
      <c r="Y250" s="577"/>
      <c r="Z250" s="577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559"/>
      <c r="C251" s="3"/>
      <c r="D251" s="560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577"/>
      <c r="X251" s="577"/>
      <c r="Y251" s="577"/>
      <c r="Z251" s="577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559"/>
      <c r="C252" s="3"/>
      <c r="D252" s="560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577"/>
      <c r="X252" s="577"/>
      <c r="Y252" s="577"/>
      <c r="Z252" s="577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559"/>
      <c r="C253" s="3"/>
      <c r="D253" s="560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577"/>
      <c r="X253" s="577"/>
      <c r="Y253" s="577"/>
      <c r="Z253" s="577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559"/>
      <c r="C254" s="3"/>
      <c r="D254" s="560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577"/>
      <c r="X254" s="577"/>
      <c r="Y254" s="577"/>
      <c r="Z254" s="577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559"/>
      <c r="C255" s="3"/>
      <c r="D255" s="560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577"/>
      <c r="X255" s="577"/>
      <c r="Y255" s="577"/>
      <c r="Z255" s="577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559"/>
      <c r="C256" s="3"/>
      <c r="D256" s="560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577"/>
      <c r="X256" s="577"/>
      <c r="Y256" s="577"/>
      <c r="Z256" s="577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559"/>
      <c r="C257" s="3"/>
      <c r="D257" s="560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577"/>
      <c r="X257" s="577"/>
      <c r="Y257" s="577"/>
      <c r="Z257" s="577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559"/>
      <c r="C258" s="3"/>
      <c r="D258" s="560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577"/>
      <c r="X258" s="577"/>
      <c r="Y258" s="577"/>
      <c r="Z258" s="577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559"/>
      <c r="C259" s="3"/>
      <c r="D259" s="560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577"/>
      <c r="X259" s="577"/>
      <c r="Y259" s="577"/>
      <c r="Z259" s="577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559"/>
      <c r="C260" s="3"/>
      <c r="D260" s="560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577"/>
      <c r="X260" s="577"/>
      <c r="Y260" s="577"/>
      <c r="Z260" s="577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559"/>
      <c r="C261" s="3"/>
      <c r="D261" s="560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577"/>
      <c r="X261" s="577"/>
      <c r="Y261" s="577"/>
      <c r="Z261" s="577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559"/>
      <c r="C262" s="3"/>
      <c r="D262" s="560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577"/>
      <c r="X262" s="577"/>
      <c r="Y262" s="577"/>
      <c r="Z262" s="577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559"/>
      <c r="C263" s="3"/>
      <c r="D263" s="560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577"/>
      <c r="X263" s="577"/>
      <c r="Y263" s="577"/>
      <c r="Z263" s="577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559"/>
      <c r="C264" s="3"/>
      <c r="D264" s="560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577"/>
      <c r="X264" s="577"/>
      <c r="Y264" s="577"/>
      <c r="Z264" s="577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559"/>
      <c r="C265" s="3"/>
      <c r="D265" s="560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577"/>
      <c r="X265" s="577"/>
      <c r="Y265" s="577"/>
      <c r="Z265" s="577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559"/>
      <c r="C266" s="3"/>
      <c r="D266" s="560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577"/>
      <c r="X266" s="577"/>
      <c r="Y266" s="577"/>
      <c r="Z266" s="577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559"/>
      <c r="C267" s="3"/>
      <c r="D267" s="560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577"/>
      <c r="X267" s="577"/>
      <c r="Y267" s="577"/>
      <c r="Z267" s="577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559"/>
      <c r="C268" s="3"/>
      <c r="D268" s="560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577"/>
      <c r="X268" s="577"/>
      <c r="Y268" s="577"/>
      <c r="Z268" s="577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559"/>
      <c r="C269" s="3"/>
      <c r="D269" s="560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577"/>
      <c r="X269" s="577"/>
      <c r="Y269" s="577"/>
      <c r="Z269" s="577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559"/>
      <c r="C270" s="3"/>
      <c r="D270" s="560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577"/>
      <c r="X270" s="577"/>
      <c r="Y270" s="577"/>
      <c r="Z270" s="577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559"/>
      <c r="C271" s="3"/>
      <c r="D271" s="560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577"/>
      <c r="X271" s="577"/>
      <c r="Y271" s="577"/>
      <c r="Z271" s="577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559"/>
      <c r="C272" s="3"/>
      <c r="D272" s="560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577"/>
      <c r="X272" s="577"/>
      <c r="Y272" s="577"/>
      <c r="Z272" s="577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559"/>
      <c r="C273" s="3"/>
      <c r="D273" s="560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577"/>
      <c r="X273" s="577"/>
      <c r="Y273" s="577"/>
      <c r="Z273" s="577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559"/>
      <c r="C274" s="3"/>
      <c r="D274" s="560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577"/>
      <c r="X274" s="577"/>
      <c r="Y274" s="577"/>
      <c r="Z274" s="577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559"/>
      <c r="C275" s="3"/>
      <c r="D275" s="560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577"/>
      <c r="X275" s="577"/>
      <c r="Y275" s="577"/>
      <c r="Z275" s="577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559"/>
      <c r="C276" s="3"/>
      <c r="D276" s="560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577"/>
      <c r="X276" s="577"/>
      <c r="Y276" s="577"/>
      <c r="Z276" s="577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559"/>
      <c r="C277" s="3"/>
      <c r="D277" s="560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577"/>
      <c r="X277" s="577"/>
      <c r="Y277" s="577"/>
      <c r="Z277" s="577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559"/>
      <c r="C278" s="3"/>
      <c r="D278" s="560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577"/>
      <c r="X278" s="577"/>
      <c r="Y278" s="577"/>
      <c r="Z278" s="577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559"/>
      <c r="C279" s="3"/>
      <c r="D279" s="560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577"/>
      <c r="X279" s="577"/>
      <c r="Y279" s="577"/>
      <c r="Z279" s="577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559"/>
      <c r="C280" s="3"/>
      <c r="D280" s="560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577"/>
      <c r="X280" s="577"/>
      <c r="Y280" s="577"/>
      <c r="Z280" s="577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559"/>
      <c r="C281" s="3"/>
      <c r="D281" s="560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577"/>
      <c r="X281" s="577"/>
      <c r="Y281" s="577"/>
      <c r="Z281" s="577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559"/>
      <c r="C282" s="3"/>
      <c r="D282" s="560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577"/>
      <c r="X282" s="577"/>
      <c r="Y282" s="577"/>
      <c r="Z282" s="577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559"/>
      <c r="C283" s="3"/>
      <c r="D283" s="560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577"/>
      <c r="X283" s="577"/>
      <c r="Y283" s="577"/>
      <c r="Z283" s="577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559"/>
      <c r="C284" s="3"/>
      <c r="D284" s="560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577"/>
      <c r="X284" s="577"/>
      <c r="Y284" s="577"/>
      <c r="Z284" s="577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559"/>
      <c r="C285" s="3"/>
      <c r="D285" s="560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577"/>
      <c r="X285" s="577"/>
      <c r="Y285" s="577"/>
      <c r="Z285" s="577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559"/>
      <c r="C286" s="3"/>
      <c r="D286" s="560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577"/>
      <c r="X286" s="577"/>
      <c r="Y286" s="577"/>
      <c r="Z286" s="577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559"/>
      <c r="C287" s="3"/>
      <c r="D287" s="560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577"/>
      <c r="X287" s="577"/>
      <c r="Y287" s="577"/>
      <c r="Z287" s="577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559"/>
      <c r="C288" s="3"/>
      <c r="D288" s="560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577"/>
      <c r="X288" s="577"/>
      <c r="Y288" s="577"/>
      <c r="Z288" s="577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559"/>
      <c r="C289" s="3"/>
      <c r="D289" s="560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577"/>
      <c r="X289" s="577"/>
      <c r="Y289" s="577"/>
      <c r="Z289" s="577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559"/>
      <c r="C290" s="3"/>
      <c r="D290" s="560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577"/>
      <c r="X290" s="577"/>
      <c r="Y290" s="577"/>
      <c r="Z290" s="577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559"/>
      <c r="C291" s="3"/>
      <c r="D291" s="560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577"/>
      <c r="X291" s="577"/>
      <c r="Y291" s="577"/>
      <c r="Z291" s="577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559"/>
      <c r="C292" s="3"/>
      <c r="D292" s="560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577"/>
      <c r="X292" s="577"/>
      <c r="Y292" s="577"/>
      <c r="Z292" s="577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559"/>
      <c r="C293" s="3"/>
      <c r="D293" s="560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577"/>
      <c r="X293" s="577"/>
      <c r="Y293" s="577"/>
      <c r="Z293" s="577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559"/>
      <c r="C294" s="3"/>
      <c r="D294" s="560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577"/>
      <c r="X294" s="577"/>
      <c r="Y294" s="577"/>
      <c r="Z294" s="577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559"/>
      <c r="C295" s="3"/>
      <c r="D295" s="560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577"/>
      <c r="X295" s="577"/>
      <c r="Y295" s="577"/>
      <c r="Z295" s="577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559"/>
      <c r="C296" s="3"/>
      <c r="D296" s="560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577"/>
      <c r="X296" s="577"/>
      <c r="Y296" s="577"/>
      <c r="Z296" s="577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559"/>
      <c r="C297" s="3"/>
      <c r="D297" s="560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577"/>
      <c r="X297" s="577"/>
      <c r="Y297" s="577"/>
      <c r="Z297" s="577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559"/>
      <c r="C298" s="3"/>
      <c r="D298" s="560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577"/>
      <c r="X298" s="577"/>
      <c r="Y298" s="577"/>
      <c r="Z298" s="577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559"/>
      <c r="C299" s="3"/>
      <c r="D299" s="560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577"/>
      <c r="X299" s="577"/>
      <c r="Y299" s="577"/>
      <c r="Z299" s="577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559"/>
      <c r="C300" s="3"/>
      <c r="D300" s="560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577"/>
      <c r="X300" s="577"/>
      <c r="Y300" s="577"/>
      <c r="Z300" s="577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559"/>
      <c r="C301" s="3"/>
      <c r="D301" s="560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577"/>
      <c r="X301" s="577"/>
      <c r="Y301" s="577"/>
      <c r="Z301" s="577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559"/>
      <c r="C302" s="3"/>
      <c r="D302" s="560"/>
      <c r="E302" s="238"/>
      <c r="F302" s="238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577"/>
      <c r="X302" s="577"/>
      <c r="Y302" s="577"/>
      <c r="Z302" s="577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559"/>
      <c r="C303" s="3"/>
      <c r="D303" s="560"/>
      <c r="E303" s="238"/>
      <c r="F303" s="238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577"/>
      <c r="X303" s="577"/>
      <c r="Y303" s="577"/>
      <c r="Z303" s="577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559"/>
      <c r="C304" s="3"/>
      <c r="D304" s="560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577"/>
      <c r="X304" s="577"/>
      <c r="Y304" s="577"/>
      <c r="Z304" s="577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559"/>
      <c r="C305" s="3"/>
      <c r="D305" s="560"/>
      <c r="E305" s="238"/>
      <c r="F305" s="238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577"/>
      <c r="X305" s="577"/>
      <c r="Y305" s="577"/>
      <c r="Z305" s="577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559"/>
      <c r="C306" s="3"/>
      <c r="D306" s="560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577"/>
      <c r="X306" s="577"/>
      <c r="Y306" s="577"/>
      <c r="Z306" s="577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559"/>
      <c r="C307" s="3"/>
      <c r="D307" s="560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577"/>
      <c r="X307" s="577"/>
      <c r="Y307" s="577"/>
      <c r="Z307" s="577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559"/>
      <c r="C308" s="3"/>
      <c r="D308" s="560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577"/>
      <c r="X308" s="577"/>
      <c r="Y308" s="577"/>
      <c r="Z308" s="577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559"/>
      <c r="C309" s="3"/>
      <c r="D309" s="560"/>
      <c r="E309" s="238"/>
      <c r="F309" s="238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577"/>
      <c r="X309" s="577"/>
      <c r="Y309" s="577"/>
      <c r="Z309" s="577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559"/>
      <c r="C310" s="3"/>
      <c r="D310" s="560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577"/>
      <c r="X310" s="577"/>
      <c r="Y310" s="577"/>
      <c r="Z310" s="577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559"/>
      <c r="C311" s="3"/>
      <c r="D311" s="560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577"/>
      <c r="X311" s="577"/>
      <c r="Y311" s="577"/>
      <c r="Z311" s="577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559"/>
      <c r="C312" s="3"/>
      <c r="D312" s="560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577"/>
      <c r="X312" s="577"/>
      <c r="Y312" s="577"/>
      <c r="Z312" s="577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559"/>
      <c r="C313" s="3"/>
      <c r="D313" s="560"/>
      <c r="E313" s="238"/>
      <c r="F313" s="238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577"/>
      <c r="X313" s="577"/>
      <c r="Y313" s="577"/>
      <c r="Z313" s="577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559"/>
      <c r="C314" s="3"/>
      <c r="D314" s="560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577"/>
      <c r="X314" s="577"/>
      <c r="Y314" s="577"/>
      <c r="Z314" s="577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559"/>
      <c r="C315" s="3"/>
      <c r="D315" s="560"/>
      <c r="E315" s="238"/>
      <c r="F315" s="238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577"/>
      <c r="X315" s="577"/>
      <c r="Y315" s="577"/>
      <c r="Z315" s="577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559"/>
      <c r="C316" s="3"/>
      <c r="D316" s="560"/>
      <c r="E316" s="238"/>
      <c r="F316" s="238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577"/>
      <c r="X316" s="577"/>
      <c r="Y316" s="577"/>
      <c r="Z316" s="577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559"/>
      <c r="C317" s="3"/>
      <c r="D317" s="560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577"/>
      <c r="X317" s="577"/>
      <c r="Y317" s="577"/>
      <c r="Z317" s="577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559"/>
      <c r="C318" s="3"/>
      <c r="D318" s="560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577"/>
      <c r="X318" s="577"/>
      <c r="Y318" s="577"/>
      <c r="Z318" s="577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559"/>
      <c r="C319" s="3"/>
      <c r="D319" s="560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577"/>
      <c r="X319" s="577"/>
      <c r="Y319" s="577"/>
      <c r="Z319" s="577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559"/>
      <c r="C320" s="3"/>
      <c r="D320" s="560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577"/>
      <c r="X320" s="577"/>
      <c r="Y320" s="577"/>
      <c r="Z320" s="577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559"/>
      <c r="C321" s="3"/>
      <c r="D321" s="560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577"/>
      <c r="X321" s="577"/>
      <c r="Y321" s="577"/>
      <c r="Z321" s="577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559"/>
      <c r="C322" s="3"/>
      <c r="D322" s="560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577"/>
      <c r="X322" s="577"/>
      <c r="Y322" s="577"/>
      <c r="Z322" s="577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559"/>
      <c r="C323" s="3"/>
      <c r="D323" s="560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577"/>
      <c r="X323" s="577"/>
      <c r="Y323" s="577"/>
      <c r="Z323" s="577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559"/>
      <c r="C324" s="3"/>
      <c r="D324" s="560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577"/>
      <c r="X324" s="577"/>
      <c r="Y324" s="577"/>
      <c r="Z324" s="577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559"/>
      <c r="C325" s="3"/>
      <c r="D325" s="560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577"/>
      <c r="X325" s="577"/>
      <c r="Y325" s="577"/>
      <c r="Z325" s="577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559"/>
      <c r="C326" s="3"/>
      <c r="D326" s="560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577"/>
      <c r="X326" s="577"/>
      <c r="Y326" s="577"/>
      <c r="Z326" s="577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559"/>
      <c r="C327" s="3"/>
      <c r="D327" s="560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577"/>
      <c r="X327" s="577"/>
      <c r="Y327" s="577"/>
      <c r="Z327" s="577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559"/>
      <c r="C328" s="3"/>
      <c r="D328" s="560"/>
      <c r="E328" s="238"/>
      <c r="F328" s="238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577"/>
      <c r="X328" s="577"/>
      <c r="Y328" s="577"/>
      <c r="Z328" s="577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559"/>
      <c r="C329" s="3"/>
      <c r="D329" s="560"/>
      <c r="E329" s="238"/>
      <c r="F329" s="238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577"/>
      <c r="X329" s="577"/>
      <c r="Y329" s="577"/>
      <c r="Z329" s="577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559"/>
      <c r="C330" s="3"/>
      <c r="D330" s="560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577"/>
      <c r="X330" s="577"/>
      <c r="Y330" s="577"/>
      <c r="Z330" s="577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559"/>
      <c r="C331" s="3"/>
      <c r="D331" s="560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577"/>
      <c r="X331" s="577"/>
      <c r="Y331" s="577"/>
      <c r="Z331" s="577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559"/>
      <c r="C332" s="3"/>
      <c r="D332" s="560"/>
      <c r="E332" s="238"/>
      <c r="F332" s="238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577"/>
      <c r="X332" s="577"/>
      <c r="Y332" s="577"/>
      <c r="Z332" s="577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559"/>
      <c r="C333" s="3"/>
      <c r="D333" s="560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577"/>
      <c r="X333" s="577"/>
      <c r="Y333" s="577"/>
      <c r="Z333" s="577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559"/>
      <c r="C334" s="3"/>
      <c r="D334" s="560"/>
      <c r="E334" s="238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577"/>
      <c r="X334" s="577"/>
      <c r="Y334" s="577"/>
      <c r="Z334" s="577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559"/>
      <c r="C335" s="3"/>
      <c r="D335" s="560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577"/>
      <c r="X335" s="577"/>
      <c r="Y335" s="577"/>
      <c r="Z335" s="577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559"/>
      <c r="C336" s="3"/>
      <c r="D336" s="560"/>
      <c r="E336" s="238"/>
      <c r="F336" s="238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577"/>
      <c r="X336" s="577"/>
      <c r="Y336" s="577"/>
      <c r="Z336" s="577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559"/>
      <c r="C337" s="3"/>
      <c r="D337" s="560"/>
      <c r="E337" s="238"/>
      <c r="F337" s="238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577"/>
      <c r="X337" s="577"/>
      <c r="Y337" s="577"/>
      <c r="Z337" s="577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559"/>
      <c r="C338" s="3"/>
      <c r="D338" s="560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577"/>
      <c r="X338" s="577"/>
      <c r="Y338" s="577"/>
      <c r="Z338" s="577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559"/>
      <c r="C339" s="3"/>
      <c r="D339" s="560"/>
      <c r="E339" s="238"/>
      <c r="F339" s="238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577"/>
      <c r="X339" s="577"/>
      <c r="Y339" s="577"/>
      <c r="Z339" s="577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559"/>
      <c r="C340" s="3"/>
      <c r="D340" s="560"/>
      <c r="E340" s="238"/>
      <c r="F340" s="238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577"/>
      <c r="X340" s="577"/>
      <c r="Y340" s="577"/>
      <c r="Z340" s="577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559"/>
      <c r="C341" s="3"/>
      <c r="D341" s="560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577"/>
      <c r="X341" s="577"/>
      <c r="Y341" s="577"/>
      <c r="Z341" s="577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559"/>
      <c r="C342" s="3"/>
      <c r="D342" s="560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577"/>
      <c r="X342" s="577"/>
      <c r="Y342" s="577"/>
      <c r="Z342" s="577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559"/>
      <c r="C343" s="3"/>
      <c r="D343" s="560"/>
      <c r="E343" s="238"/>
      <c r="F343" s="238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577"/>
      <c r="X343" s="577"/>
      <c r="Y343" s="577"/>
      <c r="Z343" s="577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559"/>
      <c r="C344" s="3"/>
      <c r="D344" s="560"/>
      <c r="E344" s="238"/>
      <c r="F344" s="238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577"/>
      <c r="X344" s="577"/>
      <c r="Y344" s="577"/>
      <c r="Z344" s="577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559"/>
      <c r="C345" s="3"/>
      <c r="D345" s="560"/>
      <c r="E345" s="238"/>
      <c r="F345" s="238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577"/>
      <c r="X345" s="577"/>
      <c r="Y345" s="577"/>
      <c r="Z345" s="577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559"/>
      <c r="C346" s="3"/>
      <c r="D346" s="560"/>
      <c r="E346" s="238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577"/>
      <c r="X346" s="577"/>
      <c r="Y346" s="577"/>
      <c r="Z346" s="577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559"/>
      <c r="C347" s="3"/>
      <c r="D347" s="560"/>
      <c r="E347" s="238"/>
      <c r="F347" s="238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577"/>
      <c r="X347" s="577"/>
      <c r="Y347" s="577"/>
      <c r="Z347" s="577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559"/>
      <c r="C348" s="3"/>
      <c r="D348" s="560"/>
      <c r="E348" s="238"/>
      <c r="F348" s="238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577"/>
      <c r="X348" s="577"/>
      <c r="Y348" s="577"/>
      <c r="Z348" s="577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559"/>
      <c r="C349" s="3"/>
      <c r="D349" s="560"/>
      <c r="E349" s="238"/>
      <c r="F349" s="238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577"/>
      <c r="X349" s="577"/>
      <c r="Y349" s="577"/>
      <c r="Z349" s="577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559"/>
      <c r="C350" s="3"/>
      <c r="D350" s="560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577"/>
      <c r="X350" s="577"/>
      <c r="Y350" s="577"/>
      <c r="Z350" s="577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559"/>
      <c r="C351" s="3"/>
      <c r="D351" s="560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577"/>
      <c r="X351" s="577"/>
      <c r="Y351" s="577"/>
      <c r="Z351" s="577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559"/>
      <c r="C352" s="3"/>
      <c r="D352" s="560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577"/>
      <c r="X352" s="577"/>
      <c r="Y352" s="577"/>
      <c r="Z352" s="577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559"/>
      <c r="C353" s="3"/>
      <c r="D353" s="560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577"/>
      <c r="X353" s="577"/>
      <c r="Y353" s="577"/>
      <c r="Z353" s="577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559"/>
      <c r="C354" s="3"/>
      <c r="D354" s="560"/>
      <c r="E354" s="238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577"/>
      <c r="X354" s="577"/>
      <c r="Y354" s="577"/>
      <c r="Z354" s="577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559"/>
      <c r="C355" s="3"/>
      <c r="D355" s="560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577"/>
      <c r="X355" s="577"/>
      <c r="Y355" s="577"/>
      <c r="Z355" s="577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559"/>
      <c r="C356" s="3"/>
      <c r="D356" s="560"/>
      <c r="E356" s="238"/>
      <c r="F356" s="238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577"/>
      <c r="X356" s="577"/>
      <c r="Y356" s="577"/>
      <c r="Z356" s="577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559"/>
      <c r="C357" s="3"/>
      <c r="D357" s="560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577"/>
      <c r="X357" s="577"/>
      <c r="Y357" s="577"/>
      <c r="Z357" s="577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559"/>
      <c r="C358" s="3"/>
      <c r="D358" s="560"/>
      <c r="E358" s="238"/>
      <c r="F358" s="238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577"/>
      <c r="X358" s="577"/>
      <c r="Y358" s="577"/>
      <c r="Z358" s="577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559"/>
      <c r="C359" s="3"/>
      <c r="D359" s="560"/>
      <c r="E359" s="238"/>
      <c r="F359" s="238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577"/>
      <c r="X359" s="577"/>
      <c r="Y359" s="577"/>
      <c r="Z359" s="577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559"/>
      <c r="C360" s="3"/>
      <c r="D360" s="560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577"/>
      <c r="X360" s="577"/>
      <c r="Y360" s="577"/>
      <c r="Z360" s="577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559"/>
      <c r="C361" s="3"/>
      <c r="D361" s="560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577"/>
      <c r="X361" s="577"/>
      <c r="Y361" s="577"/>
      <c r="Z361" s="577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559"/>
      <c r="C362" s="3"/>
      <c r="D362" s="560"/>
      <c r="E362" s="238"/>
      <c r="F362" s="238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577"/>
      <c r="X362" s="577"/>
      <c r="Y362" s="577"/>
      <c r="Z362" s="577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559"/>
      <c r="C363" s="3"/>
      <c r="D363" s="560"/>
      <c r="E363" s="238"/>
      <c r="F363" s="238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577"/>
      <c r="X363" s="577"/>
      <c r="Y363" s="577"/>
      <c r="Z363" s="577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559"/>
      <c r="C364" s="3"/>
      <c r="D364" s="560"/>
      <c r="E364" s="238"/>
      <c r="F364" s="238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577"/>
      <c r="X364" s="577"/>
      <c r="Y364" s="577"/>
      <c r="Z364" s="577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559"/>
      <c r="C365" s="3"/>
      <c r="D365" s="560"/>
      <c r="E365" s="238"/>
      <c r="F365" s="238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577"/>
      <c r="X365" s="577"/>
      <c r="Y365" s="577"/>
      <c r="Z365" s="577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559"/>
      <c r="C366" s="3"/>
      <c r="D366" s="560"/>
      <c r="E366" s="238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577"/>
      <c r="X366" s="577"/>
      <c r="Y366" s="577"/>
      <c r="Z366" s="577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559"/>
      <c r="C367" s="3"/>
      <c r="D367" s="560"/>
      <c r="E367" s="238"/>
      <c r="F367" s="238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577"/>
      <c r="X367" s="577"/>
      <c r="Y367" s="577"/>
      <c r="Z367" s="577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559"/>
      <c r="C368" s="3"/>
      <c r="D368" s="560"/>
      <c r="E368" s="238"/>
      <c r="F368" s="238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577"/>
      <c r="X368" s="577"/>
      <c r="Y368" s="577"/>
      <c r="Z368" s="577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559"/>
      <c r="C369" s="3"/>
      <c r="D369" s="560"/>
      <c r="E369" s="238"/>
      <c r="F369" s="238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577"/>
      <c r="X369" s="577"/>
      <c r="Y369" s="577"/>
      <c r="Z369" s="577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559"/>
      <c r="C370" s="3"/>
      <c r="D370" s="560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577"/>
      <c r="X370" s="577"/>
      <c r="Y370" s="577"/>
      <c r="Z370" s="577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559"/>
      <c r="C371" s="3"/>
      <c r="D371" s="560"/>
      <c r="E371" s="238"/>
      <c r="F371" s="238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577"/>
      <c r="X371" s="577"/>
      <c r="Y371" s="577"/>
      <c r="Z371" s="577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559"/>
      <c r="C372" s="3"/>
      <c r="D372" s="560"/>
      <c r="E372" s="238"/>
      <c r="F372" s="238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577"/>
      <c r="X372" s="577"/>
      <c r="Y372" s="577"/>
      <c r="Z372" s="577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559"/>
      <c r="C373" s="3"/>
      <c r="D373" s="560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577"/>
      <c r="X373" s="577"/>
      <c r="Y373" s="577"/>
      <c r="Z373" s="577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559"/>
      <c r="C374" s="3"/>
      <c r="D374" s="560"/>
      <c r="E374" s="238"/>
      <c r="F374" s="238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577"/>
      <c r="X374" s="577"/>
      <c r="Y374" s="577"/>
      <c r="Z374" s="577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559"/>
      <c r="C375" s="3"/>
      <c r="D375" s="560"/>
      <c r="E375" s="238"/>
      <c r="F375" s="238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577"/>
      <c r="X375" s="577"/>
      <c r="Y375" s="577"/>
      <c r="Z375" s="577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559"/>
      <c r="C376" s="3"/>
      <c r="D376" s="560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577"/>
      <c r="X376" s="577"/>
      <c r="Y376" s="577"/>
      <c r="Z376" s="577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559"/>
      <c r="C377" s="3"/>
      <c r="D377" s="560"/>
      <c r="E377" s="238"/>
      <c r="F377" s="238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577"/>
      <c r="X377" s="577"/>
      <c r="Y377" s="577"/>
      <c r="Z377" s="577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559"/>
      <c r="C378" s="3"/>
      <c r="D378" s="560"/>
      <c r="E378" s="238"/>
      <c r="F378" s="238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577"/>
      <c r="X378" s="577"/>
      <c r="Y378" s="577"/>
      <c r="Z378" s="577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559"/>
      <c r="C379" s="3"/>
      <c r="D379" s="560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577"/>
      <c r="X379" s="577"/>
      <c r="Y379" s="577"/>
      <c r="Z379" s="577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559"/>
      <c r="C380" s="3"/>
      <c r="D380" s="560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577"/>
      <c r="X380" s="577"/>
      <c r="Y380" s="577"/>
      <c r="Z380" s="577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559"/>
      <c r="C381" s="3"/>
      <c r="D381" s="560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577"/>
      <c r="X381" s="577"/>
      <c r="Y381" s="577"/>
      <c r="Z381" s="577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559"/>
      <c r="C382" s="3"/>
      <c r="D382" s="560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577"/>
      <c r="X382" s="577"/>
      <c r="Y382" s="577"/>
      <c r="Z382" s="577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559"/>
      <c r="C383" s="3"/>
      <c r="D383" s="560"/>
      <c r="E383" s="238"/>
      <c r="F383" s="238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577"/>
      <c r="X383" s="577"/>
      <c r="Y383" s="577"/>
      <c r="Z383" s="577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559"/>
      <c r="C384" s="3"/>
      <c r="D384" s="560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577"/>
      <c r="X384" s="577"/>
      <c r="Y384" s="577"/>
      <c r="Z384" s="577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559"/>
      <c r="C385" s="3"/>
      <c r="D385" s="560"/>
      <c r="E385" s="238"/>
      <c r="F385" s="238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577"/>
      <c r="X385" s="577"/>
      <c r="Y385" s="577"/>
      <c r="Z385" s="577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559"/>
      <c r="C386" s="3"/>
      <c r="D386" s="560"/>
      <c r="E386" s="238"/>
      <c r="F386" s="238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577"/>
      <c r="X386" s="577"/>
      <c r="Y386" s="577"/>
      <c r="Z386" s="577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559"/>
      <c r="C387" s="3"/>
      <c r="D387" s="560"/>
      <c r="E387" s="238"/>
      <c r="F387" s="238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577"/>
      <c r="X387" s="577"/>
      <c r="Y387" s="577"/>
      <c r="Z387" s="577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559"/>
      <c r="C388" s="3"/>
      <c r="D388" s="560"/>
      <c r="E388" s="238"/>
      <c r="F388" s="238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577"/>
      <c r="X388" s="577"/>
      <c r="Y388" s="577"/>
      <c r="Z388" s="577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559"/>
      <c r="C389" s="3"/>
      <c r="D389" s="560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577"/>
      <c r="X389" s="577"/>
      <c r="Y389" s="577"/>
      <c r="Z389" s="577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559"/>
      <c r="C390" s="3"/>
      <c r="D390" s="560"/>
      <c r="E390" s="238"/>
      <c r="F390" s="238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577"/>
      <c r="X390" s="577"/>
      <c r="Y390" s="577"/>
      <c r="Z390" s="577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559"/>
      <c r="C391" s="3"/>
      <c r="D391" s="560"/>
      <c r="E391" s="238"/>
      <c r="F391" s="238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577"/>
      <c r="X391" s="577"/>
      <c r="Y391" s="577"/>
      <c r="Z391" s="577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559"/>
      <c r="C392" s="3"/>
      <c r="D392" s="560"/>
      <c r="E392" s="238"/>
      <c r="F392" s="238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577"/>
      <c r="X392" s="577"/>
      <c r="Y392" s="577"/>
      <c r="Z392" s="577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559"/>
      <c r="C393" s="3"/>
      <c r="D393" s="560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577"/>
      <c r="X393" s="577"/>
      <c r="Y393" s="577"/>
      <c r="Z393" s="577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559"/>
      <c r="C394" s="3"/>
      <c r="D394" s="560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577"/>
      <c r="X394" s="577"/>
      <c r="Y394" s="577"/>
      <c r="Z394" s="577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559"/>
      <c r="C395" s="3"/>
      <c r="D395" s="560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577"/>
      <c r="X395" s="577"/>
      <c r="Y395" s="577"/>
      <c r="Z395" s="577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559"/>
      <c r="C396" s="3"/>
      <c r="D396" s="560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577"/>
      <c r="X396" s="577"/>
      <c r="Y396" s="577"/>
      <c r="Z396" s="577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559"/>
      <c r="C397" s="3"/>
      <c r="D397" s="560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577"/>
      <c r="X397" s="577"/>
      <c r="Y397" s="577"/>
      <c r="Z397" s="577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559"/>
      <c r="C398" s="3"/>
      <c r="D398" s="560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577"/>
      <c r="X398" s="577"/>
      <c r="Y398" s="577"/>
      <c r="Z398" s="577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559"/>
      <c r="C399" s="3"/>
      <c r="D399" s="560"/>
      <c r="E399" s="238"/>
      <c r="F399" s="238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577"/>
      <c r="X399" s="577"/>
      <c r="Y399" s="577"/>
      <c r="Z399" s="577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559"/>
      <c r="C400" s="3"/>
      <c r="D400" s="560"/>
      <c r="E400" s="238"/>
      <c r="F400" s="238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577"/>
      <c r="X400" s="577"/>
      <c r="Y400" s="577"/>
      <c r="Z400" s="577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559"/>
      <c r="C401" s="3"/>
      <c r="D401" s="560"/>
      <c r="E401" s="238"/>
      <c r="F401" s="238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577"/>
      <c r="X401" s="577"/>
      <c r="Y401" s="577"/>
      <c r="Z401" s="577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559"/>
      <c r="C402" s="3"/>
      <c r="D402" s="560"/>
      <c r="E402" s="238"/>
      <c r="F402" s="238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577"/>
      <c r="X402" s="577"/>
      <c r="Y402" s="577"/>
      <c r="Z402" s="577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559"/>
      <c r="C403" s="3"/>
      <c r="D403" s="560"/>
      <c r="E403" s="238"/>
      <c r="F403" s="238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577"/>
      <c r="X403" s="577"/>
      <c r="Y403" s="577"/>
      <c r="Z403" s="577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559"/>
      <c r="C404" s="3"/>
      <c r="D404" s="560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577"/>
      <c r="X404" s="577"/>
      <c r="Y404" s="577"/>
      <c r="Z404" s="577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559"/>
      <c r="C405" s="3"/>
      <c r="D405" s="560"/>
      <c r="E405" s="238"/>
      <c r="F405" s="238"/>
      <c r="G405" s="238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577"/>
      <c r="X405" s="577"/>
      <c r="Y405" s="577"/>
      <c r="Z405" s="577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559"/>
      <c r="C406" s="3"/>
      <c r="D406" s="560"/>
      <c r="E406" s="238"/>
      <c r="F406" s="238"/>
      <c r="G406" s="238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577"/>
      <c r="X406" s="577"/>
      <c r="Y406" s="577"/>
      <c r="Z406" s="577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559"/>
      <c r="C407" s="3"/>
      <c r="D407" s="560"/>
      <c r="E407" s="238"/>
      <c r="F407" s="238"/>
      <c r="G407" s="238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577"/>
      <c r="X407" s="577"/>
      <c r="Y407" s="577"/>
      <c r="Z407" s="577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559"/>
      <c r="C408" s="3"/>
      <c r="D408" s="560"/>
      <c r="E408" s="238"/>
      <c r="F408" s="238"/>
      <c r="G408" s="238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577"/>
      <c r="X408" s="577"/>
      <c r="Y408" s="577"/>
      <c r="Z408" s="577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559"/>
      <c r="C409" s="3"/>
      <c r="D409" s="560"/>
      <c r="E409" s="238"/>
      <c r="F409" s="238"/>
      <c r="G409" s="238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577"/>
      <c r="X409" s="577"/>
      <c r="Y409" s="577"/>
      <c r="Z409" s="577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559"/>
      <c r="C410" s="3"/>
      <c r="D410" s="560"/>
      <c r="E410" s="238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577"/>
      <c r="X410" s="577"/>
      <c r="Y410" s="577"/>
      <c r="Z410" s="577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559"/>
      <c r="C411" s="3"/>
      <c r="D411" s="560"/>
      <c r="E411" s="238"/>
      <c r="F411" s="238"/>
      <c r="G411" s="238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577"/>
      <c r="X411" s="577"/>
      <c r="Y411" s="577"/>
      <c r="Z411" s="577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559"/>
      <c r="C412" s="3"/>
      <c r="D412" s="560"/>
      <c r="E412" s="238"/>
      <c r="F412" s="238"/>
      <c r="G412" s="238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577"/>
      <c r="X412" s="577"/>
      <c r="Y412" s="577"/>
      <c r="Z412" s="577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559"/>
      <c r="C413" s="3"/>
      <c r="D413" s="560"/>
      <c r="E413" s="238"/>
      <c r="F413" s="238"/>
      <c r="G413" s="238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577"/>
      <c r="X413" s="577"/>
      <c r="Y413" s="577"/>
      <c r="Z413" s="577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559"/>
      <c r="C414" s="3"/>
      <c r="D414" s="560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577"/>
      <c r="X414" s="577"/>
      <c r="Y414" s="577"/>
      <c r="Z414" s="577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559"/>
      <c r="C415" s="3"/>
      <c r="D415" s="560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577"/>
      <c r="X415" s="577"/>
      <c r="Y415" s="577"/>
      <c r="Z415" s="577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559"/>
      <c r="C416" s="3"/>
      <c r="D416" s="560"/>
      <c r="E416" s="238"/>
      <c r="F416" s="238"/>
      <c r="G416" s="238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577"/>
      <c r="X416" s="577"/>
      <c r="Y416" s="577"/>
      <c r="Z416" s="577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559"/>
      <c r="C417" s="3"/>
      <c r="D417" s="560"/>
      <c r="E417" s="238"/>
      <c r="F417" s="238"/>
      <c r="G417" s="238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577"/>
      <c r="X417" s="577"/>
      <c r="Y417" s="577"/>
      <c r="Z417" s="577"/>
      <c r="AA417" s="3"/>
      <c r="AB417" s="2"/>
      <c r="AC417" s="2"/>
      <c r="AD417" s="2"/>
      <c r="AE417" s="2"/>
      <c r="AF417" s="2"/>
      <c r="AG417" s="2"/>
    </row>
    <row r="418" ht="15.75" customHeight="1">
      <c r="A418" s="2"/>
      <c r="B418" s="559"/>
      <c r="C418" s="3"/>
      <c r="D418" s="560"/>
      <c r="E418" s="238"/>
      <c r="F418" s="238"/>
      <c r="G418" s="238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577"/>
      <c r="X418" s="577"/>
      <c r="Y418" s="577"/>
      <c r="Z418" s="577"/>
      <c r="AA418" s="3"/>
      <c r="AB418" s="2"/>
      <c r="AC418" s="2"/>
      <c r="AD418" s="2"/>
      <c r="AE418" s="2"/>
      <c r="AF418" s="2"/>
      <c r="AG418" s="2"/>
    </row>
    <row r="419" ht="15.75" customHeight="1">
      <c r="A419" s="2"/>
      <c r="B419" s="559"/>
      <c r="C419" s="3"/>
      <c r="D419" s="560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577"/>
      <c r="X419" s="577"/>
      <c r="Y419" s="577"/>
      <c r="Z419" s="577"/>
      <c r="AA419" s="3"/>
      <c r="AB419" s="2"/>
      <c r="AC419" s="2"/>
      <c r="AD419" s="2"/>
      <c r="AE419" s="2"/>
      <c r="AF419" s="2"/>
      <c r="AG419" s="2"/>
    </row>
    <row r="420" ht="15.75" customHeight="1">
      <c r="A420" s="2"/>
      <c r="B420" s="559"/>
      <c r="C420" s="3"/>
      <c r="D420" s="560"/>
      <c r="E420" s="238"/>
      <c r="F420" s="238"/>
      <c r="G420" s="238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577"/>
      <c r="X420" s="577"/>
      <c r="Y420" s="577"/>
      <c r="Z420" s="577"/>
      <c r="AA420" s="3"/>
      <c r="AB420" s="2"/>
      <c r="AC420" s="2"/>
      <c r="AD420" s="2"/>
      <c r="AE420" s="2"/>
      <c r="AF420" s="2"/>
      <c r="AG420" s="2"/>
    </row>
    <row r="421" ht="15.75" customHeight="1">
      <c r="A421" s="2"/>
      <c r="B421" s="559"/>
      <c r="C421" s="3"/>
      <c r="D421" s="560"/>
      <c r="E421" s="238"/>
      <c r="F421" s="238"/>
      <c r="G421" s="238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577"/>
      <c r="X421" s="577"/>
      <c r="Y421" s="577"/>
      <c r="Z421" s="577"/>
      <c r="AA421" s="3"/>
      <c r="AB421" s="2"/>
      <c r="AC421" s="2"/>
      <c r="AD421" s="2"/>
      <c r="AE421" s="2"/>
      <c r="AF421" s="2"/>
      <c r="AG421" s="2"/>
    </row>
    <row r="422" ht="15.75" customHeight="1">
      <c r="A422" s="2"/>
      <c r="B422" s="559"/>
      <c r="C422" s="3"/>
      <c r="D422" s="560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577"/>
      <c r="X422" s="577"/>
      <c r="Y422" s="577"/>
      <c r="Z422" s="577"/>
      <c r="AA422" s="3"/>
      <c r="AB422" s="2"/>
      <c r="AC422" s="2"/>
      <c r="AD422" s="2"/>
      <c r="AE422" s="2"/>
      <c r="AF422" s="2"/>
      <c r="AG422" s="2"/>
    </row>
    <row r="423" ht="15.75" customHeight="1">
      <c r="A423" s="2"/>
      <c r="B423" s="2"/>
      <c r="C423" s="3"/>
      <c r="D423" s="560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577"/>
      <c r="X423" s="577"/>
      <c r="Y423" s="577"/>
      <c r="Z423" s="577"/>
      <c r="AA423" s="3"/>
      <c r="AB423" s="2"/>
      <c r="AC423" s="2"/>
      <c r="AD423" s="2"/>
      <c r="AE423" s="2"/>
      <c r="AF423" s="2"/>
      <c r="AG423" s="2"/>
    </row>
    <row r="424" ht="15.75" customHeight="1">
      <c r="A424" s="2"/>
      <c r="B424" s="2"/>
      <c r="C424" s="3"/>
      <c r="D424" s="560"/>
      <c r="E424" s="238"/>
      <c r="F424" s="238"/>
      <c r="G424" s="238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577"/>
      <c r="X424" s="577"/>
      <c r="Y424" s="577"/>
      <c r="Z424" s="577"/>
      <c r="AA424" s="3"/>
      <c r="AB424" s="2"/>
      <c r="AC424" s="2"/>
      <c r="AD424" s="2"/>
      <c r="AE424" s="2"/>
      <c r="AF424" s="2"/>
      <c r="AG424" s="2"/>
    </row>
    <row r="425" ht="15.75" customHeight="1">
      <c r="A425" s="2"/>
      <c r="B425" s="2"/>
      <c r="C425" s="3"/>
      <c r="D425" s="560"/>
      <c r="E425" s="238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577"/>
      <c r="X425" s="577"/>
      <c r="Y425" s="577"/>
      <c r="Z425" s="577"/>
      <c r="AA425" s="3"/>
      <c r="AB425" s="2"/>
      <c r="AC425" s="2"/>
      <c r="AD425" s="2"/>
      <c r="AE425" s="2"/>
      <c r="AF425" s="2"/>
      <c r="AG425" s="2"/>
    </row>
    <row r="426" ht="15.75" customHeight="1">
      <c r="A426" s="2"/>
      <c r="B426" s="2"/>
      <c r="C426" s="3"/>
      <c r="D426" s="560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577"/>
      <c r="X426" s="577"/>
      <c r="Y426" s="577"/>
      <c r="Z426" s="577"/>
      <c r="AA426" s="3"/>
      <c r="AB426" s="2"/>
      <c r="AC426" s="2"/>
      <c r="AD426" s="2"/>
      <c r="AE426" s="2"/>
      <c r="AF426" s="2"/>
      <c r="AG426" s="2"/>
    </row>
    <row r="427" ht="15.75" customHeight="1">
      <c r="A427" s="2"/>
      <c r="B427" s="2"/>
      <c r="C427" s="3"/>
      <c r="D427" s="560"/>
      <c r="E427" s="238"/>
      <c r="F427" s="238"/>
      <c r="G427" s="238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577"/>
      <c r="X427" s="577"/>
      <c r="Y427" s="577"/>
      <c r="Z427" s="577"/>
      <c r="AA427" s="3"/>
      <c r="AB427" s="2"/>
      <c r="AC427" s="2"/>
      <c r="AD427" s="2"/>
      <c r="AE427" s="2"/>
      <c r="AF427" s="2"/>
      <c r="AG427" s="2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84:G85"/>
    <mergeCell ref="H84:J85"/>
    <mergeCell ref="A122:D122"/>
    <mergeCell ref="A178:D178"/>
    <mergeCell ref="A221:C221"/>
    <mergeCell ref="A222:C222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