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lfi\Downloads\"/>
    </mc:Choice>
  </mc:AlternateContent>
  <bookViews>
    <workbookView xWindow="60" yWindow="0" windowWidth="26580" windowHeight="14640" tabRatio="500"/>
  </bookViews>
  <sheets>
    <sheet name="Звіт" sheetId="1" r:id="rId1"/>
    <sheet name="Реєстр-ЛисицяВ.В." sheetId="3" r:id="rId2"/>
  </sheets>
  <definedNames>
    <definedName name="_xlnm._FilterDatabase" localSheetId="0" hidden="1">Звіт!$A$19:$T$19</definedName>
  </definedNames>
  <calcPr calcId="152511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D13" i="3" l="1"/>
  <c r="F13" i="3"/>
  <c r="I13" i="3"/>
  <c r="I19" i="3"/>
  <c r="I20" i="3"/>
  <c r="F26" i="3"/>
  <c r="F46" i="3" s="1"/>
  <c r="I26" i="3"/>
  <c r="I46" i="3" s="1"/>
  <c r="F34" i="3"/>
  <c r="I37" i="3"/>
  <c r="I42" i="3"/>
  <c r="D46" i="3"/>
  <c r="O73" i="1" l="1"/>
  <c r="P73" i="1" s="1"/>
  <c r="P75" i="1" s="1"/>
  <c r="M78" i="1"/>
  <c r="Q78" i="1" s="1"/>
  <c r="P78" i="1"/>
  <c r="R78" i="1"/>
  <c r="M79" i="1"/>
  <c r="Q79" i="1" s="1"/>
  <c r="S79" i="1" s="1"/>
  <c r="P79" i="1"/>
  <c r="R79" i="1"/>
  <c r="M80" i="1"/>
  <c r="Q80" i="1"/>
  <c r="P80" i="1"/>
  <c r="R80" i="1" s="1"/>
  <c r="S80" i="1" s="1"/>
  <c r="M81" i="1"/>
  <c r="Q81" i="1"/>
  <c r="P81" i="1"/>
  <c r="R81" i="1"/>
  <c r="S81" i="1"/>
  <c r="M82" i="1"/>
  <c r="Q82" i="1" s="1"/>
  <c r="S82" i="1" s="1"/>
  <c r="P82" i="1"/>
  <c r="R82" i="1" s="1"/>
  <c r="M83" i="1"/>
  <c r="Q83" i="1"/>
  <c r="P83" i="1"/>
  <c r="R83" i="1"/>
  <c r="S83" i="1" s="1"/>
  <c r="M84" i="1"/>
  <c r="Q84" i="1" s="1"/>
  <c r="P84" i="1"/>
  <c r="R84" i="1" s="1"/>
  <c r="M62" i="1"/>
  <c r="M65" i="1" s="1"/>
  <c r="Q62" i="1"/>
  <c r="S62" i="1" s="1"/>
  <c r="P62" i="1"/>
  <c r="R62" i="1"/>
  <c r="M63" i="1"/>
  <c r="Q63" i="1" s="1"/>
  <c r="S63" i="1" s="1"/>
  <c r="P63" i="1"/>
  <c r="R63" i="1"/>
  <c r="M64" i="1"/>
  <c r="Q64" i="1"/>
  <c r="S64" i="1" s="1"/>
  <c r="P64" i="1"/>
  <c r="R64" i="1"/>
  <c r="P31" i="1"/>
  <c r="P32" i="1"/>
  <c r="R32" i="1" s="1"/>
  <c r="S32" i="1" s="1"/>
  <c r="P33" i="1"/>
  <c r="P30" i="1" s="1"/>
  <c r="M31" i="1"/>
  <c r="M32" i="1"/>
  <c r="M33" i="1"/>
  <c r="M30" i="1"/>
  <c r="K41" i="1"/>
  <c r="M41" i="1" s="1"/>
  <c r="M42" i="1" s="1"/>
  <c r="G27" i="1"/>
  <c r="Q27" i="1" s="1"/>
  <c r="M27" i="1"/>
  <c r="J27" i="1"/>
  <c r="P27" i="1"/>
  <c r="R27" i="1"/>
  <c r="R26" i="1" s="1"/>
  <c r="G28" i="1"/>
  <c r="Q28" i="1" s="1"/>
  <c r="S28" i="1" s="1"/>
  <c r="M28" i="1"/>
  <c r="M26" i="1" s="1"/>
  <c r="J28" i="1"/>
  <c r="P28" i="1"/>
  <c r="R28" i="1"/>
  <c r="G29" i="1"/>
  <c r="Q29" i="1" s="1"/>
  <c r="S29" i="1" s="1"/>
  <c r="M29" i="1"/>
  <c r="J29" i="1"/>
  <c r="P29" i="1"/>
  <c r="R29" i="1"/>
  <c r="Q31" i="1"/>
  <c r="S31" i="1" s="1"/>
  <c r="R31" i="1"/>
  <c r="Q32" i="1"/>
  <c r="Q33" i="1"/>
  <c r="M35" i="1"/>
  <c r="Q35" i="1" s="1"/>
  <c r="P35" i="1"/>
  <c r="R35" i="1" s="1"/>
  <c r="M36" i="1"/>
  <c r="Q36" i="1"/>
  <c r="P36" i="1"/>
  <c r="R36" i="1" s="1"/>
  <c r="M37" i="1"/>
  <c r="Q37" i="1" s="1"/>
  <c r="S37" i="1" s="1"/>
  <c r="P37" i="1"/>
  <c r="R37" i="1"/>
  <c r="G40" i="1"/>
  <c r="Q40" i="1" s="1"/>
  <c r="M40" i="1"/>
  <c r="J40" i="1"/>
  <c r="P40" i="1"/>
  <c r="R40" i="1"/>
  <c r="G41" i="1"/>
  <c r="G42" i="1" s="1"/>
  <c r="J41" i="1"/>
  <c r="G44" i="1"/>
  <c r="G47" i="1" s="1"/>
  <c r="M44" i="1"/>
  <c r="J44" i="1"/>
  <c r="P44" i="1"/>
  <c r="R44" i="1"/>
  <c r="G45" i="1"/>
  <c r="Q45" i="1" s="1"/>
  <c r="S45" i="1" s="1"/>
  <c r="M45" i="1"/>
  <c r="J45" i="1"/>
  <c r="P45" i="1"/>
  <c r="R45" i="1"/>
  <c r="G46" i="1"/>
  <c r="M46" i="1"/>
  <c r="Q46" i="1" s="1"/>
  <c r="J46" i="1"/>
  <c r="R46" i="1" s="1"/>
  <c r="R47" i="1" s="1"/>
  <c r="P46" i="1"/>
  <c r="G49" i="1"/>
  <c r="G53" i="1" s="1"/>
  <c r="M49" i="1"/>
  <c r="Q49" i="1" s="1"/>
  <c r="J49" i="1"/>
  <c r="R49" i="1" s="1"/>
  <c r="P49" i="1"/>
  <c r="G50" i="1"/>
  <c r="M50" i="1"/>
  <c r="Q50" i="1"/>
  <c r="J50" i="1"/>
  <c r="R50" i="1" s="1"/>
  <c r="P50" i="1"/>
  <c r="G51" i="1"/>
  <c r="M51" i="1"/>
  <c r="Q51" i="1"/>
  <c r="J51" i="1"/>
  <c r="R51" i="1" s="1"/>
  <c r="P51" i="1"/>
  <c r="G52" i="1"/>
  <c r="M52" i="1"/>
  <c r="Q52" i="1"/>
  <c r="J52" i="1"/>
  <c r="P52" i="1"/>
  <c r="R52" i="1" s="1"/>
  <c r="G55" i="1"/>
  <c r="M55" i="1"/>
  <c r="Q55" i="1"/>
  <c r="J55" i="1"/>
  <c r="P55" i="1"/>
  <c r="R55" i="1" s="1"/>
  <c r="R58" i="1" s="1"/>
  <c r="G56" i="1"/>
  <c r="M56" i="1"/>
  <c r="Q56" i="1"/>
  <c r="J56" i="1"/>
  <c r="P56" i="1"/>
  <c r="R56" i="1"/>
  <c r="S56" i="1" s="1"/>
  <c r="G57" i="1"/>
  <c r="M57" i="1"/>
  <c r="Q57" i="1" s="1"/>
  <c r="S57" i="1" s="1"/>
  <c r="J57" i="1"/>
  <c r="P57" i="1"/>
  <c r="R57" i="1"/>
  <c r="G60" i="1"/>
  <c r="M60" i="1"/>
  <c r="Q60" i="1" s="1"/>
  <c r="J60" i="1"/>
  <c r="P60" i="1"/>
  <c r="P65" i="1" s="1"/>
  <c r="R60" i="1"/>
  <c r="R65" i="1" s="1"/>
  <c r="G61" i="1"/>
  <c r="Q61" i="1" s="1"/>
  <c r="S61" i="1" s="1"/>
  <c r="M61" i="1"/>
  <c r="J61" i="1"/>
  <c r="P61" i="1"/>
  <c r="R61" i="1"/>
  <c r="G67" i="1"/>
  <c r="Q67" i="1" s="1"/>
  <c r="M67" i="1"/>
  <c r="J67" i="1"/>
  <c r="P67" i="1"/>
  <c r="R67" i="1"/>
  <c r="G68" i="1"/>
  <c r="Q68" i="1" s="1"/>
  <c r="S68" i="1" s="1"/>
  <c r="M68" i="1"/>
  <c r="M70" i="1" s="1"/>
  <c r="J68" i="1"/>
  <c r="P68" i="1"/>
  <c r="R68" i="1"/>
  <c r="G69" i="1"/>
  <c r="M69" i="1"/>
  <c r="Q69" i="1"/>
  <c r="J69" i="1"/>
  <c r="R69" i="1" s="1"/>
  <c r="P69" i="1"/>
  <c r="G72" i="1"/>
  <c r="M72" i="1"/>
  <c r="M75" i="1" s="1"/>
  <c r="Q72" i="1"/>
  <c r="Q75" i="1" s="1"/>
  <c r="J72" i="1"/>
  <c r="R72" i="1" s="1"/>
  <c r="P72" i="1"/>
  <c r="G73" i="1"/>
  <c r="M73" i="1"/>
  <c r="Q73" i="1"/>
  <c r="J73" i="1"/>
  <c r="J75" i="1" s="1"/>
  <c r="G74" i="1"/>
  <c r="M74" i="1"/>
  <c r="Q74" i="1"/>
  <c r="S74" i="1" s="1"/>
  <c r="J74" i="1"/>
  <c r="R74" i="1" s="1"/>
  <c r="P74" i="1"/>
  <c r="M77" i="1"/>
  <c r="Q77" i="1"/>
  <c r="P77" i="1"/>
  <c r="P85" i="1" s="1"/>
  <c r="R77" i="1"/>
  <c r="S77" i="1"/>
  <c r="M87" i="1"/>
  <c r="Q87" i="1" s="1"/>
  <c r="P87" i="1"/>
  <c r="R87" i="1"/>
  <c r="R88" i="1"/>
  <c r="P26" i="1"/>
  <c r="P47" i="1"/>
  <c r="P53" i="1"/>
  <c r="P70" i="1"/>
  <c r="P88" i="1"/>
  <c r="M47" i="1"/>
  <c r="M53" i="1"/>
  <c r="M58" i="1"/>
  <c r="M88" i="1"/>
  <c r="J22" i="1"/>
  <c r="J26" i="1"/>
  <c r="J38" i="1"/>
  <c r="J42" i="1"/>
  <c r="J47" i="1"/>
  <c r="J58" i="1"/>
  <c r="J65" i="1"/>
  <c r="J70" i="1"/>
  <c r="J85" i="1"/>
  <c r="J88" i="1"/>
  <c r="G22" i="1"/>
  <c r="G26" i="1"/>
  <c r="G38" i="1"/>
  <c r="G58" i="1"/>
  <c r="G75" i="1"/>
  <c r="G85" i="1"/>
  <c r="G88" i="1"/>
  <c r="Q88" i="1" l="1"/>
  <c r="S87" i="1"/>
  <c r="S88" i="1" s="1"/>
  <c r="S50" i="1"/>
  <c r="S36" i="1"/>
  <c r="S46" i="1"/>
  <c r="S84" i="1"/>
  <c r="S85" i="1" s="1"/>
  <c r="S60" i="1"/>
  <c r="S65" i="1" s="1"/>
  <c r="Q65" i="1"/>
  <c r="R34" i="1"/>
  <c r="N41" i="1"/>
  <c r="P41" i="1" s="1"/>
  <c r="P38" i="1"/>
  <c r="R85" i="1"/>
  <c r="S67" i="1"/>
  <c r="S70" i="1" s="1"/>
  <c r="Q70" i="1"/>
  <c r="S55" i="1"/>
  <c r="S58" i="1" s="1"/>
  <c r="S73" i="1"/>
  <c r="S51" i="1"/>
  <c r="S40" i="1"/>
  <c r="Q34" i="1"/>
  <c r="S35" i="1"/>
  <c r="S69" i="1"/>
  <c r="R53" i="1"/>
  <c r="R70" i="1"/>
  <c r="Q53" i="1"/>
  <c r="S49" i="1"/>
  <c r="S78" i="1"/>
  <c r="Q85" i="1"/>
  <c r="S52" i="1"/>
  <c r="S27" i="1"/>
  <c r="S26" i="1" s="1"/>
  <c r="Q26" i="1"/>
  <c r="Q38" i="1" s="1"/>
  <c r="G70" i="1"/>
  <c r="P34" i="1"/>
  <c r="Q30" i="1"/>
  <c r="S72" i="1"/>
  <c r="J53" i="1"/>
  <c r="J89" i="1" s="1"/>
  <c r="J91" i="1" s="1"/>
  <c r="R33" i="1"/>
  <c r="S33" i="1" s="1"/>
  <c r="S30" i="1" s="1"/>
  <c r="M85" i="1"/>
  <c r="M34" i="1"/>
  <c r="M38" i="1" s="1"/>
  <c r="M89" i="1" s="1"/>
  <c r="M21" i="1" s="1"/>
  <c r="G65" i="1"/>
  <c r="G89" i="1" s="1"/>
  <c r="G91" i="1" s="1"/>
  <c r="Q58" i="1"/>
  <c r="R73" i="1"/>
  <c r="R75" i="1" s="1"/>
  <c r="Q44" i="1"/>
  <c r="Q41" i="1"/>
  <c r="P58" i="1"/>
  <c r="M22" i="1" l="1"/>
  <c r="M91" i="1" s="1"/>
  <c r="Q21" i="1"/>
  <c r="P89" i="1"/>
  <c r="P21" i="1" s="1"/>
  <c r="S44" i="1"/>
  <c r="S47" i="1" s="1"/>
  <c r="Q47" i="1"/>
  <c r="S75" i="1"/>
  <c r="P42" i="1"/>
  <c r="R41" i="1"/>
  <c r="R42" i="1" s="1"/>
  <c r="S34" i="1"/>
  <c r="S38" i="1" s="1"/>
  <c r="R30" i="1"/>
  <c r="R38" i="1" s="1"/>
  <c r="R89" i="1" s="1"/>
  <c r="S41" i="1"/>
  <c r="S42" i="1" s="1"/>
  <c r="S53" i="1"/>
  <c r="Q42" i="1"/>
  <c r="Q89" i="1" s="1"/>
  <c r="S89" i="1" l="1"/>
  <c r="Q22" i="1"/>
  <c r="Q91" i="1" s="1"/>
  <c r="R21" i="1"/>
  <c r="R22" i="1" s="1"/>
  <c r="R91" i="1" s="1"/>
  <c r="P22" i="1"/>
  <c r="P91" i="1" s="1"/>
  <c r="S21" i="1" l="1"/>
  <c r="S22" i="1" s="1"/>
  <c r="S91" i="1" s="1"/>
</calcChain>
</file>

<file path=xl/sharedStrings.xml><?xml version="1.0" encoding="utf-8"?>
<sst xmlns="http://schemas.openxmlformats.org/spreadsheetml/2006/main" count="488" uniqueCount="280">
  <si>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</si>
  <si>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</si>
  <si>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</si>
  <si>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</si>
  <si>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</si>
  <si>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</si>
  <si>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</si>
  <si>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</si>
  <si>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</si>
  <si>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</si>
  <si>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</si>
  <si>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</si>
  <si>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</si>
  <si>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</si>
  <si>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</si>
  <si>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</si>
  <si>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</si>
  <si>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</si>
  <si>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</si>
  <si>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</si>
  <si>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</si>
  <si>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</si>
  <si>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</si>
  <si>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</si>
  <si>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</si>
  <si>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</si>
  <si>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</si>
  <si>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</si>
  <si>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</si>
  <si>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</si>
  <si>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</si>
  <si>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</si>
  <si>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</si>
  <si>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</si>
  <si>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</si>
  <si>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</si>
  <si>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</si>
  <si>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</si>
  <si>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</si>
  <si>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</si>
  <si>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</si>
  <si>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</si>
  <si>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</si>
  <si>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</si>
  <si>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</si>
  <si>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</si>
  <si>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</si>
  <si>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</si>
  <si>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</si>
  <si>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</si>
  <si>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</si>
  <si>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</si>
  <si>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</si>
  <si>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</si>
  <si>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</si>
  <si>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</si>
  <si>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</si>
  <si>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</si>
  <si>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</si>
  <si>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</si>
  <si>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</si>
  <si>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</si>
  <si>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</si>
  <si>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</si>
  <si>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</si>
  <si>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</si>
  <si>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</si>
  <si>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</si>
  <si>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</si>
  <si>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</si>
  <si>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</si>
  <si>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</si>
  <si>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</si>
  <si>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</si>
  <si>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</si>
  <si>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</si>
  <si>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</si>
  <si>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</si>
  <si>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</si>
  <si>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</si>
  <si>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</si>
  <si>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</si>
  <si>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</si>
  <si>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</si>
  <si>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</si>
  <si>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</si>
  <si>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</si>
  <si>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</si>
  <si>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</si>
  <si>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</si>
  <si>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</si>
  <si>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</si>
  <si>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</si>
  <si>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</si>
  <si>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</si>
  <si>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</si>
  <si>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</si>
  <si>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</si>
  <si>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</si>
  <si>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</si>
  <si>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</si>
  <si>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</si>
  <si>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</si>
  <si>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</si>
  <si>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</si>
  <si>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</si>
  <si>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</si>
  <si>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</si>
  <si>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</si>
  <si>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</si>
  <si>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</si>
  <si>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</si>
  <si>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</si>
  <si>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</si>
  <si>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</si>
  <si>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</si>
  <si>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</si>
  <si>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</si>
  <si>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</si>
  <si>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</si>
  <si>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</si>
  <si>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</si>
  <si>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</si>
  <si>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</si>
  <si>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</si>
  <si>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</si>
  <si>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</si>
  <si>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</si>
  <si>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</si>
  <si>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</si>
  <si>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</si>
  <si>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</si>
  <si>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</si>
  <si>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</si>
  <si>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</si>
  <si>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</si>
  <si>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</si>
  <si>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</si>
  <si>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</si>
  <si>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</si>
  <si>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Повна назва організації Грантоотримувача: Фізична особа-підприємець Лисиця Вадим Вадимович</t>
  </si>
  <si>
    <t>Додаток № 4</t>
  </si>
  <si>
    <t>Бугай Юлія Анатоліївна, менеджер</t>
  </si>
  <si>
    <t xml:space="preserve">Кирюшина Олександра Юріївна, PR менеджер </t>
  </si>
  <si>
    <t>№ 4INST31-27248  від "4" грудня 2020 року</t>
  </si>
  <si>
    <t>Лисиця Вадим Вадимович, звукорежисер, саундпродюсер</t>
  </si>
  <si>
    <t>Бурмака Марія Вікторівна, митець, автор пісень та виконавець</t>
  </si>
  <si>
    <t>﻿Шимко Юлія Володимирівна, бухгалтер</t>
  </si>
  <si>
    <t>Набір Звукового обладнання для події</t>
  </si>
  <si>
    <t>Подіум для виступу</t>
  </si>
  <si>
    <t xml:space="preserve">Світло для презентації </t>
  </si>
  <si>
    <t>днів</t>
  </si>
  <si>
    <t>6.4</t>
  </si>
  <si>
    <t>6.5</t>
  </si>
  <si>
    <t xml:space="preserve">Декорування заходу (гірлянди)
</t>
  </si>
  <si>
    <t xml:space="preserve">Генератор
</t>
  </si>
  <si>
    <t>економію перерозподілено на проведення онлайн-стріму п.9.8</t>
  </si>
  <si>
    <t>9.3</t>
  </si>
  <si>
    <t>9.4</t>
  </si>
  <si>
    <t>9.5</t>
  </si>
  <si>
    <t>9.6</t>
  </si>
  <si>
    <t>9.7</t>
  </si>
  <si>
    <t>9.8</t>
  </si>
  <si>
    <t xml:space="preserve">Художнє оформлення події
</t>
  </si>
  <si>
    <t>Послуги з організації та проведення події до дня Святого Миколая</t>
  </si>
  <si>
    <t>Послуги з відеофіксації заходу</t>
  </si>
  <si>
    <t xml:space="preserve">Видання звукозаписів </t>
  </si>
  <si>
    <t>Послуги з аранжування музичного матеріалу</t>
  </si>
  <si>
    <t>Накоплення матеріалу</t>
  </si>
  <si>
    <t xml:space="preserve">Послуги з просування </t>
  </si>
  <si>
    <t>Юридичні послуги</t>
  </si>
  <si>
    <t>економія перерозподілена</t>
  </si>
  <si>
    <t>враховуючи економію по кошторису, було прийняте решінення про додаткове платне просування запису онлайн-події в мережі Fаcebook</t>
  </si>
  <si>
    <t>Дезінфікуючі засоби для рук (для зустрічей, записів та події) -   GYM spirit dez 1л</t>
  </si>
  <si>
    <t>Декорування заходу (Штучна ялинка 2,5м)</t>
  </si>
  <si>
    <t>Акустичний комбо - Laney АН80</t>
  </si>
  <si>
    <t xml:space="preserve">Було прийняте рішення щодо переведення події до Дня Святого Миколая у онлайн-формат. Це суттєво збільшило об'єм необхідної послуги, але це стало можливим за рахунок перерозподілу статей економії. Виконавець забезпечив увесь комплекс послуг для проведення онлайн-трансляції. </t>
  </si>
  <si>
    <t>Всього:</t>
  </si>
  <si>
    <t>14    29.12.2020</t>
  </si>
  <si>
    <t xml:space="preserve"> АКТ № БП-0000033 від 31.12.2020 р.</t>
  </si>
  <si>
    <t>ДОГОВІР № 08-12/20-СП про виконання завдання з надання  впевненості від  08 грудня 2020 р.</t>
  </si>
  <si>
    <t>ТОВ "АУДИТОРСЬКА ГРУПА   "БАРРІСТЕР ПЛЮС", ЄДРПОУ 22887819</t>
  </si>
  <si>
    <t>-</t>
  </si>
  <si>
    <t>12 29.12.2020</t>
  </si>
  <si>
    <t>АКТ здачі-приймання наданих послуг від 19.12.2020 р.</t>
  </si>
  <si>
    <t xml:space="preserve">ДОГОВІР № 11 про надання послугвід  19 листопада 2020 р. Додаток 1. Специфікація до Договору. </t>
  </si>
  <si>
    <t xml:space="preserve"> ФОП ГУДЕНОК ВЯЧЕСЛАВ ОЛЕГОВИЧ, РНОКПП 2683804656 КВЕД 90.03, 82.30</t>
  </si>
  <si>
    <t>11 29.12.2020</t>
  </si>
  <si>
    <t xml:space="preserve">АКТ здачі-приймання наданих послуг  від 19 грудня 2020 р.											</t>
  </si>
  <si>
    <t>ДОГОВІР № 10 про надання послуг  від  10 грудня 2020 р. Додаток 1. КОШТОРИС від 10  грудня 2020 р.</t>
  </si>
  <si>
    <t xml:space="preserve">  ФОП ЧОРНИЙ АНДРІЙ СЕРГІЙОВИЧ, РНОКПП 3306312396, КВЕД 82.30</t>
  </si>
  <si>
    <t>23 30.12.2020</t>
  </si>
  <si>
    <t xml:space="preserve">АКТ здачі-приймання наданих послуг від 21   грудня 2020 р.
</t>
  </si>
  <si>
    <t>ДОГОВІР №12  від 01 грудня 2020 р. Додаток № 1. КОШТОРИС з надання послуг.</t>
  </si>
  <si>
    <t xml:space="preserve"> ФОП РЕЗНIКОВ АРТЕМ ВЛАДИСЛАВОВИЧ, РНОКПП 3031916435, КВЕД 74.20</t>
  </si>
  <si>
    <t xml:space="preserve">Послуги з відеофіксації заходу
</t>
  </si>
  <si>
    <t>22 30.12.2020</t>
  </si>
  <si>
    <t>АКТ приймання-передачі виконаних робітвід 30 грудня 2020 р.</t>
  </si>
  <si>
    <t>ДОГОВІР №9 від 01 листопада 2020 р.</t>
  </si>
  <si>
    <t xml:space="preserve"> ФОП СИДОРЧУК МАРІЯ АНАТОЛІЇВНА 2781900142, КВЕД 59.20</t>
  </si>
  <si>
    <t xml:space="preserve">Видання звукозаписів 
</t>
  </si>
  <si>
    <t>13 29.12.2020</t>
  </si>
  <si>
    <t xml:space="preserve">АКТ приймання-передачі виконаних Робітвід 30  листопада 2020 р. </t>
  </si>
  <si>
    <t>ДОГОВІР №7 від 15  жовтня 2020 р.</t>
  </si>
  <si>
    <t xml:space="preserve"> ФОП БОРОДІНА АННА ОЛЕКСАНДРІВНА,  РНОКПП 1940514263, КВЕД 59.20</t>
  </si>
  <si>
    <t xml:space="preserve">Послуги з аранжування музичного матеріалу
</t>
  </si>
  <si>
    <t>7 29.12.2020</t>
  </si>
  <si>
    <t>АКТ приймання-передачі виконаних робіт від 15  грудня 2020 р.</t>
  </si>
  <si>
    <t>ДОГОВІР №8 від  02 листопада 2020 р.</t>
  </si>
  <si>
    <t xml:space="preserve"> ФОП ЛИХАЧОВ ВАЛЕРIЙ IВАНОВИЧ, РНОКПП 2597519416, КВЕД 59.20</t>
  </si>
  <si>
    <t xml:space="preserve">Накоплення матеріалу
</t>
  </si>
  <si>
    <t>21, 26 30.12.2020</t>
  </si>
  <si>
    <t>АКТ виконаних робiт від 30  грудня 2020 р.</t>
  </si>
  <si>
    <t>ДОГОВІР №4 Про надання послуг від 30  жовтня 2020 р., Додаткова угода№1 від 27 грудня 2020 р.</t>
  </si>
  <si>
    <t xml:space="preserve"> ФОП МОМОТ ДАРИНА ТАРАСІВНА, РНОКПП 3434807924, КВЕД   62.01, 73.11</t>
  </si>
  <si>
    <t xml:space="preserve">Послуги з просування 
</t>
  </si>
  <si>
    <t>20 30.12.2020</t>
  </si>
  <si>
    <t>АКТ прийому-передачі наданих послуг від  30  грудня 2020 р.</t>
  </si>
  <si>
    <t>ДОГОВІР №01/10/20-2 про надання послугвід від  01  жовтня 2020 р.</t>
  </si>
  <si>
    <t xml:space="preserve"> ФОП ГЛАДЧУК ІГОР МИКОЛАЙОВИЧ, РНОКПП 3336911293, КВЕД   69.10</t>
  </si>
  <si>
    <t xml:space="preserve">Юридичні послуги
</t>
  </si>
  <si>
    <t>Інші витрати пов҆язані з основною діяльністю організації</t>
  </si>
  <si>
    <t>АRБ/Н 25.12.2020 30.12.2020</t>
  </si>
  <si>
    <t>поточний рахунок UA863052990000026006036708878</t>
  </si>
  <si>
    <t>АТ КБ "ПРИВАТБАНК", ЄДРПОУ 14360570</t>
  </si>
  <si>
    <t>3   28.12.2020</t>
  </si>
  <si>
    <t>Видаткова накладна № РН-33 від 09.12.2020 р.</t>
  </si>
  <si>
    <t>Рахунок-фактура № СФ-874 від 09.12.2020 р.</t>
  </si>
  <si>
    <t xml:space="preserve">ФОП ТАРАНОВСЬКИЙ О.Б., РНОКПП 2677511030, КВЕД 46.49 </t>
  </si>
  <si>
    <t xml:space="preserve">Акустичний комбо з автономним питанням. </t>
  </si>
  <si>
    <t>5   28.12.2020</t>
  </si>
  <si>
    <t>Накладна 1/12-20 від 17.12.2020 р.</t>
  </si>
  <si>
    <t>Рахунок № 1/12-20 від 17.12.2020 р.</t>
  </si>
  <si>
    <t xml:space="preserve"> ФОП ГУДЕНОК ВЯЧЕСЛАВ ОЛЕГОВИЧ, РНОКПП 2683804656, КВЕД 46.49 </t>
  </si>
  <si>
    <t>Штучна ялинка</t>
  </si>
  <si>
    <t>2   28.12.2020</t>
  </si>
  <si>
    <t>Видаткова накладна 819 від 15.12.2020 р.</t>
  </si>
  <si>
    <t>Рахунок № 857 від 15.12.2020 р.</t>
  </si>
  <si>
    <t>ТОВ "ВИРОБНИЧА КОМПАНИЯ "ХІМПОСТАЧ", ЄДРПОУ 38765465</t>
  </si>
  <si>
    <t>Дезінфікуючі засоби для рук</t>
  </si>
  <si>
    <t>ДОГОВІР № 10 про надання послуг  від  10 грудня 2020 р. Додаток 1 КОШТОРИС від 10  грудня 2020 р.</t>
  </si>
  <si>
    <t xml:space="preserve">  ФОП ЧОРНИЙ АНДРІЙ СЕРГІЙОВИЧ, РНОКПП 3306312396, КВЕД 77.39</t>
  </si>
  <si>
    <t>Оренда техніки, обладнання</t>
  </si>
  <si>
    <t>5.1-5.3</t>
  </si>
  <si>
    <t>10, 17 29.12.2020</t>
  </si>
  <si>
    <t>згідно Закону України №2464-VІ "Про збір та облік єдиного внеску на загальнообов'язкове державне соціальне страхування"</t>
  </si>
  <si>
    <t>ГУ ДПС</t>
  </si>
  <si>
    <t>2.2.</t>
  </si>
  <si>
    <t>24 30.12.2020</t>
  </si>
  <si>
    <t>АКТ виконаних робіт від  30 грудня 2020 р.</t>
  </si>
  <si>
    <t>ДОГОВІР №01-2020-А від 01 жовтня 2020 р.</t>
  </si>
  <si>
    <t xml:space="preserve">   ФОП ШИМКО ЮЛІЯ ВОЛОДИМИРІВНА, РНОКПП 2833118081, КВЕД 69.20</t>
  </si>
  <si>
    <t>Бухгалтер</t>
  </si>
  <si>
    <t>19 30.12.2020</t>
  </si>
  <si>
    <t>АКТ приймання-передачі наданих послугвід 30 грудня 2020 р.</t>
  </si>
  <si>
    <t>ДОГОВІР №1 від 01 жовтня 2020 р.</t>
  </si>
  <si>
    <t>ФОП БУРМАКА МАРІЯ ВІКТОРІВНА, РНОКПП 2573415263, КВЕД 90.03</t>
  </si>
  <si>
    <t>Митець, автор пісень та виконавець</t>
  </si>
  <si>
    <t>25 30.12.2020</t>
  </si>
  <si>
    <t>Звіт №1 про виконання робіт в рамках Договору № 4INST31-27248  від 30  грудня 2020 р.</t>
  </si>
  <si>
    <t>ЛИСИЦЯ ВАДИМ ВАДИМОВИЧ, РНОКПП 2760702932, КВЕД 90.01</t>
  </si>
  <si>
    <t>Звукорежисер, саундпродюсер</t>
  </si>
  <si>
    <t>1.3.</t>
  </si>
  <si>
    <t>6, 15, 16, 8, 9 29.12.2020 30.12.2020</t>
  </si>
  <si>
    <t>АКТ приймання-передачі     наданих послуг від 25 грудня 2020 р.</t>
  </si>
  <si>
    <t>ДОГОВІР №6  від 25 листопада  2020 року.  ДОДАТКОВА УГОДА №1
від 01 грудня 2020 р.</t>
  </si>
  <si>
    <t>КИРЮШИНА ОЛЕКСАНДРА ЮРІЇВНА, РНОКПП 2817506585</t>
  </si>
  <si>
    <t xml:space="preserve">Менеджер PR </t>
  </si>
  <si>
    <t>18, 15, 16, 8, 9 29.12.2020 30.12.2020</t>
  </si>
  <si>
    <t>АКТ приймання-передачі наданих послуг від 30 грудня 2020  р.</t>
  </si>
  <si>
    <t>ДОГОВІР № 5 про виконання обов’язків менеджера від 01 жовтня  2020 р.</t>
  </si>
  <si>
    <t>БАБАРИКА ЮЛІЯ АНАТОЛІЇВНА,  РНОКПП 3147418628</t>
  </si>
  <si>
    <t>Менеджер</t>
  </si>
  <si>
    <t>1.2.</t>
  </si>
  <si>
    <t>Оплата праці</t>
  </si>
  <si>
    <t>ст. 1 -10</t>
  </si>
  <si>
    <t xml:space="preserve">     за проєктом інституційної підтримки № 4INST31-27248 у період з 01.10.2020 року по 31.12.2020 року  </t>
  </si>
  <si>
    <t>Реєстр документів, що підтверджують достовірність фактичних витрат та цільове використання коштів ФОП Лисиця В. В.</t>
  </si>
  <si>
    <t>"31" грудня 2020 року</t>
  </si>
  <si>
    <r>
      <rPr>
        <b/>
        <sz val="14"/>
        <rFont val="Times New Roman"/>
        <family val="1"/>
        <charset val="204"/>
      </rPr>
      <t>Товариство з обмеженою відповідальністю "Аудиторська група "Баррістер Плюс"</t>
    </r>
    <r>
      <rPr>
        <sz val="11"/>
        <rFont val="Times New Roman"/>
        <family val="1"/>
        <charset val="204"/>
      </rPr>
      <t xml:space="preserve">
№ 4497 в реєстрі суб’єктів аудиторської діяльності
Україна, м. Київ, вул. Озерна, 24, к. 58, тел. 8(044)412-93-96, ,8(067)238-29-94, e-mail: ludmila_vasilevich@ukr.net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</si>
</sst>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40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u/>
      <sz val="11"/>
      <color theme="10"/>
      <name val="Arial"/>
    </font>
    <font>
      <u/>
      <sz val="11"/>
      <color theme="11"/>
      <name val="Arial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</borders>
  <cellStyleXfs count="1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3" fillId="0" borderId="0"/>
  </cellStyleXfs>
  <cellXfs count="35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166" fontId="14" fillId="5" borderId="65" xfId="0" applyNumberFormat="1" applyFont="1" applyFill="1" applyBorder="1" applyAlignment="1">
      <alignment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5" fillId="0" borderId="78" xfId="0" applyNumberFormat="1" applyFont="1" applyFill="1" applyBorder="1" applyAlignment="1">
      <alignment horizontal="center" vertical="top" wrapText="1"/>
    </xf>
    <xf numFmtId="4" fontId="5" fillId="0" borderId="79" xfId="0" applyNumberFormat="1" applyFont="1" applyFill="1" applyBorder="1" applyAlignment="1">
      <alignment horizontal="center" vertical="top" wrapText="1"/>
    </xf>
    <xf numFmtId="3" fontId="5" fillId="0" borderId="80" xfId="0" applyNumberFormat="1" applyFont="1" applyFill="1" applyBorder="1" applyAlignment="1">
      <alignment horizontal="center" vertical="top" wrapText="1"/>
    </xf>
    <xf numFmtId="4" fontId="5" fillId="0" borderId="81" xfId="0" applyNumberFormat="1" applyFont="1" applyFill="1" applyBorder="1" applyAlignment="1">
      <alignment horizontal="center" vertical="top" wrapText="1"/>
    </xf>
    <xf numFmtId="3" fontId="5" fillId="0" borderId="52" xfId="0" applyNumberFormat="1" applyFont="1" applyFill="1" applyBorder="1" applyAlignment="1">
      <alignment horizontal="center" vertical="top" wrapText="1"/>
    </xf>
    <xf numFmtId="4" fontId="5" fillId="0" borderId="70" xfId="0" applyNumberFormat="1" applyFont="1" applyFill="1" applyBorder="1" applyAlignment="1">
      <alignment horizontal="center" vertical="top" wrapText="1"/>
    </xf>
    <xf numFmtId="4" fontId="5" fillId="0" borderId="70" xfId="0" applyNumberFormat="1" applyFont="1" applyBorder="1" applyAlignment="1">
      <alignment horizontal="center" vertical="top" wrapText="1"/>
    </xf>
    <xf numFmtId="3" fontId="5" fillId="0" borderId="84" xfId="0" applyNumberFormat="1" applyFont="1" applyBorder="1" applyAlignment="1">
      <alignment horizontal="center" vertical="top" wrapText="1"/>
    </xf>
    <xf numFmtId="4" fontId="5" fillId="0" borderId="85" xfId="0" applyNumberFormat="1" applyFont="1" applyBorder="1" applyAlignment="1">
      <alignment horizontal="center" vertical="top" wrapText="1"/>
    </xf>
    <xf numFmtId="4" fontId="5" fillId="0" borderId="63" xfId="0" applyNumberFormat="1" applyFont="1" applyBorder="1" applyAlignment="1">
      <alignment horizontal="right" vertical="top" wrapText="1"/>
    </xf>
    <xf numFmtId="4" fontId="5" fillId="0" borderId="86" xfId="0" applyNumberFormat="1" applyFont="1" applyBorder="1" applyAlignment="1">
      <alignment horizontal="right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4" fontId="5" fillId="0" borderId="87" xfId="0" applyNumberFormat="1" applyFont="1" applyBorder="1" applyAlignment="1">
      <alignment horizontal="center" vertical="top" wrapText="1"/>
    </xf>
    <xf numFmtId="4" fontId="5" fillId="0" borderId="88" xfId="0" applyNumberFormat="1" applyFont="1" applyBorder="1" applyAlignment="1">
      <alignment horizontal="center" vertical="top" wrapText="1"/>
    </xf>
    <xf numFmtId="3" fontId="5" fillId="0" borderId="89" xfId="0" applyNumberFormat="1" applyFont="1" applyBorder="1" applyAlignment="1">
      <alignment horizontal="center" vertical="top" wrapText="1"/>
    </xf>
    <xf numFmtId="4" fontId="5" fillId="0" borderId="90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right" vertical="top" wrapText="1"/>
    </xf>
    <xf numFmtId="3" fontId="5" fillId="0" borderId="92" xfId="0" applyNumberFormat="1" applyFont="1" applyBorder="1" applyAlignment="1">
      <alignment horizontal="center" vertical="top" wrapText="1"/>
    </xf>
    <xf numFmtId="4" fontId="5" fillId="0" borderId="93" xfId="0" applyNumberFormat="1" applyFont="1" applyBorder="1" applyAlignment="1">
      <alignment horizontal="right" vertical="top" wrapText="1"/>
    </xf>
    <xf numFmtId="4" fontId="5" fillId="0" borderId="94" xfId="0" applyNumberFormat="1" applyFont="1" applyBorder="1" applyAlignment="1">
      <alignment horizontal="right" vertical="top" wrapText="1"/>
    </xf>
    <xf numFmtId="4" fontId="5" fillId="0" borderId="43" xfId="0" applyNumberFormat="1" applyFont="1" applyBorder="1" applyAlignment="1">
      <alignment horizontal="right" vertical="top" wrapText="1"/>
    </xf>
    <xf numFmtId="4" fontId="5" fillId="0" borderId="95" xfId="0" applyNumberFormat="1" applyFont="1" applyBorder="1" applyAlignment="1">
      <alignment horizontal="center" vertical="top" wrapText="1"/>
    </xf>
    <xf numFmtId="4" fontId="5" fillId="0" borderId="96" xfId="0" applyNumberFormat="1" applyFont="1" applyBorder="1" applyAlignment="1">
      <alignment horizontal="right" vertical="top" wrapText="1"/>
    </xf>
    <xf numFmtId="4" fontId="5" fillId="0" borderId="97" xfId="0" applyNumberFormat="1" applyFont="1" applyBorder="1" applyAlignment="1">
      <alignment horizontal="right" vertical="top" wrapText="1"/>
    </xf>
    <xf numFmtId="4" fontId="5" fillId="0" borderId="98" xfId="0" applyNumberFormat="1" applyFont="1" applyBorder="1" applyAlignment="1">
      <alignment horizontal="center" vertical="top" wrapText="1"/>
    </xf>
    <xf numFmtId="4" fontId="5" fillId="0" borderId="99" xfId="0" applyNumberFormat="1" applyFont="1" applyBorder="1" applyAlignment="1">
      <alignment horizontal="right" vertical="top" wrapText="1"/>
    </xf>
    <xf numFmtId="3" fontId="5" fillId="0" borderId="100" xfId="0" applyNumberFormat="1" applyFont="1" applyBorder="1" applyAlignment="1">
      <alignment horizontal="center" vertical="top" wrapText="1"/>
    </xf>
    <xf numFmtId="4" fontId="5" fillId="0" borderId="101" xfId="0" applyNumberFormat="1" applyFont="1" applyBorder="1" applyAlignment="1">
      <alignment horizontal="center" vertical="top" wrapText="1"/>
    </xf>
    <xf numFmtId="49" fontId="13" fillId="5" borderId="36" xfId="0" applyNumberFormat="1" applyFont="1" applyFill="1" applyBorder="1" applyAlignment="1">
      <alignment horizontal="center" wrapText="1"/>
    </xf>
    <xf numFmtId="49" fontId="13" fillId="0" borderId="82" xfId="0" applyNumberFormat="1" applyFont="1" applyBorder="1" applyAlignment="1">
      <alignment horizontal="center" vertical="top" wrapText="1"/>
    </xf>
    <xf numFmtId="49" fontId="13" fillId="0" borderId="102" xfId="0" applyNumberFormat="1" applyFont="1" applyBorder="1" applyAlignment="1">
      <alignment horizontal="center" vertical="top" wrapText="1"/>
    </xf>
    <xf numFmtId="49" fontId="13" fillId="0" borderId="83" xfId="0" applyNumberFormat="1" applyFont="1" applyBorder="1" applyAlignment="1">
      <alignment horizontal="center" vertical="top" wrapText="1"/>
    </xf>
    <xf numFmtId="167" fontId="0" fillId="0" borderId="82" xfId="0" applyNumberFormat="1" applyFont="1" applyBorder="1" applyAlignment="1">
      <alignment vertical="top" wrapText="1"/>
    </xf>
    <xf numFmtId="167" fontId="0" fillId="0" borderId="102" xfId="0" applyNumberFormat="1" applyFont="1" applyBorder="1" applyAlignment="1">
      <alignment vertical="top" wrapText="1"/>
    </xf>
    <xf numFmtId="167" fontId="0" fillId="0" borderId="83" xfId="0" applyNumberFormat="1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4" fontId="5" fillId="0" borderId="63" xfId="0" applyNumberFormat="1" applyFont="1" applyBorder="1" applyAlignment="1">
      <alignment horizontal="center" vertical="center" wrapText="1"/>
    </xf>
    <xf numFmtId="0" fontId="7" fillId="0" borderId="69" xfId="0" applyFont="1" applyBorder="1"/>
    <xf numFmtId="0" fontId="7" fillId="0" borderId="43" xfId="0" applyFont="1" applyBorder="1"/>
    <xf numFmtId="166" fontId="5" fillId="0" borderId="72" xfId="0" applyNumberFormat="1" applyFont="1" applyBorder="1" applyAlignment="1">
      <alignment horizontal="center" wrapText="1"/>
    </xf>
    <xf numFmtId="0" fontId="24" fillId="0" borderId="0" xfId="11" applyFont="1" applyFill="1" applyAlignment="1">
      <alignment horizontal="center" vertical="center"/>
    </xf>
    <xf numFmtId="0" fontId="24" fillId="0" borderId="0" xfId="11" applyFont="1" applyFill="1" applyAlignment="1">
      <alignment horizontal="center" vertical="center" wrapText="1"/>
    </xf>
    <xf numFmtId="4" fontId="24" fillId="0" borderId="0" xfId="11" applyNumberFormat="1" applyFont="1" applyFill="1" applyAlignment="1">
      <alignment horizontal="center" vertical="center"/>
    </xf>
    <xf numFmtId="0" fontId="25" fillId="0" borderId="0" xfId="11" applyFont="1" applyFill="1" applyAlignment="1">
      <alignment vertical="top"/>
    </xf>
    <xf numFmtId="0" fontId="25" fillId="0" borderId="0" xfId="11" applyFont="1" applyFill="1" applyAlignment="1">
      <alignment horizontal="center" vertical="top"/>
    </xf>
    <xf numFmtId="2" fontId="25" fillId="0" borderId="0" xfId="11" applyNumberFormat="1" applyFont="1" applyFill="1" applyAlignment="1">
      <alignment vertical="top"/>
    </xf>
    <xf numFmtId="0" fontId="25" fillId="0" borderId="0" xfId="11" applyFont="1" applyFill="1" applyAlignment="1">
      <alignment horizontal="center"/>
    </xf>
    <xf numFmtId="0" fontId="25" fillId="0" borderId="0" xfId="11" applyFont="1" applyFill="1" applyAlignment="1">
      <alignment horizontal="center"/>
    </xf>
    <xf numFmtId="0" fontId="26" fillId="0" borderId="0" xfId="11" applyFont="1" applyFill="1" applyAlignment="1">
      <alignment vertical="top"/>
    </xf>
    <xf numFmtId="2" fontId="26" fillId="0" borderId="0" xfId="11" applyNumberFormat="1" applyFont="1" applyFill="1" applyAlignment="1">
      <alignment vertical="top"/>
    </xf>
    <xf numFmtId="0" fontId="25" fillId="0" borderId="0" xfId="11" applyFont="1" applyFill="1" applyAlignment="1">
      <alignment horizontal="center" vertical="top"/>
    </xf>
    <xf numFmtId="2" fontId="25" fillId="0" borderId="0" xfId="11" applyNumberFormat="1" applyFont="1" applyFill="1" applyAlignment="1">
      <alignment vertical="center"/>
    </xf>
    <xf numFmtId="4" fontId="26" fillId="0" borderId="0" xfId="11" applyNumberFormat="1" applyFont="1" applyFill="1" applyAlignment="1">
      <alignment vertical="top"/>
    </xf>
    <xf numFmtId="0" fontId="27" fillId="0" borderId="0" xfId="11" applyFont="1" applyFill="1" applyAlignment="1">
      <alignment horizontal="center" vertical="center"/>
    </xf>
    <xf numFmtId="4" fontId="27" fillId="0" borderId="0" xfId="11" applyNumberFormat="1" applyFont="1" applyFill="1" applyAlignment="1">
      <alignment horizontal="center" vertical="center"/>
    </xf>
    <xf numFmtId="0" fontId="28" fillId="0" borderId="0" xfId="11" applyFont="1" applyFill="1" applyAlignment="1">
      <alignment horizontal="center" vertical="center"/>
    </xf>
    <xf numFmtId="166" fontId="29" fillId="0" borderId="0" xfId="11" applyNumberFormat="1" applyFont="1" applyFill="1" applyBorder="1" applyAlignment="1">
      <alignment horizontal="center" vertical="center"/>
    </xf>
    <xf numFmtId="4" fontId="30" fillId="0" borderId="103" xfId="11" applyNumberFormat="1" applyFont="1" applyFill="1" applyBorder="1" applyAlignment="1">
      <alignment horizontal="center" vertical="center" wrapText="1"/>
    </xf>
    <xf numFmtId="166" fontId="29" fillId="0" borderId="104" xfId="11" applyNumberFormat="1" applyFont="1" applyFill="1" applyBorder="1" applyAlignment="1">
      <alignment horizontal="center" vertical="center"/>
    </xf>
    <xf numFmtId="4" fontId="30" fillId="0" borderId="105" xfId="11" applyNumberFormat="1" applyFont="1" applyFill="1" applyBorder="1" applyAlignment="1">
      <alignment horizontal="center" vertical="center" wrapText="1"/>
    </xf>
    <xf numFmtId="4" fontId="30" fillId="0" borderId="104" xfId="11" applyNumberFormat="1" applyFont="1" applyFill="1" applyBorder="1" applyAlignment="1">
      <alignment horizontal="center" vertical="center" wrapText="1"/>
    </xf>
    <xf numFmtId="166" fontId="31" fillId="0" borderId="104" xfId="11" applyNumberFormat="1" applyFont="1" applyFill="1" applyBorder="1" applyAlignment="1">
      <alignment horizontal="center" vertical="center"/>
    </xf>
    <xf numFmtId="166" fontId="31" fillId="0" borderId="106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horizontal="center" vertical="center"/>
    </xf>
    <xf numFmtId="4" fontId="24" fillId="0" borderId="93" xfId="11" applyNumberFormat="1" applyFont="1" applyFill="1" applyBorder="1" applyAlignment="1">
      <alignment horizontal="center" vertical="center" wrapText="1"/>
    </xf>
    <xf numFmtId="4" fontId="30" fillId="0" borderId="107" xfId="11" applyNumberFormat="1" applyFont="1" applyFill="1" applyBorder="1" applyAlignment="1">
      <alignment horizontal="center" vertical="center" wrapText="1"/>
    </xf>
    <xf numFmtId="49" fontId="24" fillId="0" borderId="108" xfId="11" applyNumberFormat="1" applyFont="1" applyFill="1" applyBorder="1" applyAlignment="1">
      <alignment horizontal="center" vertical="center" wrapText="1"/>
    </xf>
    <xf numFmtId="49" fontId="24" fillId="0" borderId="107" xfId="11" applyNumberFormat="1" applyFont="1" applyFill="1" applyBorder="1" applyAlignment="1">
      <alignment horizontal="center" vertical="center" wrapText="1"/>
    </xf>
    <xf numFmtId="49" fontId="24" fillId="0" borderId="107" xfId="11" applyNumberFormat="1" applyFont="1" applyFill="1" applyBorder="1" applyAlignment="1">
      <alignment horizontal="center" vertical="center"/>
    </xf>
    <xf numFmtId="49" fontId="32" fillId="0" borderId="10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horizontal="center" vertical="center" wrapText="1"/>
    </xf>
    <xf numFmtId="49" fontId="32" fillId="0" borderId="87" xfId="11" applyNumberFormat="1" applyFont="1" applyFill="1" applyBorder="1" applyAlignment="1">
      <alignment horizontal="center" vertical="center" wrapText="1"/>
    </xf>
    <xf numFmtId="49" fontId="32" fillId="0" borderId="110" xfId="11" applyNumberFormat="1" applyFont="1" applyFill="1" applyBorder="1" applyAlignment="1">
      <alignment horizontal="center" vertical="center" wrapText="1"/>
    </xf>
    <xf numFmtId="166" fontId="29" fillId="0" borderId="87" xfId="11" applyNumberFormat="1" applyFont="1" applyFill="1" applyBorder="1" applyAlignment="1">
      <alignment horizontal="left" vertical="center"/>
    </xf>
    <xf numFmtId="49" fontId="29" fillId="0" borderId="92" xfId="11" applyNumberFormat="1" applyFont="1" applyFill="1" applyBorder="1" applyAlignment="1">
      <alignment horizontal="center" vertical="center"/>
    </xf>
    <xf numFmtId="49" fontId="24" fillId="0" borderId="62" xfId="11" applyNumberFormat="1" applyFont="1" applyFill="1" applyBorder="1" applyAlignment="1">
      <alignment horizontal="center" vertical="center" wrapText="1"/>
    </xf>
    <xf numFmtId="0" fontId="24" fillId="0" borderId="111" xfId="11" applyFont="1" applyFill="1" applyBorder="1" applyAlignment="1">
      <alignment horizontal="center" vertical="center" wrapText="1"/>
    </xf>
    <xf numFmtId="4" fontId="30" fillId="0" borderId="87" xfId="11" applyNumberFormat="1" applyFont="1" applyFill="1" applyBorder="1" applyAlignment="1">
      <alignment horizontal="center" vertical="center" wrapText="1"/>
    </xf>
    <xf numFmtId="4" fontId="30" fillId="0" borderId="110" xfId="11" applyNumberFormat="1" applyFont="1" applyFill="1" applyBorder="1" applyAlignment="1">
      <alignment horizontal="center" vertical="center" wrapText="1"/>
    </xf>
    <xf numFmtId="166" fontId="30" fillId="0" borderId="87" xfId="11" applyNumberFormat="1" applyFont="1" applyFill="1" applyBorder="1" applyAlignment="1">
      <alignment horizontal="center" vertical="center" wrapText="1"/>
    </xf>
    <xf numFmtId="4" fontId="24" fillId="0" borderId="87" xfId="11" applyNumberFormat="1" applyFont="1" applyFill="1" applyBorder="1" applyAlignment="1">
      <alignment horizontal="center" vertical="center" wrapText="1"/>
    </xf>
    <xf numFmtId="49" fontId="30" fillId="0" borderId="87" xfId="11" applyNumberFormat="1" applyFont="1" applyFill="1" applyBorder="1" applyAlignment="1">
      <alignment horizontal="center" vertical="center" wrapText="1"/>
    </xf>
    <xf numFmtId="49" fontId="32" fillId="0" borderId="92" xfId="11" applyNumberFormat="1" applyFont="1" applyFill="1" applyBorder="1" applyAlignment="1">
      <alignment horizontal="center" vertical="center"/>
    </xf>
    <xf numFmtId="4" fontId="24" fillId="0" borderId="110" xfId="11" applyNumberFormat="1" applyFont="1" applyFill="1" applyBorder="1" applyAlignment="1">
      <alignment horizontal="center" vertical="center" wrapText="1"/>
    </xf>
    <xf numFmtId="4" fontId="24" fillId="0" borderId="87" xfId="11" applyNumberFormat="1" applyFont="1" applyFill="1" applyBorder="1" applyAlignment="1">
      <alignment horizontal="center" vertical="center"/>
    </xf>
    <xf numFmtId="49" fontId="24" fillId="0" borderId="87" xfId="11" applyNumberFormat="1" applyFont="1" applyFill="1" applyBorder="1" applyAlignment="1">
      <alignment horizontal="center" vertical="center" wrapText="1"/>
    </xf>
    <xf numFmtId="49" fontId="24" fillId="0" borderId="110" xfId="11" applyNumberFormat="1" applyFont="1" applyFill="1" applyBorder="1" applyAlignment="1">
      <alignment horizontal="center" vertical="center" wrapText="1"/>
    </xf>
    <xf numFmtId="0" fontId="24" fillId="0" borderId="87" xfId="11" applyFont="1" applyFill="1" applyBorder="1" applyAlignment="1">
      <alignment horizontal="center" vertical="center" wrapText="1"/>
    </xf>
    <xf numFmtId="0" fontId="24" fillId="0" borderId="112" xfId="11" applyFont="1" applyFill="1" applyBorder="1" applyAlignment="1">
      <alignment horizontal="center" vertical="center" wrapText="1"/>
    </xf>
    <xf numFmtId="49" fontId="32" fillId="0" borderId="93" xfId="11" applyNumberFormat="1" applyFont="1" applyFill="1" applyBorder="1" applyAlignment="1">
      <alignment horizontal="center" vertical="center" wrapText="1"/>
    </xf>
    <xf numFmtId="0" fontId="33" fillId="0" borderId="87" xfId="11" applyNumberFormat="1" applyFont="1" applyFill="1" applyBorder="1" applyAlignment="1">
      <alignment horizontal="left" vertical="center"/>
    </xf>
    <xf numFmtId="0" fontId="33" fillId="0" borderId="92" xfId="11" applyNumberFormat="1" applyFont="1" applyFill="1" applyBorder="1" applyAlignment="1">
      <alignment horizontal="center" vertical="center"/>
    </xf>
    <xf numFmtId="0" fontId="24" fillId="0" borderId="113" xfId="11" applyFont="1" applyFill="1" applyBorder="1" applyAlignment="1">
      <alignment horizontal="center" vertical="center" wrapText="1"/>
    </xf>
    <xf numFmtId="4" fontId="30" fillId="0" borderId="114" xfId="11" applyNumberFormat="1" applyFont="1" applyFill="1" applyBorder="1" applyAlignment="1">
      <alignment horizontal="center" vertical="center" wrapText="1"/>
    </xf>
    <xf numFmtId="4" fontId="30" fillId="0" borderId="110" xfId="11" applyNumberFormat="1" applyFont="1" applyFill="1" applyBorder="1" applyAlignment="1">
      <alignment horizontal="center" vertical="center" wrapText="1"/>
    </xf>
    <xf numFmtId="2" fontId="34" fillId="0" borderId="87" xfId="11" applyNumberFormat="1" applyFont="1" applyFill="1" applyBorder="1" applyAlignment="1">
      <alignment horizontal="center" vertical="center" wrapText="1"/>
    </xf>
    <xf numFmtId="167" fontId="30" fillId="0" borderId="87" xfId="12" applyNumberFormat="1" applyFont="1" applyBorder="1" applyAlignment="1">
      <alignment horizontal="center" vertical="center" wrapText="1"/>
    </xf>
    <xf numFmtId="49" fontId="35" fillId="0" borderId="92" xfId="12" applyNumberFormat="1" applyFont="1" applyBorder="1" applyAlignment="1">
      <alignment horizontal="center" vertical="center" wrapText="1"/>
    </xf>
    <xf numFmtId="49" fontId="33" fillId="0" borderId="87" xfId="11" applyNumberFormat="1" applyFont="1" applyFill="1" applyBorder="1" applyAlignment="1">
      <alignment vertical="center"/>
    </xf>
    <xf numFmtId="2" fontId="30" fillId="0" borderId="87" xfId="11" applyNumberFormat="1" applyFont="1" applyFill="1" applyBorder="1" applyAlignment="1">
      <alignment horizontal="center" vertical="center"/>
    </xf>
    <xf numFmtId="0" fontId="30" fillId="0" borderId="110" xfId="11" applyNumberFormat="1" applyFont="1" applyFill="1" applyBorder="1" applyAlignment="1">
      <alignment horizontal="center" vertical="center" wrapText="1"/>
    </xf>
    <xf numFmtId="0" fontId="30" fillId="0" borderId="87" xfId="11" applyNumberFormat="1" applyFont="1" applyFill="1" applyBorder="1" applyAlignment="1">
      <alignment horizontal="center" vertical="center" wrapText="1"/>
    </xf>
    <xf numFmtId="0" fontId="24" fillId="0" borderId="87" xfId="11" applyNumberFormat="1" applyFont="1" applyFill="1" applyBorder="1" applyAlignment="1">
      <alignment horizontal="center" vertical="center" wrapText="1"/>
    </xf>
    <xf numFmtId="49" fontId="33" fillId="0" borderId="92" xfId="11" applyNumberFormat="1" applyFont="1" applyFill="1" applyBorder="1" applyAlignment="1">
      <alignment horizontal="center" vertical="center"/>
    </xf>
    <xf numFmtId="0" fontId="24" fillId="0" borderId="110" xfId="11" applyNumberFormat="1" applyFont="1" applyFill="1" applyBorder="1" applyAlignment="1">
      <alignment horizontal="center" vertical="center" wrapText="1"/>
    </xf>
    <xf numFmtId="0" fontId="30" fillId="0" borderId="87" xfId="11" applyNumberFormat="1" applyFont="1" applyFill="1" applyBorder="1" applyAlignment="1">
      <alignment horizontal="center" vertical="center"/>
    </xf>
    <xf numFmtId="49" fontId="33" fillId="0" borderId="87" xfId="11" applyNumberFormat="1" applyFont="1" applyFill="1" applyBorder="1" applyAlignment="1">
      <alignment horizontal="left" vertical="center" wrapText="1"/>
    </xf>
    <xf numFmtId="2" fontId="24" fillId="0" borderId="87" xfId="11" applyNumberFormat="1" applyFont="1" applyFill="1" applyBorder="1" applyAlignment="1">
      <alignment horizontal="center" vertical="center" wrapText="1"/>
    </xf>
    <xf numFmtId="166" fontId="33" fillId="0" borderId="87" xfId="11" applyNumberFormat="1" applyFont="1" applyFill="1" applyBorder="1" applyAlignment="1">
      <alignment horizontal="left" vertical="center" wrapText="1"/>
    </xf>
    <xf numFmtId="0" fontId="33" fillId="0" borderId="92" xfId="11" applyNumberFormat="1" applyFont="1" applyFill="1" applyBorder="1" applyAlignment="1">
      <alignment horizontal="center" vertical="center" wrapText="1"/>
    </xf>
    <xf numFmtId="4" fontId="24" fillId="0" borderId="110" xfId="11" applyNumberFormat="1" applyFont="1" applyFill="1" applyBorder="1" applyAlignment="1">
      <alignment horizontal="center" vertical="center" wrapText="1"/>
    </xf>
    <xf numFmtId="4" fontId="24" fillId="0" borderId="87" xfId="11" applyNumberFormat="1" applyFont="1" applyFill="1" applyBorder="1" applyAlignment="1">
      <alignment horizontal="center" vertical="center" wrapText="1"/>
    </xf>
    <xf numFmtId="166" fontId="33" fillId="0" borderId="92" xfId="11" applyNumberFormat="1" applyFont="1" applyFill="1" applyBorder="1" applyAlignment="1">
      <alignment horizontal="center" vertical="center" wrapText="1"/>
    </xf>
    <xf numFmtId="49" fontId="24" fillId="0" borderId="110" xfId="11" applyNumberFormat="1" applyFont="1" applyFill="1" applyBorder="1" applyAlignment="1">
      <alignment horizontal="center" vertical="center" wrapText="1"/>
    </xf>
    <xf numFmtId="49" fontId="24" fillId="0" borderId="87" xfId="11" applyNumberFormat="1" applyFont="1" applyFill="1" applyBorder="1" applyAlignment="1">
      <alignment horizontal="center" vertical="center" wrapText="1"/>
    </xf>
    <xf numFmtId="49" fontId="32" fillId="0" borderId="87" xfId="11" applyNumberFormat="1" applyFont="1" applyFill="1" applyBorder="1" applyAlignment="1">
      <alignment horizontal="left" vertical="center" wrapText="1"/>
    </xf>
    <xf numFmtId="49" fontId="32" fillId="0" borderId="115" xfId="11" applyNumberFormat="1" applyFont="1" applyFill="1" applyBorder="1" applyAlignment="1">
      <alignment horizontal="center" vertical="center" wrapText="1"/>
    </xf>
    <xf numFmtId="49" fontId="32" fillId="0" borderId="116" xfId="11" applyNumberFormat="1" applyFont="1" applyFill="1" applyBorder="1" applyAlignment="1">
      <alignment horizontal="center" vertical="center" wrapText="1"/>
    </xf>
    <xf numFmtId="49" fontId="32" fillId="0" borderId="117" xfId="11" applyNumberFormat="1" applyFont="1" applyFill="1" applyBorder="1" applyAlignment="1">
      <alignment horizontal="center" vertical="center" wrapText="1"/>
    </xf>
    <xf numFmtId="49" fontId="32" fillId="0" borderId="116" xfId="11" applyNumberFormat="1" applyFont="1" applyFill="1" applyBorder="1" applyAlignment="1">
      <alignment vertical="center"/>
    </xf>
    <xf numFmtId="0" fontId="32" fillId="0" borderId="118" xfId="11" applyNumberFormat="1" applyFont="1" applyFill="1" applyBorder="1" applyAlignment="1">
      <alignment horizontal="center" vertical="center"/>
    </xf>
    <xf numFmtId="0" fontId="36" fillId="0" borderId="0" xfId="11" applyFont="1" applyFill="1" applyAlignment="1">
      <alignment horizontal="center" vertical="center"/>
    </xf>
    <xf numFmtId="0" fontId="37" fillId="0" borderId="0" xfId="11" applyFont="1" applyFill="1" applyAlignment="1">
      <alignment horizontal="center" vertical="center" wrapText="1"/>
    </xf>
    <xf numFmtId="0" fontId="37" fillId="0" borderId="93" xfId="11" applyFont="1" applyFill="1" applyBorder="1" applyAlignment="1">
      <alignment horizontal="center" vertical="center" wrapText="1"/>
    </xf>
    <xf numFmtId="0" fontId="37" fillId="0" borderId="87" xfId="11" applyFont="1" applyFill="1" applyBorder="1" applyAlignment="1">
      <alignment horizontal="center" vertical="center" wrapText="1"/>
    </xf>
    <xf numFmtId="4" fontId="37" fillId="0" borderId="87" xfId="11" applyNumberFormat="1" applyFont="1" applyFill="1" applyBorder="1" applyAlignment="1">
      <alignment horizontal="center" vertical="center" wrapText="1"/>
    </xf>
    <xf numFmtId="0" fontId="38" fillId="0" borderId="92" xfId="11" applyFont="1" applyFill="1" applyBorder="1" applyAlignment="1">
      <alignment horizontal="center" vertical="center" wrapText="1"/>
    </xf>
    <xf numFmtId="0" fontId="37" fillId="0" borderId="62" xfId="11" applyFont="1" applyFill="1" applyBorder="1" applyAlignment="1">
      <alignment horizontal="center" vertical="center" wrapText="1"/>
    </xf>
    <xf numFmtId="0" fontId="24" fillId="0" borderId="119" xfId="11" applyFont="1" applyFill="1" applyBorder="1" applyAlignment="1">
      <alignment horizontal="center" vertical="center"/>
    </xf>
    <xf numFmtId="0" fontId="24" fillId="0" borderId="120" xfId="11" applyFont="1" applyFill="1" applyBorder="1" applyAlignment="1">
      <alignment horizontal="center" vertical="center"/>
    </xf>
    <xf numFmtId="4" fontId="32" fillId="0" borderId="121" xfId="11" applyNumberFormat="1" applyFont="1" applyFill="1" applyBorder="1" applyAlignment="1">
      <alignment horizontal="center" vertical="center" wrapText="1"/>
    </xf>
    <xf numFmtId="0" fontId="24" fillId="0" borderId="122" xfId="11" applyFont="1" applyFill="1" applyBorder="1" applyAlignment="1">
      <alignment horizontal="center" vertical="center"/>
    </xf>
    <xf numFmtId="0" fontId="32" fillId="0" borderId="123" xfId="11" applyFont="1" applyFill="1" applyBorder="1" applyAlignment="1">
      <alignment horizontal="center" vertical="center" wrapText="1"/>
    </xf>
    <xf numFmtId="4" fontId="24" fillId="0" borderId="124" xfId="11" applyNumberFormat="1" applyFont="1" applyFill="1" applyBorder="1" applyAlignment="1">
      <alignment horizontal="center" vertical="center"/>
    </xf>
    <xf numFmtId="4" fontId="32" fillId="0" borderId="125" xfId="11" applyNumberFormat="1" applyFont="1" applyFill="1" applyBorder="1" applyAlignment="1">
      <alignment horizontal="center" vertical="center" wrapText="1"/>
    </xf>
    <xf numFmtId="4" fontId="24" fillId="0" borderId="125" xfId="11" applyNumberFormat="1" applyFont="1" applyFill="1" applyBorder="1" applyAlignment="1">
      <alignment horizontal="center" vertical="center"/>
    </xf>
    <xf numFmtId="0" fontId="24" fillId="0" borderId="126" xfId="11" applyFont="1" applyFill="1" applyBorder="1" applyAlignment="1">
      <alignment horizontal="center" vertical="center"/>
    </xf>
    <xf numFmtId="0" fontId="32" fillId="0" borderId="127" xfId="11" applyFont="1" applyFill="1" applyBorder="1" applyAlignment="1">
      <alignment horizontal="center" vertical="center" wrapText="1"/>
    </xf>
    <xf numFmtId="4" fontId="24" fillId="0" borderId="111" xfId="11" applyNumberFormat="1" applyFont="1" applyFill="1" applyBorder="1" applyAlignment="1">
      <alignment horizontal="center" vertical="center"/>
    </xf>
    <xf numFmtId="4" fontId="24" fillId="0" borderId="25" xfId="11" applyNumberFormat="1" applyFont="1" applyFill="1" applyBorder="1" applyAlignment="1">
      <alignment horizontal="center" vertical="center"/>
    </xf>
    <xf numFmtId="0" fontId="24" fillId="0" borderId="25" xfId="11" applyFont="1" applyFill="1" applyBorder="1" applyAlignment="1">
      <alignment horizontal="center" vertical="center" wrapText="1"/>
    </xf>
    <xf numFmtId="49" fontId="24" fillId="0" borderId="128" xfId="11" applyNumberFormat="1" applyFont="1" applyFill="1" applyBorder="1" applyAlignment="1">
      <alignment horizontal="center" vertical="center" wrapText="1"/>
    </xf>
    <xf numFmtId="0" fontId="32" fillId="0" borderId="111" xfId="11" applyFont="1" applyFill="1" applyBorder="1" applyAlignment="1">
      <alignment horizontal="center" vertical="center" wrapText="1"/>
    </xf>
    <xf numFmtId="0" fontId="32" fillId="0" borderId="25" xfId="11" applyFont="1" applyFill="1" applyBorder="1" applyAlignment="1">
      <alignment horizontal="center" vertical="center" wrapText="1"/>
    </xf>
    <xf numFmtId="4" fontId="32" fillId="0" borderId="25" xfId="11" applyNumberFormat="1" applyFont="1" applyFill="1" applyBorder="1" applyAlignment="1">
      <alignment horizontal="center" vertical="center" wrapText="1"/>
    </xf>
    <xf numFmtId="0" fontId="38" fillId="0" borderId="128" xfId="11" applyFont="1" applyFill="1" applyBorder="1" applyAlignment="1">
      <alignment horizontal="center" vertical="center" wrapText="1"/>
    </xf>
    <xf numFmtId="0" fontId="32" fillId="0" borderId="62" xfId="11" applyFont="1" applyFill="1" applyBorder="1" applyAlignment="1">
      <alignment horizontal="center" vertical="center" wrapText="1"/>
    </xf>
    <xf numFmtId="0" fontId="24" fillId="0" borderId="129" xfId="11" applyFont="1" applyFill="1" applyBorder="1" applyAlignment="1">
      <alignment horizontal="center" vertical="center"/>
    </xf>
    <xf numFmtId="0" fontId="24" fillId="0" borderId="130" xfId="11" applyFont="1" applyFill="1" applyBorder="1" applyAlignment="1">
      <alignment horizontal="center" vertical="center"/>
    </xf>
    <xf numFmtId="4" fontId="32" fillId="0" borderId="131" xfId="11" applyNumberFormat="1" applyFont="1" applyFill="1" applyBorder="1" applyAlignment="1">
      <alignment horizontal="center" vertical="center" wrapText="1"/>
    </xf>
    <xf numFmtId="0" fontId="24" fillId="0" borderId="132" xfId="11" applyFont="1" applyFill="1" applyBorder="1" applyAlignment="1">
      <alignment horizontal="center" vertical="center"/>
    </xf>
    <xf numFmtId="0" fontId="32" fillId="0" borderId="133" xfId="1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/>
    </xf>
    <xf numFmtId="0" fontId="39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vertical="center"/>
    </xf>
    <xf numFmtId="0" fontId="39" fillId="0" borderId="0" xfId="11" applyFont="1" applyFill="1" applyAlignment="1">
      <alignment horizontal="center" vertical="center" wrapText="1"/>
    </xf>
    <xf numFmtId="0" fontId="28" fillId="0" borderId="0" xfId="11" applyFont="1" applyFill="1" applyAlignment="1">
      <alignment horizontal="center" vertical="center" wrapText="1"/>
    </xf>
    <xf numFmtId="0" fontId="24" fillId="0" borderId="0" xfId="11" applyFont="1" applyFill="1" applyAlignment="1">
      <alignment horizontal="center" vertical="center" wrapText="1"/>
    </xf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бычный 2" xfId="11"/>
    <cellStyle name="Обычный 9" xfId="12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8"/>
  <sheetViews>
    <sheetView tabSelected="1" zoomScale="60" workbookViewId="0">
      <selection activeCell="Y86" sqref="Y86"/>
    </sheetView>
  </sheetViews>
  <sheetFormatPr defaultColWidth="12.59765625" defaultRowHeight="15" customHeight="1" x14ac:dyDescent="0.25"/>
  <cols>
    <col min="1" max="1" width="9.59765625" customWidth="1"/>
    <col min="2" max="2" width="6.3984375" customWidth="1"/>
    <col min="3" max="3" width="29.3984375" customWidth="1"/>
    <col min="4" max="4" width="9.3984375" customWidth="1"/>
    <col min="5" max="5" width="10.59765625" hidden="1" customWidth="1"/>
    <col min="6" max="6" width="14.296875" hidden="1" customWidth="1"/>
    <col min="7" max="7" width="13.3984375" hidden="1" customWidth="1"/>
    <col min="8" max="8" width="10.59765625" hidden="1" customWidth="1"/>
    <col min="9" max="9" width="14.296875" hidden="1" customWidth="1"/>
    <col min="10" max="10" width="13.3984375" hidden="1" customWidth="1"/>
    <col min="11" max="11" width="10.59765625" customWidth="1"/>
    <col min="12" max="12" width="14.296875" customWidth="1"/>
    <col min="13" max="13" width="13.3984375" customWidth="1"/>
    <col min="14" max="14" width="10.59765625" customWidth="1"/>
    <col min="15" max="15" width="14.296875" customWidth="1"/>
    <col min="16" max="19" width="13.3984375" customWidth="1"/>
    <col min="20" max="20" width="36.898437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141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03" t="s">
        <v>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03" t="s">
        <v>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05" t="s">
        <v>140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06" t="s">
        <v>3</v>
      </c>
      <c r="B17" s="208" t="s">
        <v>4</v>
      </c>
      <c r="C17" s="208" t="s">
        <v>5</v>
      </c>
      <c r="D17" s="210" t="s">
        <v>6</v>
      </c>
      <c r="E17" s="197" t="s">
        <v>7</v>
      </c>
      <c r="F17" s="198"/>
      <c r="G17" s="199"/>
      <c r="H17" s="197" t="s">
        <v>8</v>
      </c>
      <c r="I17" s="198"/>
      <c r="J17" s="199"/>
      <c r="K17" s="197" t="s">
        <v>9</v>
      </c>
      <c r="L17" s="198"/>
      <c r="M17" s="199"/>
      <c r="N17" s="197" t="s">
        <v>10</v>
      </c>
      <c r="O17" s="198"/>
      <c r="P17" s="199"/>
      <c r="Q17" s="200" t="s">
        <v>11</v>
      </c>
      <c r="R17" s="198"/>
      <c r="S17" s="199"/>
      <c r="T17" s="201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07"/>
      <c r="B18" s="209"/>
      <c r="C18" s="209"/>
      <c r="D18" s="211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0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f>M89</f>
        <v>401959</v>
      </c>
      <c r="N21" s="38"/>
      <c r="O21" s="39"/>
      <c r="P21" s="40">
        <f>P89</f>
        <v>401959</v>
      </c>
      <c r="Q21" s="40">
        <f>G21+M21</f>
        <v>401959</v>
      </c>
      <c r="R21" s="40">
        <f>J21+P21</f>
        <v>401959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401959</v>
      </c>
      <c r="N22" s="46"/>
      <c r="O22" s="47"/>
      <c r="P22" s="48">
        <f t="shared" ref="P22:S22" si="0">SUM(P21)</f>
        <v>401959</v>
      </c>
      <c r="Q22" s="48">
        <f t="shared" si="0"/>
        <v>401959</v>
      </c>
      <c r="R22" s="48">
        <f t="shared" si="0"/>
        <v>401959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17"/>
      <c r="B23" s="204"/>
      <c r="C23" s="204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thickBot="1" x14ac:dyDescent="0.3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hidden="1" customHeight="1" x14ac:dyDescent="0.2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hidden="1" customHeight="1" x14ac:dyDescent="0.25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hidden="1" customHeight="1" x14ac:dyDescent="0.25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hidden="1" customHeight="1" x14ac:dyDescent="0.25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3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47000</v>
      </c>
      <c r="N30" s="74"/>
      <c r="O30" s="75"/>
      <c r="P30" s="76">
        <f t="shared" ref="P30:S30" si="9">SUM(P31:P33)</f>
        <v>47000</v>
      </c>
      <c r="Q30" s="76">
        <f t="shared" si="9"/>
        <v>47000</v>
      </c>
      <c r="R30" s="76">
        <f t="shared" si="9"/>
        <v>47000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5">
      <c r="A31" s="78" t="s">
        <v>37</v>
      </c>
      <c r="B31" s="79" t="s">
        <v>45</v>
      </c>
      <c r="C31" s="80" t="s">
        <v>142</v>
      </c>
      <c r="D31" s="81" t="s">
        <v>40</v>
      </c>
      <c r="E31" s="218" t="s">
        <v>46</v>
      </c>
      <c r="F31" s="204"/>
      <c r="G31" s="219"/>
      <c r="H31" s="218" t="s">
        <v>46</v>
      </c>
      <c r="I31" s="204"/>
      <c r="J31" s="219"/>
      <c r="K31" s="82">
        <v>3</v>
      </c>
      <c r="L31" s="83">
        <v>11000</v>
      </c>
      <c r="M31" s="84">
        <f t="shared" ref="M31:M33" si="10">K31*L31</f>
        <v>33000</v>
      </c>
      <c r="N31" s="82">
        <v>3</v>
      </c>
      <c r="O31" s="83">
        <v>11000</v>
      </c>
      <c r="P31" s="84">
        <f t="shared" ref="P31:P33" si="11">N31*O31</f>
        <v>33000</v>
      </c>
      <c r="Q31" s="84">
        <f t="shared" ref="Q31:Q33" si="12">G31+M31</f>
        <v>33000</v>
      </c>
      <c r="R31" s="84">
        <f t="shared" ref="R31:R33" si="13">J31+P31</f>
        <v>33000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5">
      <c r="A32" s="86" t="s">
        <v>37</v>
      </c>
      <c r="B32" s="87" t="s">
        <v>47</v>
      </c>
      <c r="C32" s="80" t="s">
        <v>143</v>
      </c>
      <c r="D32" s="81" t="s">
        <v>40</v>
      </c>
      <c r="E32" s="220"/>
      <c r="F32" s="204"/>
      <c r="G32" s="219"/>
      <c r="H32" s="220"/>
      <c r="I32" s="204"/>
      <c r="J32" s="219"/>
      <c r="K32" s="82">
        <v>1</v>
      </c>
      <c r="L32" s="83">
        <v>14000</v>
      </c>
      <c r="M32" s="84">
        <f t="shared" si="10"/>
        <v>14000</v>
      </c>
      <c r="N32" s="82">
        <v>1</v>
      </c>
      <c r="O32" s="83">
        <v>14000</v>
      </c>
      <c r="P32" s="84">
        <f t="shared" si="11"/>
        <v>14000</v>
      </c>
      <c r="Q32" s="84">
        <f t="shared" si="12"/>
        <v>14000</v>
      </c>
      <c r="R32" s="84">
        <f t="shared" si="13"/>
        <v>14000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3">
      <c r="A33" s="88" t="s">
        <v>37</v>
      </c>
      <c r="B33" s="89" t="s">
        <v>48</v>
      </c>
      <c r="C33" s="90" t="s">
        <v>39</v>
      </c>
      <c r="D33" s="91"/>
      <c r="E33" s="220"/>
      <c r="F33" s="204"/>
      <c r="G33" s="219"/>
      <c r="H33" s="220"/>
      <c r="I33" s="204"/>
      <c r="J33" s="219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3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114000</v>
      </c>
      <c r="N34" s="74"/>
      <c r="O34" s="75"/>
      <c r="P34" s="76">
        <f t="shared" ref="P34:S34" si="15">SUM(P35:P37)</f>
        <v>114000</v>
      </c>
      <c r="Q34" s="76">
        <f t="shared" si="15"/>
        <v>114000</v>
      </c>
      <c r="R34" s="76">
        <f t="shared" si="15"/>
        <v>114000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5">
      <c r="A35" s="78" t="s">
        <v>37</v>
      </c>
      <c r="B35" s="79" t="s">
        <v>51</v>
      </c>
      <c r="C35" s="80" t="s">
        <v>145</v>
      </c>
      <c r="D35" s="81" t="s">
        <v>40</v>
      </c>
      <c r="E35" s="218" t="s">
        <v>46</v>
      </c>
      <c r="F35" s="204"/>
      <c r="G35" s="219"/>
      <c r="H35" s="218" t="s">
        <v>46</v>
      </c>
      <c r="I35" s="204"/>
      <c r="J35" s="219"/>
      <c r="K35" s="157">
        <v>3</v>
      </c>
      <c r="L35" s="158">
        <v>14000</v>
      </c>
      <c r="M35" s="84">
        <f t="shared" ref="M35:M37" si="16">K35*L35</f>
        <v>42000</v>
      </c>
      <c r="N35" s="157">
        <v>3</v>
      </c>
      <c r="O35" s="158">
        <v>14000</v>
      </c>
      <c r="P35" s="84">
        <f t="shared" ref="P35:P37" si="17">N35*O35</f>
        <v>42000</v>
      </c>
      <c r="Q35" s="84">
        <f t="shared" ref="Q35:Q37" si="18">G35+M35</f>
        <v>42000</v>
      </c>
      <c r="R35" s="84">
        <f t="shared" ref="R35:R37" si="19">J35+P35</f>
        <v>42000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5">
      <c r="A36" s="86" t="s">
        <v>37</v>
      </c>
      <c r="B36" s="87" t="s">
        <v>52</v>
      </c>
      <c r="C36" s="80" t="s">
        <v>146</v>
      </c>
      <c r="D36" s="81" t="s">
        <v>40</v>
      </c>
      <c r="E36" s="220"/>
      <c r="F36" s="204"/>
      <c r="G36" s="219"/>
      <c r="H36" s="220"/>
      <c r="I36" s="204"/>
      <c r="J36" s="219"/>
      <c r="K36" s="159">
        <v>3</v>
      </c>
      <c r="L36" s="160">
        <v>14000</v>
      </c>
      <c r="M36" s="84">
        <f t="shared" si="16"/>
        <v>42000</v>
      </c>
      <c r="N36" s="159">
        <v>3</v>
      </c>
      <c r="O36" s="160">
        <v>14000</v>
      </c>
      <c r="P36" s="84">
        <f t="shared" si="17"/>
        <v>42000</v>
      </c>
      <c r="Q36" s="84">
        <f t="shared" si="18"/>
        <v>42000</v>
      </c>
      <c r="R36" s="84">
        <f t="shared" si="19"/>
        <v>42000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 x14ac:dyDescent="0.3">
      <c r="A37" s="88" t="s">
        <v>37</v>
      </c>
      <c r="B37" s="89" t="s">
        <v>53</v>
      </c>
      <c r="C37" s="90" t="s">
        <v>147</v>
      </c>
      <c r="D37" s="91" t="s">
        <v>40</v>
      </c>
      <c r="E37" s="221"/>
      <c r="F37" s="222"/>
      <c r="G37" s="223"/>
      <c r="H37" s="221"/>
      <c r="I37" s="222"/>
      <c r="J37" s="223"/>
      <c r="K37" s="161">
        <v>3</v>
      </c>
      <c r="L37" s="162">
        <v>10000</v>
      </c>
      <c r="M37" s="94">
        <f t="shared" si="16"/>
        <v>30000</v>
      </c>
      <c r="N37" s="161">
        <v>3</v>
      </c>
      <c r="O37" s="162">
        <v>10000</v>
      </c>
      <c r="P37" s="94">
        <f t="shared" si="17"/>
        <v>30000</v>
      </c>
      <c r="Q37" s="84">
        <f t="shared" si="18"/>
        <v>30000</v>
      </c>
      <c r="R37" s="84">
        <f t="shared" si="19"/>
        <v>30000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3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161000</v>
      </c>
      <c r="N38" s="100"/>
      <c r="O38" s="101"/>
      <c r="P38" s="102">
        <f t="shared" ref="P38:S38" si="21">P26+P30+P34</f>
        <v>161000</v>
      </c>
      <c r="Q38" s="102">
        <f t="shared" si="21"/>
        <v>161000</v>
      </c>
      <c r="R38" s="102">
        <f t="shared" si="21"/>
        <v>161000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3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hidden="1" customHeight="1" x14ac:dyDescent="0.25">
      <c r="A40" s="78" t="s">
        <v>37</v>
      </c>
      <c r="B40" s="105" t="s">
        <v>57</v>
      </c>
      <c r="C40" s="80" t="s">
        <v>58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thickBot="1" x14ac:dyDescent="0.3">
      <c r="A41" s="86" t="s">
        <v>37</v>
      </c>
      <c r="B41" s="87" t="s">
        <v>59</v>
      </c>
      <c r="C41" s="80" t="s">
        <v>44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>
        <f>M30</f>
        <v>47000</v>
      </c>
      <c r="L41" s="106">
        <v>0.22</v>
      </c>
      <c r="M41" s="84">
        <f t="shared" si="24"/>
        <v>10340</v>
      </c>
      <c r="N41" s="82">
        <f>P30</f>
        <v>47000</v>
      </c>
      <c r="O41" s="106">
        <v>0.22</v>
      </c>
      <c r="P41" s="84">
        <f t="shared" si="25"/>
        <v>10340</v>
      </c>
      <c r="Q41" s="84">
        <f t="shared" si="26"/>
        <v>10340</v>
      </c>
      <c r="R41" s="84">
        <f t="shared" si="27"/>
        <v>10340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thickBot="1" x14ac:dyDescent="0.3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10340</v>
      </c>
      <c r="N42" s="100"/>
      <c r="O42" s="101"/>
      <c r="P42" s="102">
        <f t="shared" ref="P42:S42" si="29">SUM(P40:P41)</f>
        <v>10340</v>
      </c>
      <c r="Q42" s="102">
        <f t="shared" si="29"/>
        <v>10340</v>
      </c>
      <c r="R42" s="102">
        <f t="shared" si="29"/>
        <v>10340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hidden="1" customHeight="1" x14ac:dyDescent="0.25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hidden="1" customHeight="1" x14ac:dyDescent="0.25">
      <c r="A44" s="78" t="s">
        <v>37</v>
      </c>
      <c r="B44" s="105" t="s">
        <v>63</v>
      </c>
      <c r="C44" s="107" t="s">
        <v>64</v>
      </c>
      <c r="D44" s="81" t="s">
        <v>40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hidden="1" customHeight="1" x14ac:dyDescent="0.25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hidden="1" customHeight="1" x14ac:dyDescent="0.25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hidden="1" customHeight="1" x14ac:dyDescent="0.25">
      <c r="A47" s="96" t="s">
        <v>67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hidden="1" customHeight="1" thickBot="1" x14ac:dyDescent="0.3">
      <c r="A48" s="71" t="s">
        <v>26</v>
      </c>
      <c r="B48" s="72" t="s">
        <v>68</v>
      </c>
      <c r="C48" s="108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hidden="1" customHeight="1" x14ac:dyDescent="0.25">
      <c r="A49" s="78" t="s">
        <v>37</v>
      </c>
      <c r="B49" s="105" t="s">
        <v>70</v>
      </c>
      <c r="C49" s="107" t="s">
        <v>71</v>
      </c>
      <c r="D49" s="81" t="s">
        <v>40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hidden="1" customHeight="1" x14ac:dyDescent="0.25">
      <c r="A50" s="86" t="s">
        <v>37</v>
      </c>
      <c r="B50" s="89" t="s">
        <v>72</v>
      </c>
      <c r="C50" s="107" t="s">
        <v>73</v>
      </c>
      <c r="D50" s="81" t="s">
        <v>40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hidden="1" customHeight="1" x14ac:dyDescent="0.25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hidden="1" customHeight="1" x14ac:dyDescent="0.25">
      <c r="A52" s="88" t="s">
        <v>37</v>
      </c>
      <c r="B52" s="87" t="s">
        <v>76</v>
      </c>
      <c r="C52" s="110" t="s">
        <v>77</v>
      </c>
      <c r="D52" s="91" t="s">
        <v>40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hidden="1" customHeight="1" x14ac:dyDescent="0.25">
      <c r="A53" s="111" t="s">
        <v>78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thickBot="1" x14ac:dyDescent="0.3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25">
      <c r="A55" s="78" t="s">
        <v>37</v>
      </c>
      <c r="B55" s="105" t="s">
        <v>81</v>
      </c>
      <c r="C55" s="112" t="s">
        <v>148</v>
      </c>
      <c r="D55" s="81" t="s">
        <v>151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>
        <v>1</v>
      </c>
      <c r="L55" s="83">
        <v>2800</v>
      </c>
      <c r="M55" s="84">
        <f t="shared" ref="M55:M57" si="48">K55*L55</f>
        <v>2800</v>
      </c>
      <c r="N55" s="82">
        <v>1</v>
      </c>
      <c r="O55" s="83">
        <v>2800</v>
      </c>
      <c r="P55" s="84">
        <f t="shared" ref="P55:P57" si="49">N55*O55</f>
        <v>2800</v>
      </c>
      <c r="Q55" s="84">
        <f t="shared" ref="Q55:Q57" si="50">G55+M55</f>
        <v>2800</v>
      </c>
      <c r="R55" s="84">
        <f t="shared" ref="R55:R57" si="51">J55+P55</f>
        <v>2800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5">
      <c r="A56" s="86" t="s">
        <v>37</v>
      </c>
      <c r="B56" s="87" t="s">
        <v>82</v>
      </c>
      <c r="C56" s="112" t="s">
        <v>149</v>
      </c>
      <c r="D56" s="81" t="s">
        <v>151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>
        <v>1</v>
      </c>
      <c r="L56" s="83">
        <v>900</v>
      </c>
      <c r="M56" s="84">
        <f t="shared" si="48"/>
        <v>900</v>
      </c>
      <c r="N56" s="82">
        <v>1</v>
      </c>
      <c r="O56" s="83">
        <v>900</v>
      </c>
      <c r="P56" s="84">
        <f t="shared" si="49"/>
        <v>900</v>
      </c>
      <c r="Q56" s="84">
        <f t="shared" si="50"/>
        <v>900</v>
      </c>
      <c r="R56" s="84">
        <f t="shared" si="51"/>
        <v>900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3">
      <c r="A57" s="88" t="s">
        <v>37</v>
      </c>
      <c r="B57" s="89" t="s">
        <v>83</v>
      </c>
      <c r="C57" s="113" t="s">
        <v>150</v>
      </c>
      <c r="D57" s="91" t="s">
        <v>151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>
        <v>1</v>
      </c>
      <c r="L57" s="93">
        <v>3200</v>
      </c>
      <c r="M57" s="94">
        <f t="shared" si="48"/>
        <v>3200</v>
      </c>
      <c r="N57" s="92">
        <v>1</v>
      </c>
      <c r="O57" s="93">
        <v>3200</v>
      </c>
      <c r="P57" s="94">
        <f t="shared" si="49"/>
        <v>3200</v>
      </c>
      <c r="Q57" s="84">
        <f t="shared" si="50"/>
        <v>3200</v>
      </c>
      <c r="R57" s="84">
        <f t="shared" si="51"/>
        <v>3200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3">
      <c r="A58" s="96" t="s">
        <v>84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6900</v>
      </c>
      <c r="N58" s="100"/>
      <c r="O58" s="101"/>
      <c r="P58" s="102">
        <f t="shared" ref="P58:S58" si="53">SUM(P55:P57)</f>
        <v>6900</v>
      </c>
      <c r="Q58" s="102">
        <f t="shared" si="53"/>
        <v>6900</v>
      </c>
      <c r="R58" s="102">
        <f t="shared" si="53"/>
        <v>6900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 x14ac:dyDescent="0.3">
      <c r="A59" s="71" t="s">
        <v>26</v>
      </c>
      <c r="B59" s="72" t="s">
        <v>85</v>
      </c>
      <c r="C59" s="71" t="s">
        <v>86</v>
      </c>
      <c r="D59" s="73"/>
      <c r="E59" s="74"/>
      <c r="F59" s="75"/>
      <c r="G59" s="104"/>
      <c r="H59" s="74"/>
      <c r="I59" s="75"/>
      <c r="J59" s="104"/>
      <c r="K59" s="168"/>
      <c r="L59" s="169"/>
      <c r="M59" s="170"/>
      <c r="N59" s="168"/>
      <c r="O59" s="169"/>
      <c r="P59" s="170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40.049999999999997" customHeight="1" x14ac:dyDescent="0.25">
      <c r="A60" s="78" t="s">
        <v>37</v>
      </c>
      <c r="B60" s="105" t="s">
        <v>87</v>
      </c>
      <c r="C60" s="112" t="s">
        <v>173</v>
      </c>
      <c r="D60" s="81" t="s">
        <v>88</v>
      </c>
      <c r="E60" s="82"/>
      <c r="F60" s="83"/>
      <c r="G60" s="84">
        <f t="shared" ref="G60:G61" si="54">E60*F60</f>
        <v>0</v>
      </c>
      <c r="H60" s="82"/>
      <c r="I60" s="83"/>
      <c r="J60" s="166">
        <f t="shared" ref="J60:J61" si="55">H60*I60</f>
        <v>0</v>
      </c>
      <c r="K60" s="176">
        <v>3</v>
      </c>
      <c r="L60" s="177">
        <v>299</v>
      </c>
      <c r="M60" s="178">
        <f t="shared" ref="M60:M64" si="56">K60*L60</f>
        <v>897</v>
      </c>
      <c r="N60" s="176">
        <v>3</v>
      </c>
      <c r="O60" s="183">
        <v>299</v>
      </c>
      <c r="P60" s="184">
        <f t="shared" ref="P60:P64" si="57">N60*O60</f>
        <v>897</v>
      </c>
      <c r="Q60" s="182">
        <f t="shared" ref="Q60:Q64" si="58">G60+M60</f>
        <v>897</v>
      </c>
      <c r="R60" s="84">
        <f t="shared" ref="R60:R64" si="59">J60+P60</f>
        <v>897</v>
      </c>
      <c r="S60" s="84">
        <f t="shared" ref="S60:S64" si="60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5">
      <c r="A61" s="86" t="s">
        <v>37</v>
      </c>
      <c r="B61" s="87" t="s">
        <v>89</v>
      </c>
      <c r="C61" s="112" t="s">
        <v>174</v>
      </c>
      <c r="D61" s="81" t="s">
        <v>88</v>
      </c>
      <c r="E61" s="82"/>
      <c r="F61" s="83"/>
      <c r="G61" s="84">
        <f t="shared" si="54"/>
        <v>0</v>
      </c>
      <c r="H61" s="82"/>
      <c r="I61" s="83"/>
      <c r="J61" s="166">
        <f t="shared" si="55"/>
        <v>0</v>
      </c>
      <c r="K61" s="179">
        <v>1</v>
      </c>
      <c r="L61" s="174">
        <v>5900</v>
      </c>
      <c r="M61" s="180">
        <f t="shared" si="56"/>
        <v>5900</v>
      </c>
      <c r="N61" s="179">
        <v>1</v>
      </c>
      <c r="O61" s="175">
        <v>5900</v>
      </c>
      <c r="P61" s="185">
        <f t="shared" si="57"/>
        <v>5900</v>
      </c>
      <c r="Q61" s="182">
        <f t="shared" si="58"/>
        <v>5900</v>
      </c>
      <c r="R61" s="84">
        <f t="shared" si="59"/>
        <v>5900</v>
      </c>
      <c r="S61" s="84">
        <f t="shared" si="60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5">
      <c r="A62" s="88" t="s">
        <v>37</v>
      </c>
      <c r="B62" s="89" t="s">
        <v>90</v>
      </c>
      <c r="C62" s="113" t="s">
        <v>154</v>
      </c>
      <c r="D62" s="81" t="s">
        <v>88</v>
      </c>
      <c r="E62" s="92"/>
      <c r="F62" s="163"/>
      <c r="G62" s="94"/>
      <c r="H62" s="92"/>
      <c r="I62" s="163"/>
      <c r="J62" s="167"/>
      <c r="K62" s="179">
        <v>1</v>
      </c>
      <c r="L62" s="174">
        <v>5750</v>
      </c>
      <c r="M62" s="180">
        <f t="shared" si="56"/>
        <v>5750</v>
      </c>
      <c r="N62" s="179">
        <v>0</v>
      </c>
      <c r="O62" s="175">
        <v>0</v>
      </c>
      <c r="P62" s="185">
        <f t="shared" si="57"/>
        <v>0</v>
      </c>
      <c r="Q62" s="182">
        <f t="shared" si="58"/>
        <v>5750</v>
      </c>
      <c r="R62" s="84">
        <f t="shared" si="59"/>
        <v>0</v>
      </c>
      <c r="S62" s="84">
        <f t="shared" si="60"/>
        <v>5750</v>
      </c>
      <c r="T62" s="95" t="s">
        <v>156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5">
      <c r="A63" s="88" t="s">
        <v>37</v>
      </c>
      <c r="B63" s="89" t="s">
        <v>152</v>
      </c>
      <c r="C63" s="113" t="s">
        <v>175</v>
      </c>
      <c r="D63" s="81" t="s">
        <v>88</v>
      </c>
      <c r="E63" s="92"/>
      <c r="F63" s="163"/>
      <c r="G63" s="94"/>
      <c r="H63" s="92"/>
      <c r="I63" s="163"/>
      <c r="J63" s="167"/>
      <c r="K63" s="179">
        <v>1</v>
      </c>
      <c r="L63" s="174">
        <v>5999</v>
      </c>
      <c r="M63" s="180">
        <f t="shared" si="56"/>
        <v>5999</v>
      </c>
      <c r="N63" s="179">
        <v>1</v>
      </c>
      <c r="O63" s="175">
        <v>5999</v>
      </c>
      <c r="P63" s="185">
        <f t="shared" si="57"/>
        <v>5999</v>
      </c>
      <c r="Q63" s="182">
        <f t="shared" si="58"/>
        <v>5999</v>
      </c>
      <c r="R63" s="84">
        <f t="shared" si="59"/>
        <v>5999</v>
      </c>
      <c r="S63" s="84">
        <f t="shared" si="60"/>
        <v>0</v>
      </c>
      <c r="T63" s="9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thickBot="1" x14ac:dyDescent="0.3">
      <c r="A64" s="88" t="s">
        <v>37</v>
      </c>
      <c r="B64" s="89" t="s">
        <v>153</v>
      </c>
      <c r="C64" s="113" t="s">
        <v>155</v>
      </c>
      <c r="D64" s="81" t="s">
        <v>88</v>
      </c>
      <c r="E64" s="92"/>
      <c r="F64" s="163"/>
      <c r="G64" s="94"/>
      <c r="H64" s="92"/>
      <c r="I64" s="163"/>
      <c r="J64" s="167"/>
      <c r="K64" s="164">
        <v>1</v>
      </c>
      <c r="L64" s="165">
        <v>5923</v>
      </c>
      <c r="M64" s="181">
        <f t="shared" si="56"/>
        <v>5923</v>
      </c>
      <c r="N64" s="164">
        <v>0</v>
      </c>
      <c r="O64" s="186">
        <v>0</v>
      </c>
      <c r="P64" s="187">
        <f t="shared" si="57"/>
        <v>0</v>
      </c>
      <c r="Q64" s="182">
        <f t="shared" si="58"/>
        <v>5923</v>
      </c>
      <c r="R64" s="84">
        <f t="shared" si="59"/>
        <v>0</v>
      </c>
      <c r="S64" s="84">
        <f t="shared" si="60"/>
        <v>5923</v>
      </c>
      <c r="T64" s="95" t="s">
        <v>156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thickBot="1" x14ac:dyDescent="0.3">
      <c r="A65" s="96" t="s">
        <v>91</v>
      </c>
      <c r="B65" s="97"/>
      <c r="C65" s="98"/>
      <c r="D65" s="99"/>
      <c r="E65" s="100"/>
      <c r="F65" s="101"/>
      <c r="G65" s="102">
        <f>SUM(G60:G64)</f>
        <v>0</v>
      </c>
      <c r="H65" s="100"/>
      <c r="I65" s="101"/>
      <c r="J65" s="102">
        <f>SUM(J60:J64)</f>
        <v>0</v>
      </c>
      <c r="K65" s="171"/>
      <c r="L65" s="172"/>
      <c r="M65" s="173">
        <f>SUM(M60:M64)</f>
        <v>24469</v>
      </c>
      <c r="N65" s="171"/>
      <c r="O65" s="172"/>
      <c r="P65" s="173">
        <f>SUM(P60:P64)</f>
        <v>12796</v>
      </c>
      <c r="Q65" s="102">
        <f>SUM(Q60:Q64)</f>
        <v>24469</v>
      </c>
      <c r="R65" s="102">
        <f>SUM(R60:R64)</f>
        <v>12796</v>
      </c>
      <c r="S65" s="102">
        <f>SUM(S60:S64)</f>
        <v>11673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42" hidden="1" customHeight="1" thickBot="1" x14ac:dyDescent="0.3">
      <c r="A66" s="71" t="s">
        <v>26</v>
      </c>
      <c r="B66" s="72" t="s">
        <v>92</v>
      </c>
      <c r="C66" s="108" t="s">
        <v>93</v>
      </c>
      <c r="D66" s="73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30" hidden="1" customHeight="1" x14ac:dyDescent="0.25">
      <c r="A67" s="78" t="s">
        <v>37</v>
      </c>
      <c r="B67" s="105" t="s">
        <v>94</v>
      </c>
      <c r="C67" s="112" t="s">
        <v>95</v>
      </c>
      <c r="D67" s="81" t="s">
        <v>40</v>
      </c>
      <c r="E67" s="82"/>
      <c r="F67" s="83"/>
      <c r="G67" s="84">
        <f t="shared" ref="G67:G69" si="61">E67*F67</f>
        <v>0</v>
      </c>
      <c r="H67" s="82"/>
      <c r="I67" s="83"/>
      <c r="J67" s="84">
        <f t="shared" ref="J67:J69" si="62">H67*I67</f>
        <v>0</v>
      </c>
      <c r="K67" s="82"/>
      <c r="L67" s="83"/>
      <c r="M67" s="84">
        <f t="shared" ref="M67:M69" si="63">K67*L67</f>
        <v>0</v>
      </c>
      <c r="N67" s="82"/>
      <c r="O67" s="83"/>
      <c r="P67" s="84">
        <f t="shared" ref="P67:P69" si="64">N67*O67</f>
        <v>0</v>
      </c>
      <c r="Q67" s="84">
        <f t="shared" ref="Q67:Q69" si="65">G67+M67</f>
        <v>0</v>
      </c>
      <c r="R67" s="84">
        <f t="shared" ref="R67:R69" si="66">J67+P67</f>
        <v>0</v>
      </c>
      <c r="S67" s="84">
        <f t="shared" ref="S67:S69" si="67">Q67-R67</f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hidden="1" customHeight="1" x14ac:dyDescent="0.25">
      <c r="A68" s="86" t="s">
        <v>37</v>
      </c>
      <c r="B68" s="87" t="s">
        <v>96</v>
      </c>
      <c r="C68" s="112" t="s">
        <v>97</v>
      </c>
      <c r="D68" s="81" t="s">
        <v>40</v>
      </c>
      <c r="E68" s="82"/>
      <c r="F68" s="83"/>
      <c r="G68" s="84">
        <f t="shared" si="61"/>
        <v>0</v>
      </c>
      <c r="H68" s="82"/>
      <c r="I68" s="83"/>
      <c r="J68" s="84">
        <f t="shared" si="62"/>
        <v>0</v>
      </c>
      <c r="K68" s="82"/>
      <c r="L68" s="83"/>
      <c r="M68" s="84">
        <f t="shared" si="63"/>
        <v>0</v>
      </c>
      <c r="N68" s="82"/>
      <c r="O68" s="83"/>
      <c r="P68" s="84">
        <f t="shared" si="64"/>
        <v>0</v>
      </c>
      <c r="Q68" s="84">
        <f t="shared" si="65"/>
        <v>0</v>
      </c>
      <c r="R68" s="84">
        <f t="shared" si="66"/>
        <v>0</v>
      </c>
      <c r="S68" s="84">
        <f t="shared" si="67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hidden="1" customHeight="1" x14ac:dyDescent="0.25">
      <c r="A69" s="88" t="s">
        <v>37</v>
      </c>
      <c r="B69" s="89" t="s">
        <v>98</v>
      </c>
      <c r="C69" s="113" t="s">
        <v>99</v>
      </c>
      <c r="D69" s="91" t="s">
        <v>40</v>
      </c>
      <c r="E69" s="92"/>
      <c r="F69" s="93"/>
      <c r="G69" s="94">
        <f t="shared" si="61"/>
        <v>0</v>
      </c>
      <c r="H69" s="92"/>
      <c r="I69" s="93"/>
      <c r="J69" s="94">
        <f t="shared" si="62"/>
        <v>0</v>
      </c>
      <c r="K69" s="92"/>
      <c r="L69" s="93"/>
      <c r="M69" s="94">
        <f t="shared" si="63"/>
        <v>0</v>
      </c>
      <c r="N69" s="92"/>
      <c r="O69" s="93"/>
      <c r="P69" s="94">
        <f t="shared" si="64"/>
        <v>0</v>
      </c>
      <c r="Q69" s="84">
        <f t="shared" si="65"/>
        <v>0</v>
      </c>
      <c r="R69" s="84">
        <f t="shared" si="66"/>
        <v>0</v>
      </c>
      <c r="S69" s="84">
        <f t="shared" si="67"/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hidden="1" customHeight="1" x14ac:dyDescent="0.25">
      <c r="A70" s="96" t="s">
        <v>100</v>
      </c>
      <c r="B70" s="97"/>
      <c r="C70" s="98"/>
      <c r="D70" s="99"/>
      <c r="E70" s="100"/>
      <c r="F70" s="101"/>
      <c r="G70" s="102">
        <f>SUM(G67:G69)</f>
        <v>0</v>
      </c>
      <c r="H70" s="100"/>
      <c r="I70" s="101"/>
      <c r="J70" s="102">
        <f>SUM(J67:J69)</f>
        <v>0</v>
      </c>
      <c r="K70" s="100"/>
      <c r="L70" s="101"/>
      <c r="M70" s="102">
        <f>SUM(M67:M69)</f>
        <v>0</v>
      </c>
      <c r="N70" s="100"/>
      <c r="O70" s="101"/>
      <c r="P70" s="102">
        <f t="shared" ref="P70:S70" si="68">SUM(P67:P69)</f>
        <v>0</v>
      </c>
      <c r="Q70" s="102">
        <f t="shared" si="68"/>
        <v>0</v>
      </c>
      <c r="R70" s="102">
        <f t="shared" si="68"/>
        <v>0</v>
      </c>
      <c r="S70" s="102">
        <f t="shared" si="68"/>
        <v>0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thickBot="1" x14ac:dyDescent="0.3">
      <c r="A71" s="71" t="s">
        <v>26</v>
      </c>
      <c r="B71" s="72" t="s">
        <v>101</v>
      </c>
      <c r="C71" s="108" t="s">
        <v>102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 x14ac:dyDescent="0.25">
      <c r="A72" s="78" t="s">
        <v>37</v>
      </c>
      <c r="B72" s="105" t="s">
        <v>103</v>
      </c>
      <c r="C72" s="107" t="s">
        <v>104</v>
      </c>
      <c r="D72" s="81"/>
      <c r="E72" s="82"/>
      <c r="F72" s="83"/>
      <c r="G72" s="84">
        <f t="shared" ref="G72:G74" si="69">E72*F72</f>
        <v>0</v>
      </c>
      <c r="H72" s="82"/>
      <c r="I72" s="83"/>
      <c r="J72" s="84">
        <f t="shared" ref="J72:J74" si="70">H72*I72</f>
        <v>0</v>
      </c>
      <c r="K72" s="82"/>
      <c r="L72" s="83"/>
      <c r="M72" s="84">
        <f t="shared" ref="M72:M74" si="71">K72*L72</f>
        <v>0</v>
      </c>
      <c r="N72" s="82"/>
      <c r="O72" s="83"/>
      <c r="P72" s="84">
        <f t="shared" ref="P72:P74" si="72">N72*O72</f>
        <v>0</v>
      </c>
      <c r="Q72" s="84">
        <f t="shared" ref="Q72:Q74" si="73">G72+M72</f>
        <v>0</v>
      </c>
      <c r="R72" s="84">
        <f t="shared" ref="R72:R74" si="74">J72+P72</f>
        <v>0</v>
      </c>
      <c r="S72" s="84">
        <f t="shared" ref="S72:S74" si="75">Q72-R72</f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5">
      <c r="A73" s="78" t="s">
        <v>37</v>
      </c>
      <c r="B73" s="79" t="s">
        <v>105</v>
      </c>
      <c r="C73" s="107" t="s">
        <v>106</v>
      </c>
      <c r="D73" s="81" t="s">
        <v>40</v>
      </c>
      <c r="E73" s="82"/>
      <c r="F73" s="83"/>
      <c r="G73" s="84">
        <f t="shared" si="69"/>
        <v>0</v>
      </c>
      <c r="H73" s="82"/>
      <c r="I73" s="83"/>
      <c r="J73" s="84">
        <f t="shared" si="70"/>
        <v>0</v>
      </c>
      <c r="K73" s="82">
        <v>3</v>
      </c>
      <c r="L73" s="83">
        <v>150</v>
      </c>
      <c r="M73" s="84">
        <f t="shared" si="71"/>
        <v>450</v>
      </c>
      <c r="N73" s="82">
        <v>1</v>
      </c>
      <c r="O73" s="83">
        <f>86.09+15</f>
        <v>101.09</v>
      </c>
      <c r="P73" s="84">
        <f t="shared" si="72"/>
        <v>101.09</v>
      </c>
      <c r="Q73" s="84">
        <f t="shared" si="73"/>
        <v>450</v>
      </c>
      <c r="R73" s="84">
        <f t="shared" si="74"/>
        <v>101.09</v>
      </c>
      <c r="S73" s="84">
        <f t="shared" si="75"/>
        <v>348.90999999999997</v>
      </c>
      <c r="T73" s="85" t="s">
        <v>171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5">
      <c r="A74" s="86" t="s">
        <v>37</v>
      </c>
      <c r="B74" s="87" t="s">
        <v>107</v>
      </c>
      <c r="C74" s="107" t="s">
        <v>108</v>
      </c>
      <c r="D74" s="81"/>
      <c r="E74" s="82"/>
      <c r="F74" s="83"/>
      <c r="G74" s="84">
        <f t="shared" si="69"/>
        <v>0</v>
      </c>
      <c r="H74" s="82"/>
      <c r="I74" s="83"/>
      <c r="J74" s="84">
        <f t="shared" si="70"/>
        <v>0</v>
      </c>
      <c r="K74" s="82"/>
      <c r="L74" s="83"/>
      <c r="M74" s="84">
        <f t="shared" si="71"/>
        <v>0</v>
      </c>
      <c r="N74" s="82"/>
      <c r="O74" s="83"/>
      <c r="P74" s="84">
        <f t="shared" si="72"/>
        <v>0</v>
      </c>
      <c r="Q74" s="84">
        <f t="shared" si="73"/>
        <v>0</v>
      </c>
      <c r="R74" s="84">
        <f t="shared" si="74"/>
        <v>0</v>
      </c>
      <c r="S74" s="84">
        <f t="shared" si="75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thickBot="1" x14ac:dyDescent="0.3">
      <c r="A75" s="111" t="s">
        <v>109</v>
      </c>
      <c r="B75" s="114"/>
      <c r="C75" s="98"/>
      <c r="D75" s="99"/>
      <c r="E75" s="100"/>
      <c r="F75" s="101"/>
      <c r="G75" s="102">
        <f>SUM(G72:G74)</f>
        <v>0</v>
      </c>
      <c r="H75" s="100"/>
      <c r="I75" s="101"/>
      <c r="J75" s="102">
        <f>SUM(J72:J74)</f>
        <v>0</v>
      </c>
      <c r="K75" s="100"/>
      <c r="L75" s="101"/>
      <c r="M75" s="102">
        <f>SUM(M72:M74)</f>
        <v>450</v>
      </c>
      <c r="N75" s="100"/>
      <c r="O75" s="101"/>
      <c r="P75" s="102">
        <f t="shared" ref="P75:S75" si="76">SUM(P72:P74)</f>
        <v>101.09</v>
      </c>
      <c r="Q75" s="102">
        <f t="shared" si="76"/>
        <v>450</v>
      </c>
      <c r="R75" s="102">
        <f t="shared" si="76"/>
        <v>101.09</v>
      </c>
      <c r="S75" s="102">
        <f t="shared" si="76"/>
        <v>348.90999999999997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thickBot="1" x14ac:dyDescent="0.3">
      <c r="A76" s="71" t="s">
        <v>26</v>
      </c>
      <c r="B76" s="190" t="s">
        <v>110</v>
      </c>
      <c r="C76" s="115" t="s">
        <v>111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22.05" customHeight="1" x14ac:dyDescent="0.25">
      <c r="A77" s="78" t="s">
        <v>37</v>
      </c>
      <c r="B77" s="191" t="s">
        <v>112</v>
      </c>
      <c r="C77" s="194" t="s">
        <v>170</v>
      </c>
      <c r="D77" s="116" t="s">
        <v>118</v>
      </c>
      <c r="E77" s="224" t="s">
        <v>46</v>
      </c>
      <c r="F77" s="225"/>
      <c r="G77" s="226"/>
      <c r="H77" s="224" t="s">
        <v>46</v>
      </c>
      <c r="I77" s="225"/>
      <c r="J77" s="226"/>
      <c r="K77" s="82">
        <v>1</v>
      </c>
      <c r="L77" s="83">
        <v>15000</v>
      </c>
      <c r="M77" s="84">
        <f t="shared" ref="M77:M84" si="77">K77*L77</f>
        <v>15000</v>
      </c>
      <c r="N77" s="82">
        <v>1</v>
      </c>
      <c r="O77" s="83">
        <v>15000</v>
      </c>
      <c r="P77" s="84">
        <f t="shared" ref="P77:P84" si="78">N77*O77</f>
        <v>15000</v>
      </c>
      <c r="Q77" s="84">
        <f t="shared" ref="Q77:Q84" si="79">G77+M77</f>
        <v>15000</v>
      </c>
      <c r="R77" s="84">
        <f t="shared" ref="R77:R84" si="80">J77+P77</f>
        <v>15000</v>
      </c>
      <c r="S77" s="84">
        <f t="shared" ref="S77:S84" si="81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56.4" customHeight="1" x14ac:dyDescent="0.25">
      <c r="A78" s="78" t="s">
        <v>37</v>
      </c>
      <c r="B78" s="192" t="s">
        <v>113</v>
      </c>
      <c r="C78" s="195" t="s">
        <v>169</v>
      </c>
      <c r="D78" s="116" t="s">
        <v>118</v>
      </c>
      <c r="E78" s="218"/>
      <c r="F78" s="227"/>
      <c r="G78" s="219"/>
      <c r="H78" s="218"/>
      <c r="I78" s="227"/>
      <c r="J78" s="219"/>
      <c r="K78" s="82">
        <v>1</v>
      </c>
      <c r="L78" s="83">
        <v>26000</v>
      </c>
      <c r="M78" s="84">
        <f t="shared" si="77"/>
        <v>26000</v>
      </c>
      <c r="N78" s="82">
        <v>1</v>
      </c>
      <c r="O78" s="83">
        <v>26321.91</v>
      </c>
      <c r="P78" s="84">
        <f t="shared" si="78"/>
        <v>26321.91</v>
      </c>
      <c r="Q78" s="84">
        <f t="shared" si="79"/>
        <v>26000</v>
      </c>
      <c r="R78" s="84">
        <f t="shared" si="80"/>
        <v>26321.91</v>
      </c>
      <c r="S78" s="84">
        <f t="shared" si="81"/>
        <v>-321.90999999999985</v>
      </c>
      <c r="T78" s="85" t="s">
        <v>172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22.05" customHeight="1" x14ac:dyDescent="0.25">
      <c r="A79" s="78" t="s">
        <v>37</v>
      </c>
      <c r="B79" s="193" t="s">
        <v>157</v>
      </c>
      <c r="C79" s="196" t="s">
        <v>168</v>
      </c>
      <c r="D79" s="116" t="s">
        <v>118</v>
      </c>
      <c r="E79" s="218"/>
      <c r="F79" s="227"/>
      <c r="G79" s="219"/>
      <c r="H79" s="218"/>
      <c r="I79" s="227"/>
      <c r="J79" s="219"/>
      <c r="K79" s="82">
        <v>1</v>
      </c>
      <c r="L79" s="83">
        <v>25000</v>
      </c>
      <c r="M79" s="84">
        <f t="shared" si="77"/>
        <v>25000</v>
      </c>
      <c r="N79" s="82">
        <v>1</v>
      </c>
      <c r="O79" s="83">
        <v>25000</v>
      </c>
      <c r="P79" s="84">
        <f t="shared" si="78"/>
        <v>25000</v>
      </c>
      <c r="Q79" s="84">
        <f t="shared" si="79"/>
        <v>25000</v>
      </c>
      <c r="R79" s="84">
        <f t="shared" si="80"/>
        <v>25000</v>
      </c>
      <c r="S79" s="84">
        <f t="shared" si="81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28.95" customHeight="1" x14ac:dyDescent="0.25">
      <c r="A80" s="78" t="s">
        <v>37</v>
      </c>
      <c r="B80" s="193" t="s">
        <v>158</v>
      </c>
      <c r="C80" s="196" t="s">
        <v>167</v>
      </c>
      <c r="D80" s="116" t="s">
        <v>88</v>
      </c>
      <c r="E80" s="218"/>
      <c r="F80" s="227"/>
      <c r="G80" s="219"/>
      <c r="H80" s="218"/>
      <c r="I80" s="227"/>
      <c r="J80" s="219"/>
      <c r="K80" s="82">
        <v>4</v>
      </c>
      <c r="L80" s="83">
        <v>7200</v>
      </c>
      <c r="M80" s="84">
        <f t="shared" si="77"/>
        <v>28800</v>
      </c>
      <c r="N80" s="82">
        <v>4</v>
      </c>
      <c r="O80" s="83">
        <v>7200</v>
      </c>
      <c r="P80" s="84">
        <f t="shared" si="78"/>
        <v>28800</v>
      </c>
      <c r="Q80" s="84">
        <f t="shared" si="79"/>
        <v>28800</v>
      </c>
      <c r="R80" s="84">
        <f t="shared" si="80"/>
        <v>28800</v>
      </c>
      <c r="S80" s="84">
        <f t="shared" si="81"/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22.05" customHeight="1" x14ac:dyDescent="0.25">
      <c r="A81" s="78" t="s">
        <v>37</v>
      </c>
      <c r="B81" s="193" t="s">
        <v>159</v>
      </c>
      <c r="C81" s="196" t="s">
        <v>166</v>
      </c>
      <c r="D81" s="116" t="s">
        <v>118</v>
      </c>
      <c r="E81" s="218"/>
      <c r="F81" s="227"/>
      <c r="G81" s="219"/>
      <c r="H81" s="218"/>
      <c r="I81" s="227"/>
      <c r="J81" s="219"/>
      <c r="K81" s="82">
        <v>1</v>
      </c>
      <c r="L81" s="83">
        <v>24000</v>
      </c>
      <c r="M81" s="84">
        <f t="shared" si="77"/>
        <v>24000</v>
      </c>
      <c r="N81" s="82">
        <v>1</v>
      </c>
      <c r="O81" s="83">
        <v>24000</v>
      </c>
      <c r="P81" s="84">
        <f t="shared" si="78"/>
        <v>24000</v>
      </c>
      <c r="Q81" s="84">
        <f t="shared" si="79"/>
        <v>24000</v>
      </c>
      <c r="R81" s="84">
        <f t="shared" si="80"/>
        <v>24000</v>
      </c>
      <c r="S81" s="84">
        <f t="shared" si="81"/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22.05" customHeight="1" x14ac:dyDescent="0.25">
      <c r="A82" s="78" t="s">
        <v>37</v>
      </c>
      <c r="B82" s="193" t="s">
        <v>160</v>
      </c>
      <c r="C82" s="196" t="s">
        <v>165</v>
      </c>
      <c r="D82" s="116" t="s">
        <v>118</v>
      </c>
      <c r="E82" s="218"/>
      <c r="F82" s="227"/>
      <c r="G82" s="219"/>
      <c r="H82" s="218"/>
      <c r="I82" s="227"/>
      <c r="J82" s="219"/>
      <c r="K82" s="82">
        <v>1</v>
      </c>
      <c r="L82" s="83">
        <v>25000</v>
      </c>
      <c r="M82" s="84">
        <f t="shared" si="77"/>
        <v>25000</v>
      </c>
      <c r="N82" s="82">
        <v>1</v>
      </c>
      <c r="O82" s="83">
        <v>25000</v>
      </c>
      <c r="P82" s="84">
        <f t="shared" si="78"/>
        <v>25000</v>
      </c>
      <c r="Q82" s="84">
        <f t="shared" si="79"/>
        <v>25000</v>
      </c>
      <c r="R82" s="84">
        <f t="shared" si="80"/>
        <v>25000</v>
      </c>
      <c r="S82" s="84">
        <f t="shared" si="81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76.95" customHeight="1" x14ac:dyDescent="0.25">
      <c r="A83" s="78" t="s">
        <v>37</v>
      </c>
      <c r="B83" s="193" t="s">
        <v>161</v>
      </c>
      <c r="C83" s="196" t="s">
        <v>164</v>
      </c>
      <c r="D83" s="116" t="s">
        <v>118</v>
      </c>
      <c r="E83" s="218"/>
      <c r="F83" s="227"/>
      <c r="G83" s="219"/>
      <c r="H83" s="218"/>
      <c r="I83" s="227"/>
      <c r="J83" s="219"/>
      <c r="K83" s="82">
        <v>1</v>
      </c>
      <c r="L83" s="83">
        <v>10000</v>
      </c>
      <c r="M83" s="84">
        <f t="shared" si="77"/>
        <v>10000</v>
      </c>
      <c r="N83" s="82">
        <v>1</v>
      </c>
      <c r="O83" s="83">
        <v>21700</v>
      </c>
      <c r="P83" s="84">
        <f t="shared" si="78"/>
        <v>21700</v>
      </c>
      <c r="Q83" s="84">
        <f t="shared" si="79"/>
        <v>10000</v>
      </c>
      <c r="R83" s="84">
        <f t="shared" si="80"/>
        <v>21700</v>
      </c>
      <c r="S83" s="84">
        <f t="shared" si="81"/>
        <v>-11700</v>
      </c>
      <c r="T83" s="85" t="s">
        <v>176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22.95" customHeight="1" thickBot="1" x14ac:dyDescent="0.3">
      <c r="A84" s="78" t="s">
        <v>37</v>
      </c>
      <c r="B84" s="193" t="s">
        <v>162</v>
      </c>
      <c r="C84" s="196" t="s">
        <v>163</v>
      </c>
      <c r="D84" s="116" t="s">
        <v>118</v>
      </c>
      <c r="E84" s="218"/>
      <c r="F84" s="227"/>
      <c r="G84" s="219"/>
      <c r="H84" s="218"/>
      <c r="I84" s="227"/>
      <c r="J84" s="219"/>
      <c r="K84" s="82">
        <v>1</v>
      </c>
      <c r="L84" s="83">
        <v>20000</v>
      </c>
      <c r="M84" s="84">
        <f t="shared" si="77"/>
        <v>20000</v>
      </c>
      <c r="N84" s="82">
        <v>1</v>
      </c>
      <c r="O84" s="83">
        <v>20000</v>
      </c>
      <c r="P84" s="84">
        <f t="shared" si="78"/>
        <v>20000</v>
      </c>
      <c r="Q84" s="84">
        <f t="shared" si="79"/>
        <v>20000</v>
      </c>
      <c r="R84" s="84">
        <f t="shared" si="80"/>
        <v>20000</v>
      </c>
      <c r="S84" s="84">
        <f t="shared" si="81"/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thickBot="1" x14ac:dyDescent="0.3">
      <c r="A85" s="111" t="s">
        <v>114</v>
      </c>
      <c r="B85" s="117"/>
      <c r="C85" s="118"/>
      <c r="D85" s="99"/>
      <c r="E85" s="100"/>
      <c r="F85" s="101"/>
      <c r="G85" s="102">
        <f>SUM(G77:G84)</f>
        <v>0</v>
      </c>
      <c r="H85" s="100"/>
      <c r="I85" s="101"/>
      <c r="J85" s="102">
        <f>SUM(J77:J84)</f>
        <v>0</v>
      </c>
      <c r="K85" s="100"/>
      <c r="L85" s="101"/>
      <c r="M85" s="102">
        <f>SUM(M77:M84)</f>
        <v>173800</v>
      </c>
      <c r="N85" s="100"/>
      <c r="O85" s="101"/>
      <c r="P85" s="102">
        <f>SUM(P77:P84)</f>
        <v>185821.91</v>
      </c>
      <c r="Q85" s="102">
        <f>SUM(Q77:Q84)</f>
        <v>173800</v>
      </c>
      <c r="R85" s="102">
        <f>SUM(R77:R84)</f>
        <v>185821.91</v>
      </c>
      <c r="S85" s="102">
        <f>SUM(S77:S84)</f>
        <v>-12021.91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thickBot="1" x14ac:dyDescent="0.3">
      <c r="A86" s="71" t="s">
        <v>26</v>
      </c>
      <c r="B86" s="119" t="s">
        <v>115</v>
      </c>
      <c r="C86" s="115" t="s">
        <v>116</v>
      </c>
      <c r="D86" s="73"/>
      <c r="E86" s="74"/>
      <c r="F86" s="75"/>
      <c r="G86" s="104"/>
      <c r="H86" s="74"/>
      <c r="I86" s="75"/>
      <c r="J86" s="104"/>
      <c r="K86" s="74"/>
      <c r="L86" s="75"/>
      <c r="M86" s="104"/>
      <c r="N86" s="74"/>
      <c r="O86" s="75"/>
      <c r="P86" s="104"/>
      <c r="Q86" s="104"/>
      <c r="R86" s="104"/>
      <c r="S86" s="104"/>
      <c r="T86" s="77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ht="41.25" customHeight="1" thickBot="1" x14ac:dyDescent="0.3">
      <c r="A87" s="86" t="s">
        <v>37</v>
      </c>
      <c r="B87" s="120" t="s">
        <v>117</v>
      </c>
      <c r="C87" s="121" t="s">
        <v>116</v>
      </c>
      <c r="D87" s="116" t="s">
        <v>118</v>
      </c>
      <c r="E87" s="228" t="s">
        <v>46</v>
      </c>
      <c r="F87" s="229"/>
      <c r="G87" s="230"/>
      <c r="H87" s="228" t="s">
        <v>46</v>
      </c>
      <c r="I87" s="229"/>
      <c r="J87" s="230"/>
      <c r="K87" s="188">
        <v>1</v>
      </c>
      <c r="L87" s="189">
        <v>25000</v>
      </c>
      <c r="M87" s="84">
        <f>K87*L87</f>
        <v>25000</v>
      </c>
      <c r="N87" s="188">
        <v>1</v>
      </c>
      <c r="O87" s="189">
        <v>25000</v>
      </c>
      <c r="P87" s="84">
        <f>N87*O87</f>
        <v>25000</v>
      </c>
      <c r="Q87" s="84">
        <f>G87+M87</f>
        <v>25000</v>
      </c>
      <c r="R87" s="84">
        <f>J87+P87</f>
        <v>25000</v>
      </c>
      <c r="S87" s="84">
        <f>Q87-R87</f>
        <v>0</v>
      </c>
      <c r="T87" s="85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 thickBot="1" x14ac:dyDescent="0.3">
      <c r="A88" s="111" t="s">
        <v>119</v>
      </c>
      <c r="B88" s="122"/>
      <c r="C88" s="118"/>
      <c r="D88" s="99"/>
      <c r="E88" s="100"/>
      <c r="F88" s="101"/>
      <c r="G88" s="102">
        <f>SUM(G87)</f>
        <v>0</v>
      </c>
      <c r="H88" s="100"/>
      <c r="I88" s="101"/>
      <c r="J88" s="102">
        <f>SUM(J87)</f>
        <v>0</v>
      </c>
      <c r="K88" s="100"/>
      <c r="L88" s="101"/>
      <c r="M88" s="102">
        <f>SUM(M87)</f>
        <v>25000</v>
      </c>
      <c r="N88" s="100"/>
      <c r="O88" s="101"/>
      <c r="P88" s="102">
        <f t="shared" ref="P88:S88" si="82">SUM(P87)</f>
        <v>25000</v>
      </c>
      <c r="Q88" s="102">
        <f t="shared" si="82"/>
        <v>25000</v>
      </c>
      <c r="R88" s="102">
        <f t="shared" si="82"/>
        <v>25000</v>
      </c>
      <c r="S88" s="102">
        <f t="shared" si="82"/>
        <v>0</v>
      </c>
      <c r="T88" s="103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9.5" customHeight="1" x14ac:dyDescent="0.25">
      <c r="A89" s="123" t="s">
        <v>120</v>
      </c>
      <c r="B89" s="124"/>
      <c r="C89" s="125"/>
      <c r="D89" s="126"/>
      <c r="E89" s="127"/>
      <c r="F89" s="128"/>
      <c r="G89" s="129">
        <f>G38+G42+G47+G53+G58+G65+G70+G75+G85+G88</f>
        <v>0</v>
      </c>
      <c r="H89" s="127"/>
      <c r="I89" s="128"/>
      <c r="J89" s="129">
        <f>J38+J42+J47+J53+J58+J65+J70+J75+J85+J88</f>
        <v>0</v>
      </c>
      <c r="K89" s="127"/>
      <c r="L89" s="128"/>
      <c r="M89" s="129">
        <f>M38+M42+M47+M53+M58+M65+M70+M75+M85+M88</f>
        <v>401959</v>
      </c>
      <c r="N89" s="127"/>
      <c r="O89" s="128"/>
      <c r="P89" s="129">
        <f>P38+P42+P47+P53+P58+P65+P70+P75+P85+P88</f>
        <v>401959</v>
      </c>
      <c r="Q89" s="129">
        <f>Q38+Q42+Q47+Q53+Q58+Q65+Q70+Q75+Q85+Q88</f>
        <v>401959</v>
      </c>
      <c r="R89" s="129">
        <f>R38+R42+R47+R53+R58+R65+R70+R75+R85+R88</f>
        <v>401959</v>
      </c>
      <c r="S89" s="129">
        <f>S38+S42+S47+S53+S58+S65+S70+S75+S85+S88</f>
        <v>0</v>
      </c>
      <c r="T89" s="130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</row>
    <row r="90" spans="1:38" ht="15.75" customHeight="1" x14ac:dyDescent="0.3">
      <c r="A90" s="231"/>
      <c r="B90" s="213"/>
      <c r="C90" s="213"/>
      <c r="D90" s="132"/>
      <c r="E90" s="133"/>
      <c r="F90" s="134"/>
      <c r="G90" s="135"/>
      <c r="H90" s="133"/>
      <c r="I90" s="134"/>
      <c r="J90" s="135"/>
      <c r="K90" s="133"/>
      <c r="L90" s="134"/>
      <c r="M90" s="135"/>
      <c r="N90" s="133"/>
      <c r="O90" s="134"/>
      <c r="P90" s="135"/>
      <c r="Q90" s="135"/>
      <c r="R90" s="135"/>
      <c r="S90" s="135"/>
      <c r="T90" s="136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9.5" customHeight="1" x14ac:dyDescent="0.3">
      <c r="A91" s="212" t="s">
        <v>121</v>
      </c>
      <c r="B91" s="213"/>
      <c r="C91" s="214"/>
      <c r="D91" s="137"/>
      <c r="E91" s="138"/>
      <c r="F91" s="139"/>
      <c r="G91" s="140">
        <f>G22-G89</f>
        <v>0</v>
      </c>
      <c r="H91" s="138"/>
      <c r="I91" s="139"/>
      <c r="J91" s="140">
        <f>J22-J89</f>
        <v>0</v>
      </c>
      <c r="K91" s="141"/>
      <c r="L91" s="139"/>
      <c r="M91" s="142">
        <f>M22-M89</f>
        <v>0</v>
      </c>
      <c r="N91" s="141"/>
      <c r="O91" s="139"/>
      <c r="P91" s="142">
        <f>P22-P89</f>
        <v>0</v>
      </c>
      <c r="Q91" s="143">
        <f>Q22-Q89</f>
        <v>0</v>
      </c>
      <c r="R91" s="143">
        <f>R22-R89</f>
        <v>0</v>
      </c>
      <c r="S91" s="143">
        <f>S22-S89</f>
        <v>0</v>
      </c>
      <c r="T91" s="14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">
      <c r="A92" s="145"/>
      <c r="B92" s="146"/>
      <c r="C92" s="145"/>
      <c r="D92" s="145"/>
      <c r="E92" s="51"/>
      <c r="F92" s="145"/>
      <c r="G92" s="145"/>
      <c r="H92" s="51"/>
      <c r="I92" s="145"/>
      <c r="J92" s="145"/>
      <c r="K92" s="51"/>
      <c r="L92" s="145"/>
      <c r="M92" s="145"/>
      <c r="N92" s="51"/>
      <c r="O92" s="145"/>
      <c r="P92" s="145"/>
      <c r="Q92" s="145"/>
      <c r="R92" s="145"/>
      <c r="S92" s="145"/>
      <c r="T92" s="14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3">
      <c r="A93" s="145"/>
      <c r="B93" s="146"/>
      <c r="C93" s="145"/>
      <c r="D93" s="145"/>
      <c r="E93" s="51"/>
      <c r="F93" s="145"/>
      <c r="G93" s="145"/>
      <c r="H93" s="51"/>
      <c r="I93" s="145"/>
      <c r="J93" s="145"/>
      <c r="K93" s="51"/>
      <c r="L93" s="145"/>
      <c r="M93" s="145"/>
      <c r="N93" s="51"/>
      <c r="O93" s="145"/>
      <c r="P93" s="145"/>
      <c r="Q93" s="145"/>
      <c r="R93" s="145"/>
      <c r="S93" s="145"/>
      <c r="T93" s="14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">
      <c r="A94" s="145" t="s">
        <v>122</v>
      </c>
      <c r="B94" s="146"/>
      <c r="C94" s="147"/>
      <c r="D94" s="145"/>
      <c r="E94" s="148"/>
      <c r="F94" s="147"/>
      <c r="G94" s="145"/>
      <c r="H94" s="148"/>
      <c r="I94" s="147"/>
      <c r="J94" s="147"/>
      <c r="K94" s="148"/>
      <c r="L94" s="145"/>
      <c r="M94" s="145"/>
      <c r="N94" s="51"/>
      <c r="O94" s="145"/>
      <c r="P94" s="145"/>
      <c r="Q94" s="145"/>
      <c r="R94" s="145"/>
      <c r="S94" s="145"/>
      <c r="T94" s="14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">
      <c r="A95" s="1"/>
      <c r="B95" s="1"/>
      <c r="C95" s="149" t="s">
        <v>123</v>
      </c>
      <c r="D95" s="145"/>
      <c r="E95" s="215" t="s">
        <v>124</v>
      </c>
      <c r="F95" s="216"/>
      <c r="G95" s="145"/>
      <c r="H95" s="51"/>
      <c r="I95" s="150" t="s">
        <v>125</v>
      </c>
      <c r="J95" s="145"/>
      <c r="K95" s="51"/>
      <c r="L95" s="150"/>
      <c r="M95" s="145"/>
      <c r="N95" s="51"/>
      <c r="O95" s="150"/>
      <c r="P95" s="145"/>
      <c r="Q95" s="145"/>
      <c r="R95" s="145"/>
      <c r="S95" s="145"/>
      <c r="T95" s="14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5">
      <c r="A96" s="1"/>
      <c r="B96" s="1"/>
      <c r="C96" s="151"/>
      <c r="D96" s="152"/>
      <c r="E96" s="153"/>
      <c r="F96" s="154"/>
      <c r="G96" s="155"/>
      <c r="H96" s="153"/>
      <c r="I96" s="154"/>
      <c r="J96" s="155"/>
      <c r="K96" s="156"/>
      <c r="L96" s="154"/>
      <c r="M96" s="155"/>
      <c r="N96" s="156"/>
      <c r="O96" s="154"/>
      <c r="P96" s="155"/>
      <c r="Q96" s="155"/>
      <c r="R96" s="155"/>
      <c r="S96" s="155"/>
      <c r="T96" s="14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">
      <c r="A97" s="145"/>
      <c r="B97" s="146"/>
      <c r="C97" s="145"/>
      <c r="D97" s="145"/>
      <c r="E97" s="51"/>
      <c r="F97" s="145"/>
      <c r="G97" s="145"/>
      <c r="H97" s="51"/>
      <c r="I97" s="145"/>
      <c r="J97" s="145"/>
      <c r="K97" s="51"/>
      <c r="L97" s="145"/>
      <c r="M97" s="145"/>
      <c r="N97" s="51"/>
      <c r="O97" s="145"/>
      <c r="P97" s="145"/>
      <c r="Q97" s="145"/>
      <c r="R97" s="145"/>
      <c r="S97" s="145"/>
      <c r="T97" s="14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">
      <c r="A98" s="145"/>
      <c r="B98" s="146"/>
      <c r="C98" s="145"/>
      <c r="D98" s="145"/>
      <c r="E98" s="51"/>
      <c r="F98" s="145"/>
      <c r="G98" s="145"/>
      <c r="H98" s="51"/>
      <c r="I98" s="145"/>
      <c r="J98" s="145"/>
      <c r="K98" s="51"/>
      <c r="L98" s="145"/>
      <c r="M98" s="145"/>
      <c r="N98" s="51"/>
      <c r="O98" s="145"/>
      <c r="P98" s="145"/>
      <c r="Q98" s="145"/>
      <c r="R98" s="145"/>
      <c r="S98" s="145"/>
      <c r="T98" s="14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">
      <c r="A99" s="145"/>
      <c r="B99" s="146"/>
      <c r="C99" s="145"/>
      <c r="D99" s="145"/>
      <c r="E99" s="51"/>
      <c r="F99" s="145"/>
      <c r="G99" s="145"/>
      <c r="H99" s="51"/>
      <c r="I99" s="145"/>
      <c r="J99" s="145"/>
      <c r="K99" s="51"/>
      <c r="L99" s="145"/>
      <c r="M99" s="145"/>
      <c r="N99" s="51"/>
      <c r="O99" s="145"/>
      <c r="P99" s="145"/>
      <c r="Q99" s="145"/>
      <c r="R99" s="145"/>
      <c r="S99" s="145"/>
      <c r="T99" s="14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">
      <c r="A100" s="145"/>
      <c r="B100" s="146"/>
      <c r="C100" s="145"/>
      <c r="D100" s="145"/>
      <c r="E100" s="51"/>
      <c r="F100" s="145"/>
      <c r="G100" s="145"/>
      <c r="H100" s="51"/>
      <c r="I100" s="145"/>
      <c r="J100" s="145"/>
      <c r="K100" s="51"/>
      <c r="L100" s="145"/>
      <c r="M100" s="145"/>
      <c r="N100" s="51"/>
      <c r="O100" s="145"/>
      <c r="P100" s="145"/>
      <c r="Q100" s="145"/>
      <c r="R100" s="145"/>
      <c r="S100" s="145"/>
      <c r="T100" s="14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">
      <c r="A101" s="145"/>
      <c r="B101" s="146"/>
      <c r="C101" s="145"/>
      <c r="D101" s="145"/>
      <c r="E101" s="51"/>
      <c r="F101" s="145"/>
      <c r="G101" s="145"/>
      <c r="H101" s="51"/>
      <c r="I101" s="145"/>
      <c r="J101" s="145"/>
      <c r="K101" s="51"/>
      <c r="L101" s="145"/>
      <c r="M101" s="145"/>
      <c r="N101" s="51"/>
      <c r="O101" s="145"/>
      <c r="P101" s="145"/>
      <c r="Q101" s="145"/>
      <c r="R101" s="145"/>
      <c r="S101" s="145"/>
      <c r="T101" s="14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/>
    <row r="297" spans="1:38" ht="15.75" customHeight="1" x14ac:dyDescent="0.25"/>
    <row r="298" spans="1:38" ht="15.75" customHeight="1" x14ac:dyDescent="0.25"/>
    <row r="299" spans="1:38" ht="15.75" customHeight="1" x14ac:dyDescent="0.25"/>
    <row r="300" spans="1:38" ht="15.75" customHeight="1" x14ac:dyDescent="0.25"/>
    <row r="301" spans="1:38" ht="15.75" customHeight="1" x14ac:dyDescent="0.25"/>
    <row r="302" spans="1:38" ht="15.75" customHeight="1" x14ac:dyDescent="0.25"/>
    <row r="303" spans="1:38" ht="15.75" customHeight="1" x14ac:dyDescent="0.25"/>
    <row r="304" spans="1:38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autoFilter ref="A19:T19"/>
  <mergeCells count="25">
    <mergeCell ref="A91:C91"/>
    <mergeCell ref="E95:F95"/>
    <mergeCell ref="E17:G17"/>
    <mergeCell ref="H17:J17"/>
    <mergeCell ref="A23:C23"/>
    <mergeCell ref="E31:G33"/>
    <mergeCell ref="H31:J33"/>
    <mergeCell ref="E35:G37"/>
    <mergeCell ref="H35:J37"/>
    <mergeCell ref="E77:G84"/>
    <mergeCell ref="H77:J84"/>
    <mergeCell ref="E87:G87"/>
    <mergeCell ref="H87:J87"/>
    <mergeCell ref="A90:C90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016"/>
  <sheetViews>
    <sheetView topLeftCell="A41" zoomScale="70" zoomScaleNormal="70" workbookViewId="0">
      <pane xSplit="1" topLeftCell="B1" activePane="topRight" state="frozen"/>
      <selection pane="topRight" activeCell="G61" sqref="G61"/>
    </sheetView>
  </sheetViews>
  <sheetFormatPr defaultColWidth="12.59765625" defaultRowHeight="15" customHeight="1" x14ac:dyDescent="0.25"/>
  <cols>
    <col min="1" max="1" width="12.8984375" style="232" hidden="1" customWidth="1"/>
    <col min="2" max="2" width="7.59765625" style="232" customWidth="1"/>
    <col min="3" max="3" width="22.19921875" style="232" customWidth="1"/>
    <col min="4" max="4" width="14.19921875" style="232" customWidth="1"/>
    <col min="5" max="5" width="16.69921875" style="232" customWidth="1"/>
    <col min="6" max="6" width="12.59765625" style="232" customWidth="1"/>
    <col min="7" max="7" width="19.8984375" style="232" customWidth="1"/>
    <col min="8" max="8" width="22.09765625" style="232" customWidth="1"/>
    <col min="9" max="9" width="13.19921875" style="232" customWidth="1"/>
    <col min="10" max="10" width="9.09765625" style="232" customWidth="1"/>
    <col min="11" max="21" width="6.69921875" style="232" customWidth="1"/>
    <col min="22" max="16384" width="12.59765625" style="232"/>
  </cols>
  <sheetData>
    <row r="1" spans="1:21" ht="51.75" customHeight="1" x14ac:dyDescent="0.25">
      <c r="B1" s="349" t="s">
        <v>279</v>
      </c>
      <c r="C1" s="346"/>
      <c r="D1" s="346"/>
      <c r="E1" s="346"/>
      <c r="F1" s="346"/>
      <c r="G1" s="346"/>
      <c r="H1" s="346"/>
      <c r="I1" s="346"/>
      <c r="J1" s="346"/>
    </row>
    <row r="3" spans="1:21" ht="15" customHeight="1" x14ac:dyDescent="0.25">
      <c r="A3" s="233"/>
      <c r="B3" s="233"/>
      <c r="C3" s="233"/>
      <c r="D3" s="234"/>
      <c r="E3" s="233"/>
      <c r="F3" s="234"/>
      <c r="G3" s="233"/>
      <c r="H3" s="233"/>
      <c r="J3" s="247" t="s">
        <v>126</v>
      </c>
    </row>
    <row r="4" spans="1:21" ht="15" customHeight="1" x14ac:dyDescent="0.25">
      <c r="A4" s="233"/>
      <c r="B4" s="233"/>
      <c r="C4" s="233"/>
      <c r="D4" s="234"/>
      <c r="E4" s="233"/>
      <c r="F4" s="234"/>
      <c r="G4" s="233"/>
      <c r="H4" s="348" t="s">
        <v>127</v>
      </c>
      <c r="I4" s="346"/>
      <c r="J4" s="346"/>
    </row>
    <row r="5" spans="1:21" ht="15" customHeight="1" x14ac:dyDescent="0.25">
      <c r="A5" s="233"/>
      <c r="B5" s="233"/>
      <c r="C5" s="233"/>
      <c r="D5" s="234"/>
      <c r="E5" s="233"/>
      <c r="F5" s="234"/>
      <c r="G5" s="233"/>
      <c r="H5" s="348" t="s">
        <v>278</v>
      </c>
      <c r="I5" s="346"/>
      <c r="J5" s="346"/>
    </row>
    <row r="6" spans="1:21" ht="14.25" customHeight="1" x14ac:dyDescent="0.25">
      <c r="A6" s="233"/>
      <c r="B6" s="233"/>
      <c r="C6" s="233"/>
      <c r="D6" s="234"/>
      <c r="E6" s="233"/>
      <c r="F6" s="234"/>
      <c r="G6" s="233"/>
      <c r="H6" s="233"/>
    </row>
    <row r="7" spans="1:21" ht="26.25" customHeight="1" x14ac:dyDescent="0.25">
      <c r="A7" s="233"/>
      <c r="B7" s="347" t="s">
        <v>277</v>
      </c>
      <c r="C7" s="346"/>
      <c r="D7" s="346"/>
      <c r="E7" s="346"/>
      <c r="F7" s="346"/>
      <c r="G7" s="346"/>
      <c r="H7" s="346"/>
      <c r="I7" s="346"/>
      <c r="J7" s="346"/>
    </row>
    <row r="8" spans="1:21" ht="48.75" customHeight="1" x14ac:dyDescent="0.25">
      <c r="A8" s="233"/>
      <c r="B8" s="345" t="s">
        <v>276</v>
      </c>
      <c r="C8" s="344"/>
      <c r="D8" s="344"/>
      <c r="E8" s="344"/>
      <c r="F8" s="344"/>
      <c r="G8" s="344"/>
      <c r="H8" s="344"/>
      <c r="I8" s="344"/>
      <c r="J8" s="344"/>
    </row>
    <row r="9" spans="1:21" ht="14.25" customHeight="1" thickBot="1" x14ac:dyDescent="0.3">
      <c r="A9" s="233"/>
      <c r="B9" s="233"/>
      <c r="C9" s="233"/>
      <c r="D9" s="234"/>
      <c r="E9" s="233"/>
      <c r="F9" s="234"/>
      <c r="G9" s="233"/>
      <c r="H9" s="233"/>
    </row>
    <row r="10" spans="1:21" ht="67.5" customHeight="1" x14ac:dyDescent="0.25">
      <c r="A10" s="262"/>
      <c r="B10" s="343" t="s">
        <v>128</v>
      </c>
      <c r="C10" s="340"/>
      <c r="D10" s="342"/>
      <c r="E10" s="341" t="s">
        <v>129</v>
      </c>
      <c r="F10" s="340"/>
      <c r="G10" s="340"/>
      <c r="H10" s="340"/>
      <c r="I10" s="340"/>
      <c r="J10" s="339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</row>
    <row r="11" spans="1:21" ht="116.25" customHeight="1" x14ac:dyDescent="0.25">
      <c r="A11" s="338" t="s">
        <v>130</v>
      </c>
      <c r="B11" s="337" t="s">
        <v>131</v>
      </c>
      <c r="C11" s="335" t="s">
        <v>5</v>
      </c>
      <c r="D11" s="336" t="s">
        <v>132</v>
      </c>
      <c r="E11" s="335" t="s">
        <v>133</v>
      </c>
      <c r="F11" s="336" t="s">
        <v>132</v>
      </c>
      <c r="G11" s="335" t="s">
        <v>134</v>
      </c>
      <c r="H11" s="335" t="s">
        <v>135</v>
      </c>
      <c r="I11" s="335" t="s">
        <v>136</v>
      </c>
      <c r="J11" s="334" t="s">
        <v>137</v>
      </c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</row>
    <row r="12" spans="1:21" ht="15" customHeight="1" x14ac:dyDescent="0.25">
      <c r="A12" s="267"/>
      <c r="B12" s="333" t="s">
        <v>275</v>
      </c>
      <c r="C12" s="332" t="s">
        <v>182</v>
      </c>
      <c r="D12" s="331" t="s">
        <v>182</v>
      </c>
      <c r="E12" s="331" t="s">
        <v>182</v>
      </c>
      <c r="F12" s="331" t="s">
        <v>182</v>
      </c>
      <c r="G12" s="331" t="s">
        <v>182</v>
      </c>
      <c r="H12" s="331" t="s">
        <v>182</v>
      </c>
      <c r="I12" s="331" t="s">
        <v>182</v>
      </c>
      <c r="J12" s="330" t="s">
        <v>182</v>
      </c>
    </row>
    <row r="13" spans="1:21" ht="15" customHeight="1" thickBot="1" x14ac:dyDescent="0.3">
      <c r="A13" s="262"/>
      <c r="B13" s="329" t="s">
        <v>138</v>
      </c>
      <c r="C13" s="328"/>
      <c r="D13" s="326">
        <f>SUM(D12:D12)</f>
        <v>0</v>
      </c>
      <c r="E13" s="327" t="s">
        <v>182</v>
      </c>
      <c r="F13" s="326">
        <f>SUM(F12:F12)</f>
        <v>0</v>
      </c>
      <c r="G13" s="327" t="s">
        <v>182</v>
      </c>
      <c r="H13" s="327" t="s">
        <v>182</v>
      </c>
      <c r="I13" s="326">
        <f>SUM(I12:I12)</f>
        <v>0</v>
      </c>
      <c r="J13" s="325" t="s">
        <v>182</v>
      </c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</row>
    <row r="14" spans="1:21" ht="14.25" customHeight="1" thickBot="1" x14ac:dyDescent="0.3">
      <c r="A14" s="233"/>
      <c r="B14" s="233"/>
      <c r="C14" s="233"/>
      <c r="D14" s="234"/>
      <c r="E14" s="233"/>
      <c r="F14" s="234"/>
      <c r="G14" s="233"/>
      <c r="H14" s="233"/>
    </row>
    <row r="15" spans="1:21" ht="60.75" customHeight="1" x14ac:dyDescent="0.25">
      <c r="A15" s="262"/>
      <c r="B15" s="324" t="s">
        <v>139</v>
      </c>
      <c r="C15" s="321"/>
      <c r="D15" s="323"/>
      <c r="E15" s="322" t="s">
        <v>129</v>
      </c>
      <c r="F15" s="321"/>
      <c r="G15" s="321"/>
      <c r="H15" s="321"/>
      <c r="I15" s="321"/>
      <c r="J15" s="320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</row>
    <row r="16" spans="1:21" s="313" customFormat="1" ht="108.75" customHeight="1" x14ac:dyDescent="0.25">
      <c r="A16" s="319" t="s">
        <v>130</v>
      </c>
      <c r="B16" s="318" t="s">
        <v>131</v>
      </c>
      <c r="C16" s="316" t="s">
        <v>5</v>
      </c>
      <c r="D16" s="317" t="s">
        <v>132</v>
      </c>
      <c r="E16" s="316" t="s">
        <v>133</v>
      </c>
      <c r="F16" s="317" t="s">
        <v>132</v>
      </c>
      <c r="G16" s="316" t="s">
        <v>134</v>
      </c>
      <c r="H16" s="316" t="s">
        <v>135</v>
      </c>
      <c r="I16" s="316" t="s">
        <v>136</v>
      </c>
      <c r="J16" s="315" t="s">
        <v>137</v>
      </c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</row>
    <row r="17" spans="1:10" ht="13.8" x14ac:dyDescent="0.25">
      <c r="A17" s="267"/>
      <c r="B17" s="312">
        <v>1</v>
      </c>
      <c r="C17" s="311" t="s">
        <v>274</v>
      </c>
      <c r="D17" s="311"/>
      <c r="E17" s="311"/>
      <c r="F17" s="309" t="s">
        <v>182</v>
      </c>
      <c r="G17" s="309" t="s">
        <v>182</v>
      </c>
      <c r="H17" s="310" t="s">
        <v>182</v>
      </c>
      <c r="I17" s="309" t="s">
        <v>182</v>
      </c>
      <c r="J17" s="308" t="s">
        <v>182</v>
      </c>
    </row>
    <row r="18" spans="1:10" ht="26.25" customHeight="1" x14ac:dyDescent="0.25">
      <c r="A18" s="267"/>
      <c r="B18" s="274" t="s">
        <v>273</v>
      </c>
      <c r="C18" s="307" t="s">
        <v>44</v>
      </c>
      <c r="D18" s="307"/>
      <c r="E18" s="307"/>
      <c r="F18" s="263" t="s">
        <v>182</v>
      </c>
      <c r="G18" s="263" t="s">
        <v>182</v>
      </c>
      <c r="H18" s="264" t="s">
        <v>182</v>
      </c>
      <c r="I18" s="263" t="s">
        <v>182</v>
      </c>
      <c r="J18" s="281" t="s">
        <v>182</v>
      </c>
    </row>
    <row r="19" spans="1:10" ht="82.8" x14ac:dyDescent="0.25">
      <c r="A19" s="267"/>
      <c r="B19" s="274" t="s">
        <v>45</v>
      </c>
      <c r="C19" s="277" t="s">
        <v>272</v>
      </c>
      <c r="D19" s="272">
        <v>33000</v>
      </c>
      <c r="E19" s="277" t="s">
        <v>271</v>
      </c>
      <c r="F19" s="276">
        <v>33000</v>
      </c>
      <c r="G19" s="279" t="s">
        <v>270</v>
      </c>
      <c r="H19" s="278" t="s">
        <v>269</v>
      </c>
      <c r="I19" s="272">
        <f>26565+495+5940</f>
        <v>33000</v>
      </c>
      <c r="J19" s="268" t="s">
        <v>268</v>
      </c>
    </row>
    <row r="20" spans="1:10" ht="82.8" x14ac:dyDescent="0.25">
      <c r="A20" s="267"/>
      <c r="B20" s="274" t="s">
        <v>47</v>
      </c>
      <c r="C20" s="277" t="s">
        <v>267</v>
      </c>
      <c r="D20" s="272">
        <v>14000</v>
      </c>
      <c r="E20" s="277" t="s">
        <v>266</v>
      </c>
      <c r="F20" s="276">
        <v>14000</v>
      </c>
      <c r="G20" s="279" t="s">
        <v>265</v>
      </c>
      <c r="H20" s="278" t="s">
        <v>264</v>
      </c>
      <c r="I20" s="272">
        <f>11270+2520+210</f>
        <v>14000</v>
      </c>
      <c r="J20" s="268" t="s">
        <v>263</v>
      </c>
    </row>
    <row r="21" spans="1:10" ht="13.8" x14ac:dyDescent="0.25">
      <c r="A21" s="267"/>
      <c r="B21" s="274" t="s">
        <v>262</v>
      </c>
      <c r="C21" s="307" t="s">
        <v>50</v>
      </c>
      <c r="D21" s="307"/>
      <c r="E21" s="307"/>
      <c r="F21" s="263" t="s">
        <v>182</v>
      </c>
      <c r="G21" s="263" t="s">
        <v>182</v>
      </c>
      <c r="H21" s="264" t="s">
        <v>182</v>
      </c>
      <c r="I21" s="263" t="s">
        <v>182</v>
      </c>
      <c r="J21" s="281" t="s">
        <v>182</v>
      </c>
    </row>
    <row r="22" spans="1:10" ht="69" x14ac:dyDescent="0.25">
      <c r="A22" s="267"/>
      <c r="B22" s="274" t="s">
        <v>51</v>
      </c>
      <c r="C22" s="277" t="s">
        <v>261</v>
      </c>
      <c r="D22" s="272">
        <v>42000</v>
      </c>
      <c r="E22" s="277" t="s">
        <v>260</v>
      </c>
      <c r="F22" s="276">
        <v>42000</v>
      </c>
      <c r="G22" s="306" t="s">
        <v>259</v>
      </c>
      <c r="H22" s="305"/>
      <c r="I22" s="276">
        <v>42000</v>
      </c>
      <c r="J22" s="268" t="s">
        <v>258</v>
      </c>
    </row>
    <row r="23" spans="1:10" ht="82.8" x14ac:dyDescent="0.25">
      <c r="A23" s="267"/>
      <c r="B23" s="274" t="s">
        <v>52</v>
      </c>
      <c r="C23" s="277" t="s">
        <v>257</v>
      </c>
      <c r="D23" s="272">
        <v>42000</v>
      </c>
      <c r="E23" s="277" t="s">
        <v>256</v>
      </c>
      <c r="F23" s="276">
        <v>42000</v>
      </c>
      <c r="G23" s="279" t="s">
        <v>255</v>
      </c>
      <c r="H23" s="278" t="s">
        <v>254</v>
      </c>
      <c r="I23" s="276">
        <v>42000</v>
      </c>
      <c r="J23" s="268" t="s">
        <v>253</v>
      </c>
    </row>
    <row r="24" spans="1:10" ht="82.8" x14ac:dyDescent="0.25">
      <c r="A24" s="267"/>
      <c r="B24" s="274" t="s">
        <v>53</v>
      </c>
      <c r="C24" s="277" t="s">
        <v>252</v>
      </c>
      <c r="D24" s="272">
        <v>30000</v>
      </c>
      <c r="E24" s="277" t="s">
        <v>251</v>
      </c>
      <c r="F24" s="276">
        <v>30000</v>
      </c>
      <c r="G24" s="279" t="s">
        <v>250</v>
      </c>
      <c r="H24" s="278" t="s">
        <v>249</v>
      </c>
      <c r="I24" s="276">
        <v>30000</v>
      </c>
      <c r="J24" s="268" t="s">
        <v>248</v>
      </c>
    </row>
    <row r="25" spans="1:10" ht="13.8" x14ac:dyDescent="0.25">
      <c r="A25" s="267"/>
      <c r="B25" s="301">
        <v>2</v>
      </c>
      <c r="C25" s="300" t="s">
        <v>56</v>
      </c>
      <c r="D25" s="300"/>
      <c r="E25" s="300"/>
      <c r="F25" s="263" t="s">
        <v>182</v>
      </c>
      <c r="G25" s="263" t="s">
        <v>182</v>
      </c>
      <c r="H25" s="264" t="s">
        <v>182</v>
      </c>
      <c r="I25" s="263" t="s">
        <v>182</v>
      </c>
      <c r="J25" s="281" t="s">
        <v>182</v>
      </c>
    </row>
    <row r="26" spans="1:10" ht="52.5" customHeight="1" x14ac:dyDescent="0.25">
      <c r="A26" s="267"/>
      <c r="B26" s="304" t="s">
        <v>247</v>
      </c>
      <c r="C26" s="271" t="s">
        <v>44</v>
      </c>
      <c r="D26" s="271">
        <v>10340</v>
      </c>
      <c r="E26" s="271" t="s">
        <v>246</v>
      </c>
      <c r="F26" s="269">
        <f>(F19+F20)*0.22</f>
        <v>10340</v>
      </c>
      <c r="G26" s="303" t="s">
        <v>245</v>
      </c>
      <c r="H26" s="302"/>
      <c r="I26" s="269">
        <f>3080+7260</f>
        <v>10340</v>
      </c>
      <c r="J26" s="268" t="s">
        <v>244</v>
      </c>
    </row>
    <row r="27" spans="1:10" ht="13.8" x14ac:dyDescent="0.25">
      <c r="A27" s="267"/>
      <c r="B27" s="301">
        <v>5</v>
      </c>
      <c r="C27" s="300" t="s">
        <v>80</v>
      </c>
      <c r="D27" s="300"/>
      <c r="E27" s="300"/>
      <c r="F27" s="263" t="s">
        <v>182</v>
      </c>
      <c r="G27" s="263" t="s">
        <v>182</v>
      </c>
      <c r="H27" s="264" t="s">
        <v>182</v>
      </c>
      <c r="I27" s="263" t="s">
        <v>182</v>
      </c>
      <c r="J27" s="268"/>
    </row>
    <row r="28" spans="1:10" ht="82.8" x14ac:dyDescent="0.25">
      <c r="A28" s="267"/>
      <c r="B28" s="274" t="s">
        <v>243</v>
      </c>
      <c r="C28" s="273" t="s">
        <v>242</v>
      </c>
      <c r="D28" s="269">
        <v>6900</v>
      </c>
      <c r="E28" s="271" t="s">
        <v>241</v>
      </c>
      <c r="F28" s="299">
        <v>6900</v>
      </c>
      <c r="G28" s="272" t="s">
        <v>240</v>
      </c>
      <c r="H28" s="275" t="s">
        <v>188</v>
      </c>
      <c r="I28" s="269">
        <v>6900</v>
      </c>
      <c r="J28" s="268" t="s">
        <v>187</v>
      </c>
    </row>
    <row r="29" spans="1:10" ht="13.8" x14ac:dyDescent="0.25">
      <c r="A29" s="267"/>
      <c r="B29" s="283">
        <v>6</v>
      </c>
      <c r="C29" s="298" t="s">
        <v>86</v>
      </c>
      <c r="D29" s="298"/>
      <c r="E29" s="298"/>
      <c r="F29" s="263" t="s">
        <v>182</v>
      </c>
      <c r="G29" s="263" t="s">
        <v>182</v>
      </c>
      <c r="H29" s="264" t="s">
        <v>182</v>
      </c>
      <c r="I29" s="263" t="s">
        <v>182</v>
      </c>
      <c r="J29" s="281" t="s">
        <v>182</v>
      </c>
    </row>
    <row r="30" spans="1:10" ht="69" x14ac:dyDescent="0.25">
      <c r="A30" s="267"/>
      <c r="B30" s="295" t="s">
        <v>87</v>
      </c>
      <c r="C30" s="293" t="s">
        <v>239</v>
      </c>
      <c r="D30" s="291">
        <v>897</v>
      </c>
      <c r="E30" s="293" t="s">
        <v>238</v>
      </c>
      <c r="F30" s="291">
        <v>897</v>
      </c>
      <c r="G30" s="297" t="s">
        <v>237</v>
      </c>
      <c r="H30" s="292" t="s">
        <v>236</v>
      </c>
      <c r="I30" s="291">
        <v>897</v>
      </c>
      <c r="J30" s="268" t="s">
        <v>235</v>
      </c>
    </row>
    <row r="31" spans="1:10" ht="82.8" x14ac:dyDescent="0.25">
      <c r="A31" s="267"/>
      <c r="B31" s="295" t="s">
        <v>89</v>
      </c>
      <c r="C31" s="293" t="s">
        <v>234</v>
      </c>
      <c r="D31" s="291">
        <v>5900</v>
      </c>
      <c r="E31" s="293" t="s">
        <v>233</v>
      </c>
      <c r="F31" s="291">
        <v>5900</v>
      </c>
      <c r="G31" s="297" t="s">
        <v>232</v>
      </c>
      <c r="H31" s="296" t="s">
        <v>231</v>
      </c>
      <c r="I31" s="291">
        <v>5900</v>
      </c>
      <c r="J31" s="268" t="s">
        <v>230</v>
      </c>
    </row>
    <row r="32" spans="1:10" ht="69" x14ac:dyDescent="0.25">
      <c r="A32" s="267"/>
      <c r="B32" s="295" t="s">
        <v>152</v>
      </c>
      <c r="C32" s="293" t="s">
        <v>229</v>
      </c>
      <c r="D32" s="291">
        <v>5999</v>
      </c>
      <c r="E32" s="294" t="s">
        <v>228</v>
      </c>
      <c r="F32" s="291">
        <v>5999</v>
      </c>
      <c r="G32" s="293" t="s">
        <v>227</v>
      </c>
      <c r="H32" s="292" t="s">
        <v>226</v>
      </c>
      <c r="I32" s="291">
        <v>5999</v>
      </c>
      <c r="J32" s="268" t="s">
        <v>225</v>
      </c>
    </row>
    <row r="33" spans="1:21" ht="13.8" x14ac:dyDescent="0.25">
      <c r="A33" s="267"/>
      <c r="B33" s="283">
        <v>8</v>
      </c>
      <c r="C33" s="290" t="s">
        <v>102</v>
      </c>
      <c r="D33" s="290"/>
      <c r="E33" s="290"/>
      <c r="F33" s="263" t="s">
        <v>182</v>
      </c>
      <c r="G33" s="263" t="s">
        <v>182</v>
      </c>
      <c r="H33" s="264" t="s">
        <v>182</v>
      </c>
      <c r="I33" s="263" t="s">
        <v>182</v>
      </c>
      <c r="J33" s="281" t="s">
        <v>182</v>
      </c>
    </row>
    <row r="34" spans="1:21" ht="69" x14ac:dyDescent="0.25">
      <c r="A34" s="267"/>
      <c r="B34" s="289" t="s">
        <v>105</v>
      </c>
      <c r="C34" s="288" t="s">
        <v>106</v>
      </c>
      <c r="D34" s="287">
        <v>101.09</v>
      </c>
      <c r="E34" s="271" t="s">
        <v>224</v>
      </c>
      <c r="F34" s="269">
        <f>86.09+15</f>
        <v>101.09</v>
      </c>
      <c r="G34" s="286" t="s">
        <v>223</v>
      </c>
      <c r="H34" s="285"/>
      <c r="I34" s="269">
        <v>101.09</v>
      </c>
      <c r="J34" s="284" t="s">
        <v>222</v>
      </c>
    </row>
    <row r="35" spans="1:21" ht="23.25" customHeight="1" x14ac:dyDescent="0.25">
      <c r="A35" s="267"/>
      <c r="B35" s="283">
        <v>9</v>
      </c>
      <c r="C35" s="282" t="s">
        <v>221</v>
      </c>
      <c r="D35" s="282"/>
      <c r="E35" s="282"/>
      <c r="F35" s="263" t="s">
        <v>182</v>
      </c>
      <c r="G35" s="263" t="s">
        <v>182</v>
      </c>
      <c r="H35" s="264" t="s">
        <v>182</v>
      </c>
      <c r="I35" s="263" t="s">
        <v>182</v>
      </c>
      <c r="J35" s="281" t="s">
        <v>182</v>
      </c>
    </row>
    <row r="36" spans="1:21" ht="82.8" x14ac:dyDescent="0.25">
      <c r="A36" s="267"/>
      <c r="B36" s="274" t="s">
        <v>112</v>
      </c>
      <c r="C36" s="277" t="s">
        <v>220</v>
      </c>
      <c r="D36" s="272">
        <v>15000</v>
      </c>
      <c r="E36" s="277" t="s">
        <v>219</v>
      </c>
      <c r="F36" s="276">
        <v>15000</v>
      </c>
      <c r="G36" s="279" t="s">
        <v>218</v>
      </c>
      <c r="H36" s="278" t="s">
        <v>217</v>
      </c>
      <c r="I36" s="276">
        <v>15000</v>
      </c>
      <c r="J36" s="280" t="s">
        <v>216</v>
      </c>
    </row>
    <row r="37" spans="1:21" ht="82.8" x14ac:dyDescent="0.25">
      <c r="A37" s="267"/>
      <c r="B37" s="274" t="s">
        <v>113</v>
      </c>
      <c r="C37" s="277" t="s">
        <v>215</v>
      </c>
      <c r="D37" s="272">
        <v>26321.91</v>
      </c>
      <c r="E37" s="277" t="s">
        <v>214</v>
      </c>
      <c r="F37" s="276">
        <v>26321.91</v>
      </c>
      <c r="G37" s="279" t="s">
        <v>213</v>
      </c>
      <c r="H37" s="278" t="s">
        <v>212</v>
      </c>
      <c r="I37" s="272">
        <f>26000+ 321.91</f>
        <v>26321.91</v>
      </c>
      <c r="J37" s="268" t="s">
        <v>211</v>
      </c>
    </row>
    <row r="38" spans="1:21" ht="82.8" x14ac:dyDescent="0.25">
      <c r="A38" s="267"/>
      <c r="B38" s="274" t="s">
        <v>157</v>
      </c>
      <c r="C38" s="277" t="s">
        <v>210</v>
      </c>
      <c r="D38" s="272">
        <v>25000</v>
      </c>
      <c r="E38" s="277" t="s">
        <v>209</v>
      </c>
      <c r="F38" s="276">
        <v>25000</v>
      </c>
      <c r="G38" s="279" t="s">
        <v>208</v>
      </c>
      <c r="H38" s="278" t="s">
        <v>207</v>
      </c>
      <c r="I38" s="276">
        <v>25000</v>
      </c>
      <c r="J38" s="268" t="s">
        <v>206</v>
      </c>
    </row>
    <row r="39" spans="1:21" ht="82.8" x14ac:dyDescent="0.25">
      <c r="A39" s="267"/>
      <c r="B39" s="274" t="s">
        <v>158</v>
      </c>
      <c r="C39" s="277" t="s">
        <v>205</v>
      </c>
      <c r="D39" s="276">
        <v>28800</v>
      </c>
      <c r="E39" s="277" t="s">
        <v>204</v>
      </c>
      <c r="F39" s="276">
        <v>28800</v>
      </c>
      <c r="G39" s="279" t="s">
        <v>203</v>
      </c>
      <c r="H39" s="278" t="s">
        <v>202</v>
      </c>
      <c r="I39" s="276">
        <v>28800</v>
      </c>
      <c r="J39" s="268" t="s">
        <v>201</v>
      </c>
    </row>
    <row r="40" spans="1:21" ht="69" x14ac:dyDescent="0.25">
      <c r="A40" s="267"/>
      <c r="B40" s="274" t="s">
        <v>159</v>
      </c>
      <c r="C40" s="277" t="s">
        <v>200</v>
      </c>
      <c r="D40" s="272">
        <v>24000</v>
      </c>
      <c r="E40" s="277" t="s">
        <v>199</v>
      </c>
      <c r="F40" s="276">
        <v>24000</v>
      </c>
      <c r="G40" s="279" t="s">
        <v>198</v>
      </c>
      <c r="H40" s="278" t="s">
        <v>197</v>
      </c>
      <c r="I40" s="276">
        <v>24000</v>
      </c>
      <c r="J40" s="268" t="s">
        <v>196</v>
      </c>
    </row>
    <row r="41" spans="1:21" ht="82.8" x14ac:dyDescent="0.25">
      <c r="A41" s="267"/>
      <c r="B41" s="274" t="s">
        <v>160</v>
      </c>
      <c r="C41" s="277" t="s">
        <v>195</v>
      </c>
      <c r="D41" s="272">
        <v>25000</v>
      </c>
      <c r="E41" s="277" t="s">
        <v>194</v>
      </c>
      <c r="F41" s="276">
        <v>25000</v>
      </c>
      <c r="G41" s="279" t="s">
        <v>193</v>
      </c>
      <c r="H41" s="278" t="s">
        <v>192</v>
      </c>
      <c r="I41" s="276">
        <v>25000</v>
      </c>
      <c r="J41" s="268" t="s">
        <v>191</v>
      </c>
    </row>
    <row r="42" spans="1:21" ht="82.8" x14ac:dyDescent="0.25">
      <c r="A42" s="267"/>
      <c r="B42" s="274" t="s">
        <v>161</v>
      </c>
      <c r="C42" s="277" t="s">
        <v>164</v>
      </c>
      <c r="D42" s="272">
        <v>21700</v>
      </c>
      <c r="E42" s="277" t="s">
        <v>190</v>
      </c>
      <c r="F42" s="276">
        <v>21700</v>
      </c>
      <c r="G42" s="272" t="s">
        <v>189</v>
      </c>
      <c r="H42" s="275" t="s">
        <v>188</v>
      </c>
      <c r="I42" s="272">
        <f>28600-6900</f>
        <v>21700</v>
      </c>
      <c r="J42" s="268" t="s">
        <v>187</v>
      </c>
    </row>
    <row r="43" spans="1:21" ht="82.8" x14ac:dyDescent="0.25">
      <c r="A43" s="267"/>
      <c r="B43" s="274" t="s">
        <v>162</v>
      </c>
      <c r="C43" s="273" t="s">
        <v>163</v>
      </c>
      <c r="D43" s="272">
        <v>20000</v>
      </c>
      <c r="E43" s="271" t="s">
        <v>186</v>
      </c>
      <c r="F43" s="269">
        <v>20000</v>
      </c>
      <c r="G43" s="269" t="s">
        <v>185</v>
      </c>
      <c r="H43" s="270" t="s">
        <v>184</v>
      </c>
      <c r="I43" s="269">
        <v>20000</v>
      </c>
      <c r="J43" s="268" t="s">
        <v>183</v>
      </c>
    </row>
    <row r="44" spans="1:21" ht="13.8" x14ac:dyDescent="0.25">
      <c r="A44" s="267"/>
      <c r="B44" s="266" t="s">
        <v>115</v>
      </c>
      <c r="C44" s="265" t="s">
        <v>116</v>
      </c>
      <c r="D44" s="265"/>
      <c r="E44" s="265"/>
      <c r="F44" s="263" t="s">
        <v>182</v>
      </c>
      <c r="G44" s="263" t="s">
        <v>182</v>
      </c>
      <c r="H44" s="264" t="s">
        <v>182</v>
      </c>
      <c r="I44" s="263" t="s">
        <v>182</v>
      </c>
      <c r="J44" s="263" t="s">
        <v>182</v>
      </c>
    </row>
    <row r="45" spans="1:21" ht="83.4" thickBot="1" x14ac:dyDescent="0.3">
      <c r="A45" s="262"/>
      <c r="B45" s="261" t="s">
        <v>117</v>
      </c>
      <c r="C45" s="260" t="s">
        <v>116</v>
      </c>
      <c r="D45" s="257">
        <v>25000</v>
      </c>
      <c r="E45" s="259" t="s">
        <v>181</v>
      </c>
      <c r="F45" s="257">
        <v>25000</v>
      </c>
      <c r="G45" s="259" t="s">
        <v>180</v>
      </c>
      <c r="H45" s="258" t="s">
        <v>179</v>
      </c>
      <c r="I45" s="257">
        <v>25000</v>
      </c>
      <c r="J45" s="256" t="s">
        <v>178</v>
      </c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</row>
    <row r="46" spans="1:21" ht="24" customHeight="1" thickBot="1" x14ac:dyDescent="0.3">
      <c r="A46" s="233"/>
      <c r="B46" s="254" t="s">
        <v>177</v>
      </c>
      <c r="C46" s="253"/>
      <c r="D46" s="250">
        <f>D19+D20+D22+D23+D24+D26+D28+D30+D31+D32+D34+D36+D37+D38+D39+D40+D41+D42+D43+D45</f>
        <v>401959</v>
      </c>
      <c r="E46" s="250"/>
      <c r="F46" s="250">
        <f>F19+F20+F22+F23+F24+F26+F28+F30+F31+F32+F34+F36+F37+F38+F39+F40+F41+F42+F43+F45</f>
        <v>401959</v>
      </c>
      <c r="G46" s="252"/>
      <c r="H46" s="251"/>
      <c r="I46" s="250">
        <f>I19+I20+I22+I23+I24+I26+I28+I30+I31+I32+I34+I36+I37+I38+I39+I40+I41+I42+I43+I45</f>
        <v>401959</v>
      </c>
      <c r="J46" s="249"/>
      <c r="K46" s="248"/>
    </row>
    <row r="47" spans="1:21" ht="14.25" customHeight="1" x14ac:dyDescent="0.25">
      <c r="A47" s="245"/>
      <c r="B47" s="245"/>
      <c r="C47" s="245"/>
      <c r="D47" s="246"/>
      <c r="E47" s="247"/>
      <c r="F47" s="246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</row>
    <row r="48" spans="1:21" ht="14.25" customHeight="1" x14ac:dyDescent="0.25">
      <c r="A48" s="233"/>
      <c r="B48" s="233"/>
      <c r="C48" s="233"/>
      <c r="D48" s="234"/>
      <c r="E48" s="233"/>
      <c r="F48" s="234"/>
      <c r="G48" s="233"/>
      <c r="H48" s="233"/>
    </row>
    <row r="49" spans="1:10" ht="14.25" customHeight="1" x14ac:dyDescent="0.3">
      <c r="A49" s="233"/>
      <c r="B49" s="241"/>
      <c r="C49" s="240"/>
      <c r="D49" s="244"/>
      <c r="E49" s="243"/>
      <c r="F49" s="237"/>
      <c r="G49" s="242"/>
      <c r="H49" s="239"/>
      <c r="I49" s="239"/>
      <c r="J49" s="239"/>
    </row>
    <row r="50" spans="1:10" ht="14.25" customHeight="1" x14ac:dyDescent="0.3">
      <c r="A50" s="233"/>
      <c r="B50" s="241"/>
      <c r="C50" s="240"/>
      <c r="D50" s="244"/>
      <c r="E50" s="243"/>
      <c r="F50" s="237"/>
      <c r="G50" s="242"/>
      <c r="H50" s="238"/>
      <c r="I50" s="238"/>
      <c r="J50" s="238"/>
    </row>
    <row r="51" spans="1:10" ht="14.25" customHeight="1" x14ac:dyDescent="0.25">
      <c r="A51" s="233"/>
      <c r="B51" s="241"/>
      <c r="C51" s="240"/>
      <c r="D51" s="240"/>
      <c r="E51" s="240"/>
      <c r="F51" s="240"/>
      <c r="G51" s="240"/>
      <c r="H51" s="240"/>
      <c r="I51" s="240"/>
      <c r="J51" s="240"/>
    </row>
    <row r="52" spans="1:10" ht="14.25" customHeight="1" x14ac:dyDescent="0.3">
      <c r="A52" s="233"/>
      <c r="B52" s="239"/>
      <c r="C52" s="239"/>
      <c r="D52" s="239"/>
      <c r="E52" s="239"/>
      <c r="F52" s="239"/>
      <c r="G52" s="239"/>
      <c r="H52" s="239"/>
      <c r="I52" s="239"/>
      <c r="J52" s="239"/>
    </row>
    <row r="53" spans="1:10" ht="14.25" customHeight="1" x14ac:dyDescent="0.3">
      <c r="A53" s="233"/>
      <c r="B53" s="238"/>
      <c r="C53" s="238"/>
      <c r="D53" s="238"/>
      <c r="E53" s="238"/>
      <c r="F53" s="238"/>
      <c r="G53" s="238"/>
      <c r="H53" s="238"/>
      <c r="I53" s="238"/>
      <c r="J53" s="238"/>
    </row>
    <row r="54" spans="1:10" ht="14.25" customHeight="1" x14ac:dyDescent="0.25">
      <c r="A54" s="233"/>
      <c r="B54" s="237"/>
      <c r="C54" s="235"/>
      <c r="D54" s="235"/>
      <c r="E54" s="235"/>
      <c r="F54" s="235"/>
      <c r="G54" s="235"/>
      <c r="H54" s="235"/>
      <c r="I54" s="235"/>
      <c r="J54" s="235"/>
    </row>
    <row r="55" spans="1:10" ht="14.25" customHeight="1" x14ac:dyDescent="0.25">
      <c r="A55" s="233"/>
      <c r="B55" s="237"/>
      <c r="C55" s="236"/>
      <c r="D55" s="236"/>
      <c r="E55" s="236"/>
      <c r="F55" s="236"/>
      <c r="G55" s="235"/>
      <c r="H55" s="235"/>
      <c r="I55" s="235"/>
      <c r="J55" s="235"/>
    </row>
    <row r="56" spans="1:10" ht="14.25" customHeight="1" x14ac:dyDescent="0.25">
      <c r="A56" s="233"/>
      <c r="B56" s="233"/>
      <c r="C56" s="233"/>
      <c r="D56" s="234"/>
      <c r="E56" s="233"/>
      <c r="F56" s="234"/>
      <c r="G56" s="233"/>
      <c r="H56" s="233"/>
    </row>
    <row r="57" spans="1:10" ht="14.25" customHeight="1" x14ac:dyDescent="0.25">
      <c r="A57" s="233"/>
      <c r="B57" s="233"/>
      <c r="C57" s="233"/>
      <c r="D57" s="234"/>
      <c r="E57" s="233"/>
      <c r="F57" s="234"/>
      <c r="G57" s="233"/>
      <c r="H57" s="233"/>
    </row>
    <row r="58" spans="1:10" ht="14.25" customHeight="1" x14ac:dyDescent="0.25">
      <c r="A58" s="233"/>
      <c r="B58" s="233"/>
      <c r="C58" s="233"/>
      <c r="D58" s="234"/>
      <c r="E58" s="233"/>
      <c r="F58" s="234"/>
      <c r="G58" s="233"/>
      <c r="H58" s="233"/>
    </row>
    <row r="59" spans="1:10" ht="14.25" customHeight="1" x14ac:dyDescent="0.25">
      <c r="A59" s="233"/>
      <c r="B59" s="233"/>
      <c r="C59" s="233"/>
      <c r="D59" s="234"/>
      <c r="E59" s="233"/>
      <c r="F59" s="234"/>
      <c r="G59" s="233"/>
      <c r="H59" s="233"/>
    </row>
    <row r="60" spans="1:10" ht="14.25" customHeight="1" x14ac:dyDescent="0.25">
      <c r="A60" s="233"/>
      <c r="B60" s="233"/>
      <c r="C60" s="233"/>
      <c r="D60" s="234"/>
      <c r="E60" s="233"/>
      <c r="F60" s="234"/>
      <c r="G60" s="233"/>
      <c r="H60" s="233"/>
    </row>
    <row r="61" spans="1:10" ht="14.25" customHeight="1" x14ac:dyDescent="0.25">
      <c r="A61" s="233"/>
      <c r="B61" s="233"/>
      <c r="C61" s="233"/>
      <c r="D61" s="234"/>
      <c r="E61" s="233"/>
      <c r="F61" s="234"/>
      <c r="G61" s="233"/>
      <c r="H61" s="233"/>
    </row>
    <row r="62" spans="1:10" ht="14.25" customHeight="1" x14ac:dyDescent="0.25">
      <c r="A62" s="233"/>
      <c r="B62" s="233"/>
      <c r="C62" s="233"/>
      <c r="D62" s="234"/>
      <c r="E62" s="233"/>
      <c r="F62" s="234"/>
      <c r="G62" s="233"/>
      <c r="H62" s="233"/>
    </row>
    <row r="63" spans="1:10" ht="14.25" customHeight="1" x14ac:dyDescent="0.25">
      <c r="A63" s="233"/>
      <c r="B63" s="233"/>
      <c r="C63" s="233"/>
      <c r="D63" s="234"/>
      <c r="E63" s="233"/>
      <c r="F63" s="234"/>
      <c r="G63" s="233"/>
      <c r="H63" s="233"/>
    </row>
    <row r="64" spans="1:10" ht="14.25" customHeight="1" x14ac:dyDescent="0.25">
      <c r="A64" s="233"/>
      <c r="B64" s="233"/>
      <c r="C64" s="233"/>
      <c r="D64" s="234"/>
      <c r="E64" s="233"/>
      <c r="F64" s="234"/>
      <c r="G64" s="233"/>
      <c r="H64" s="233"/>
    </row>
    <row r="65" spans="1:8" ht="14.25" customHeight="1" x14ac:dyDescent="0.25">
      <c r="A65" s="233"/>
      <c r="B65" s="233"/>
      <c r="C65" s="233"/>
      <c r="D65" s="234"/>
      <c r="E65" s="233"/>
      <c r="F65" s="234"/>
      <c r="G65" s="233"/>
      <c r="H65" s="233"/>
    </row>
    <row r="66" spans="1:8" ht="14.25" customHeight="1" x14ac:dyDescent="0.25">
      <c r="A66" s="233"/>
      <c r="B66" s="233"/>
      <c r="C66" s="233"/>
      <c r="D66" s="234"/>
      <c r="E66" s="233"/>
      <c r="F66" s="234"/>
      <c r="G66" s="233"/>
      <c r="H66" s="233"/>
    </row>
    <row r="67" spans="1:8" ht="14.25" customHeight="1" x14ac:dyDescent="0.25">
      <c r="A67" s="233"/>
      <c r="B67" s="233"/>
      <c r="C67" s="233"/>
      <c r="D67" s="234"/>
      <c r="E67" s="233"/>
      <c r="F67" s="234"/>
      <c r="G67" s="233"/>
      <c r="H67" s="233"/>
    </row>
    <row r="68" spans="1:8" ht="14.25" customHeight="1" x14ac:dyDescent="0.25">
      <c r="A68" s="233"/>
      <c r="B68" s="233"/>
      <c r="C68" s="233"/>
      <c r="D68" s="234"/>
      <c r="E68" s="233"/>
      <c r="F68" s="234"/>
      <c r="G68" s="233"/>
      <c r="H68" s="233"/>
    </row>
    <row r="69" spans="1:8" ht="14.25" customHeight="1" x14ac:dyDescent="0.25">
      <c r="A69" s="233"/>
      <c r="B69" s="233"/>
      <c r="C69" s="233"/>
      <c r="D69" s="234"/>
      <c r="E69" s="233"/>
      <c r="F69" s="234"/>
      <c r="G69" s="233"/>
      <c r="H69" s="233"/>
    </row>
    <row r="70" spans="1:8" ht="14.25" customHeight="1" x14ac:dyDescent="0.25">
      <c r="A70" s="233"/>
      <c r="B70" s="233"/>
      <c r="C70" s="233"/>
      <c r="D70" s="234"/>
      <c r="E70" s="233"/>
      <c r="F70" s="234"/>
      <c r="G70" s="233"/>
      <c r="H70" s="233"/>
    </row>
    <row r="71" spans="1:8" ht="14.25" customHeight="1" x14ac:dyDescent="0.25">
      <c r="A71" s="233"/>
      <c r="B71" s="233"/>
      <c r="C71" s="233"/>
      <c r="D71" s="234"/>
      <c r="E71" s="233"/>
      <c r="F71" s="234"/>
      <c r="G71" s="233"/>
      <c r="H71" s="233"/>
    </row>
    <row r="72" spans="1:8" ht="14.25" customHeight="1" x14ac:dyDescent="0.25">
      <c r="A72" s="233"/>
      <c r="B72" s="233"/>
      <c r="C72" s="233"/>
      <c r="D72" s="234"/>
      <c r="E72" s="233"/>
      <c r="F72" s="234"/>
      <c r="G72" s="233"/>
      <c r="H72" s="233"/>
    </row>
    <row r="73" spans="1:8" ht="14.25" customHeight="1" x14ac:dyDescent="0.25">
      <c r="A73" s="233"/>
      <c r="B73" s="233"/>
      <c r="C73" s="233"/>
      <c r="D73" s="234"/>
      <c r="E73" s="233"/>
      <c r="F73" s="234"/>
      <c r="G73" s="233"/>
      <c r="H73" s="233"/>
    </row>
    <row r="74" spans="1:8" ht="14.25" customHeight="1" x14ac:dyDescent="0.25">
      <c r="A74" s="233"/>
      <c r="B74" s="233"/>
      <c r="C74" s="233"/>
      <c r="D74" s="234"/>
      <c r="E74" s="233"/>
      <c r="F74" s="234"/>
      <c r="G74" s="233"/>
      <c r="H74" s="233"/>
    </row>
    <row r="75" spans="1:8" ht="14.25" customHeight="1" x14ac:dyDescent="0.25">
      <c r="A75" s="233"/>
      <c r="B75" s="233"/>
      <c r="C75" s="233"/>
      <c r="D75" s="234"/>
      <c r="E75" s="233"/>
      <c r="F75" s="234"/>
      <c r="G75" s="233"/>
      <c r="H75" s="233"/>
    </row>
    <row r="76" spans="1:8" ht="14.25" customHeight="1" x14ac:dyDescent="0.25">
      <c r="A76" s="233"/>
      <c r="B76" s="233"/>
      <c r="C76" s="233"/>
      <c r="D76" s="234"/>
      <c r="E76" s="233"/>
      <c r="F76" s="234"/>
      <c r="G76" s="233"/>
      <c r="H76" s="233"/>
    </row>
    <row r="77" spans="1:8" ht="14.25" customHeight="1" x14ac:dyDescent="0.25">
      <c r="A77" s="233"/>
      <c r="B77" s="233"/>
      <c r="C77" s="233"/>
      <c r="D77" s="234"/>
      <c r="E77" s="233"/>
      <c r="F77" s="234"/>
      <c r="G77" s="233"/>
      <c r="H77" s="233"/>
    </row>
    <row r="78" spans="1:8" ht="14.25" customHeight="1" x14ac:dyDescent="0.25">
      <c r="A78" s="233"/>
      <c r="B78" s="233"/>
      <c r="C78" s="233"/>
      <c r="D78" s="234"/>
      <c r="E78" s="233"/>
      <c r="F78" s="234"/>
      <c r="G78" s="233"/>
      <c r="H78" s="233"/>
    </row>
    <row r="79" spans="1:8" ht="14.25" customHeight="1" x14ac:dyDescent="0.25">
      <c r="A79" s="233"/>
      <c r="B79" s="233"/>
      <c r="C79" s="233"/>
      <c r="D79" s="234"/>
      <c r="E79" s="233"/>
      <c r="F79" s="234"/>
      <c r="G79" s="233"/>
      <c r="H79" s="233"/>
    </row>
    <row r="80" spans="1:8" ht="14.25" customHeight="1" x14ac:dyDescent="0.25">
      <c r="A80" s="233"/>
      <c r="B80" s="233"/>
      <c r="C80" s="233"/>
      <c r="D80" s="234"/>
      <c r="E80" s="233"/>
      <c r="F80" s="234"/>
      <c r="G80" s="233"/>
      <c r="H80" s="233"/>
    </row>
    <row r="81" spans="1:8" ht="14.25" customHeight="1" x14ac:dyDescent="0.25">
      <c r="A81" s="233"/>
      <c r="B81" s="233"/>
      <c r="C81" s="233"/>
      <c r="D81" s="234"/>
      <c r="E81" s="233"/>
      <c r="F81" s="234"/>
      <c r="G81" s="233"/>
      <c r="H81" s="233"/>
    </row>
    <row r="82" spans="1:8" ht="14.25" customHeight="1" x14ac:dyDescent="0.25">
      <c r="A82" s="233"/>
      <c r="B82" s="233"/>
      <c r="C82" s="233"/>
      <c r="D82" s="234"/>
      <c r="E82" s="233"/>
      <c r="F82" s="234"/>
      <c r="G82" s="233"/>
      <c r="H82" s="233"/>
    </row>
    <row r="83" spans="1:8" ht="14.25" customHeight="1" x14ac:dyDescent="0.25">
      <c r="A83" s="233"/>
      <c r="B83" s="233"/>
      <c r="C83" s="233"/>
      <c r="D83" s="234"/>
      <c r="E83" s="233"/>
      <c r="F83" s="234"/>
      <c r="G83" s="233"/>
      <c r="H83" s="233"/>
    </row>
    <row r="84" spans="1:8" ht="14.25" customHeight="1" x14ac:dyDescent="0.25">
      <c r="A84" s="233"/>
      <c r="B84" s="233"/>
      <c r="C84" s="233"/>
      <c r="D84" s="234"/>
      <c r="E84" s="233"/>
      <c r="F84" s="234"/>
      <c r="G84" s="233"/>
      <c r="H84" s="233"/>
    </row>
    <row r="85" spans="1:8" ht="14.25" customHeight="1" x14ac:dyDescent="0.25">
      <c r="A85" s="233"/>
      <c r="B85" s="233"/>
      <c r="C85" s="233"/>
      <c r="D85" s="234"/>
      <c r="E85" s="233"/>
      <c r="F85" s="234"/>
      <c r="G85" s="233"/>
      <c r="H85" s="233"/>
    </row>
    <row r="86" spans="1:8" ht="14.25" customHeight="1" x14ac:dyDescent="0.25">
      <c r="A86" s="233"/>
      <c r="B86" s="233"/>
      <c r="C86" s="233"/>
      <c r="D86" s="234"/>
      <c r="E86" s="233"/>
      <c r="F86" s="234"/>
      <c r="G86" s="233"/>
      <c r="H86" s="233"/>
    </row>
    <row r="87" spans="1:8" ht="14.25" customHeight="1" x14ac:dyDescent="0.25">
      <c r="A87" s="233"/>
      <c r="B87" s="233"/>
      <c r="C87" s="233"/>
      <c r="D87" s="234"/>
      <c r="E87" s="233"/>
      <c r="F87" s="234"/>
      <c r="G87" s="233"/>
      <c r="H87" s="233"/>
    </row>
    <row r="88" spans="1:8" ht="14.25" customHeight="1" x14ac:dyDescent="0.25">
      <c r="A88" s="233"/>
      <c r="B88" s="233"/>
      <c r="C88" s="233"/>
      <c r="D88" s="234"/>
      <c r="E88" s="233"/>
      <c r="F88" s="234"/>
      <c r="G88" s="233"/>
      <c r="H88" s="233"/>
    </row>
    <row r="89" spans="1:8" ht="14.25" customHeight="1" x14ac:dyDescent="0.25">
      <c r="A89" s="233"/>
      <c r="B89" s="233"/>
      <c r="C89" s="233"/>
      <c r="D89" s="234"/>
      <c r="E89" s="233"/>
      <c r="F89" s="234"/>
      <c r="G89" s="233"/>
      <c r="H89" s="233"/>
    </row>
    <row r="90" spans="1:8" ht="14.25" customHeight="1" x14ac:dyDescent="0.25">
      <c r="A90" s="233"/>
      <c r="B90" s="233"/>
      <c r="C90" s="233"/>
      <c r="D90" s="234"/>
      <c r="E90" s="233"/>
      <c r="F90" s="234"/>
      <c r="G90" s="233"/>
      <c r="H90" s="233"/>
    </row>
    <row r="91" spans="1:8" ht="14.25" customHeight="1" x14ac:dyDescent="0.25">
      <c r="A91" s="233"/>
      <c r="B91" s="233"/>
      <c r="C91" s="233"/>
      <c r="D91" s="234"/>
      <c r="E91" s="233"/>
      <c r="F91" s="234"/>
      <c r="G91" s="233"/>
      <c r="H91" s="233"/>
    </row>
    <row r="92" spans="1:8" ht="14.25" customHeight="1" x14ac:dyDescent="0.25">
      <c r="A92" s="233"/>
      <c r="B92" s="233"/>
      <c r="C92" s="233"/>
      <c r="D92" s="234"/>
      <c r="E92" s="233"/>
      <c r="F92" s="234"/>
      <c r="G92" s="233"/>
      <c r="H92" s="233"/>
    </row>
    <row r="93" spans="1:8" ht="14.25" customHeight="1" x14ac:dyDescent="0.25">
      <c r="A93" s="233"/>
      <c r="B93" s="233"/>
      <c r="C93" s="233"/>
      <c r="D93" s="234"/>
      <c r="E93" s="233"/>
      <c r="F93" s="234"/>
      <c r="G93" s="233"/>
      <c r="H93" s="233"/>
    </row>
    <row r="94" spans="1:8" ht="14.25" customHeight="1" x14ac:dyDescent="0.25">
      <c r="A94" s="233"/>
      <c r="B94" s="233"/>
      <c r="C94" s="233"/>
      <c r="D94" s="234"/>
      <c r="E94" s="233"/>
      <c r="F94" s="234"/>
      <c r="G94" s="233"/>
      <c r="H94" s="233"/>
    </row>
    <row r="95" spans="1:8" ht="14.25" customHeight="1" x14ac:dyDescent="0.25">
      <c r="A95" s="233"/>
      <c r="B95" s="233"/>
      <c r="C95" s="233"/>
      <c r="D95" s="234"/>
      <c r="E95" s="233"/>
      <c r="F95" s="234"/>
      <c r="G95" s="233"/>
      <c r="H95" s="233"/>
    </row>
    <row r="96" spans="1:8" ht="14.25" customHeight="1" x14ac:dyDescent="0.25">
      <c r="A96" s="233"/>
      <c r="B96" s="233"/>
      <c r="C96" s="233"/>
      <c r="D96" s="234"/>
      <c r="E96" s="233"/>
      <c r="F96" s="234"/>
      <c r="G96" s="233"/>
      <c r="H96" s="233"/>
    </row>
    <row r="97" spans="1:8" ht="14.25" customHeight="1" x14ac:dyDescent="0.25">
      <c r="A97" s="233"/>
      <c r="B97" s="233"/>
      <c r="C97" s="233"/>
      <c r="D97" s="234"/>
      <c r="E97" s="233"/>
      <c r="F97" s="234"/>
      <c r="G97" s="233"/>
      <c r="H97" s="233"/>
    </row>
    <row r="98" spans="1:8" ht="14.25" customHeight="1" x14ac:dyDescent="0.25">
      <c r="A98" s="233"/>
      <c r="B98" s="233"/>
      <c r="C98" s="233"/>
      <c r="D98" s="234"/>
      <c r="E98" s="233"/>
      <c r="F98" s="234"/>
      <c r="G98" s="233"/>
      <c r="H98" s="233"/>
    </row>
    <row r="99" spans="1:8" ht="14.25" customHeight="1" x14ac:dyDescent="0.25">
      <c r="A99" s="233"/>
      <c r="B99" s="233"/>
      <c r="C99" s="233"/>
      <c r="D99" s="234"/>
      <c r="E99" s="233"/>
      <c r="F99" s="234"/>
      <c r="G99" s="233"/>
      <c r="H99" s="233"/>
    </row>
    <row r="100" spans="1:8" ht="14.25" customHeight="1" x14ac:dyDescent="0.25">
      <c r="A100" s="233"/>
      <c r="B100" s="233"/>
      <c r="C100" s="233"/>
      <c r="D100" s="234"/>
      <c r="E100" s="233"/>
      <c r="F100" s="234"/>
      <c r="G100" s="233"/>
      <c r="H100" s="233"/>
    </row>
    <row r="101" spans="1:8" ht="14.25" customHeight="1" x14ac:dyDescent="0.25">
      <c r="A101" s="233"/>
      <c r="B101" s="233"/>
      <c r="C101" s="233"/>
      <c r="D101" s="234"/>
      <c r="E101" s="233"/>
      <c r="F101" s="234"/>
      <c r="G101" s="233"/>
      <c r="H101" s="233"/>
    </row>
    <row r="102" spans="1:8" ht="14.25" customHeight="1" x14ac:dyDescent="0.25">
      <c r="A102" s="233"/>
      <c r="B102" s="233"/>
      <c r="C102" s="233"/>
      <c r="D102" s="234"/>
      <c r="E102" s="233"/>
      <c r="F102" s="234"/>
      <c r="G102" s="233"/>
      <c r="H102" s="233"/>
    </row>
    <row r="103" spans="1:8" ht="14.25" customHeight="1" x14ac:dyDescent="0.25">
      <c r="A103" s="233"/>
      <c r="B103" s="233"/>
      <c r="C103" s="233"/>
      <c r="D103" s="234"/>
      <c r="E103" s="233"/>
      <c r="F103" s="234"/>
      <c r="G103" s="233"/>
      <c r="H103" s="233"/>
    </row>
    <row r="104" spans="1:8" ht="14.25" customHeight="1" x14ac:dyDescent="0.25">
      <c r="A104" s="233"/>
      <c r="B104" s="233"/>
      <c r="C104" s="233"/>
      <c r="D104" s="234"/>
      <c r="E104" s="233"/>
      <c r="F104" s="234"/>
      <c r="G104" s="233"/>
      <c r="H104" s="233"/>
    </row>
    <row r="105" spans="1:8" ht="14.25" customHeight="1" x14ac:dyDescent="0.25">
      <c r="A105" s="233"/>
      <c r="B105" s="233"/>
      <c r="C105" s="233"/>
      <c r="D105" s="234"/>
      <c r="E105" s="233"/>
      <c r="F105" s="234"/>
      <c r="G105" s="233"/>
      <c r="H105" s="233"/>
    </row>
    <row r="106" spans="1:8" ht="14.25" customHeight="1" x14ac:dyDescent="0.25">
      <c r="A106" s="233"/>
      <c r="B106" s="233"/>
      <c r="C106" s="233"/>
      <c r="D106" s="234"/>
      <c r="E106" s="233"/>
      <c r="F106" s="234"/>
      <c r="G106" s="233"/>
      <c r="H106" s="233"/>
    </row>
    <row r="107" spans="1:8" ht="14.25" customHeight="1" x14ac:dyDescent="0.25">
      <c r="A107" s="233"/>
      <c r="B107" s="233"/>
      <c r="C107" s="233"/>
      <c r="D107" s="234"/>
      <c r="E107" s="233"/>
      <c r="F107" s="234"/>
      <c r="G107" s="233"/>
      <c r="H107" s="233"/>
    </row>
    <row r="108" spans="1:8" ht="14.25" customHeight="1" x14ac:dyDescent="0.25">
      <c r="A108" s="233"/>
      <c r="B108" s="233"/>
      <c r="C108" s="233"/>
      <c r="D108" s="234"/>
      <c r="E108" s="233"/>
      <c r="F108" s="234"/>
      <c r="G108" s="233"/>
      <c r="H108" s="233"/>
    </row>
    <row r="109" spans="1:8" ht="14.25" customHeight="1" x14ac:dyDescent="0.25">
      <c r="A109" s="233"/>
      <c r="B109" s="233"/>
      <c r="C109" s="233"/>
      <c r="D109" s="234"/>
      <c r="E109" s="233"/>
      <c r="F109" s="234"/>
      <c r="G109" s="233"/>
      <c r="H109" s="233"/>
    </row>
    <row r="110" spans="1:8" ht="14.25" customHeight="1" x14ac:dyDescent="0.25">
      <c r="A110" s="233"/>
      <c r="B110" s="233"/>
      <c r="C110" s="233"/>
      <c r="D110" s="234"/>
      <c r="E110" s="233"/>
      <c r="F110" s="234"/>
      <c r="G110" s="233"/>
      <c r="H110" s="233"/>
    </row>
    <row r="111" spans="1:8" ht="14.25" customHeight="1" x14ac:dyDescent="0.25">
      <c r="A111" s="233"/>
      <c r="B111" s="233"/>
      <c r="C111" s="233"/>
      <c r="D111" s="234"/>
      <c r="E111" s="233"/>
      <c r="F111" s="234"/>
      <c r="G111" s="233"/>
      <c r="H111" s="233"/>
    </row>
    <row r="112" spans="1:8" ht="14.25" customHeight="1" x14ac:dyDescent="0.25">
      <c r="A112" s="233"/>
      <c r="B112" s="233"/>
      <c r="C112" s="233"/>
      <c r="D112" s="234"/>
      <c r="E112" s="233"/>
      <c r="F112" s="234"/>
      <c r="G112" s="233"/>
      <c r="H112" s="233"/>
    </row>
    <row r="113" spans="1:8" ht="14.25" customHeight="1" x14ac:dyDescent="0.25">
      <c r="A113" s="233"/>
      <c r="B113" s="233"/>
      <c r="C113" s="233"/>
      <c r="D113" s="234"/>
      <c r="E113" s="233"/>
      <c r="F113" s="234"/>
      <c r="G113" s="233"/>
      <c r="H113" s="233"/>
    </row>
    <row r="114" spans="1:8" ht="14.25" customHeight="1" x14ac:dyDescent="0.25">
      <c r="A114" s="233"/>
      <c r="B114" s="233"/>
      <c r="C114" s="233"/>
      <c r="D114" s="234"/>
      <c r="E114" s="233"/>
      <c r="F114" s="234"/>
      <c r="G114" s="233"/>
      <c r="H114" s="233"/>
    </row>
    <row r="115" spans="1:8" ht="14.25" customHeight="1" x14ac:dyDescent="0.25">
      <c r="A115" s="233"/>
      <c r="B115" s="233"/>
      <c r="C115" s="233"/>
      <c r="D115" s="234"/>
      <c r="E115" s="233"/>
      <c r="F115" s="234"/>
      <c r="G115" s="233"/>
      <c r="H115" s="233"/>
    </row>
    <row r="116" spans="1:8" ht="14.25" customHeight="1" x14ac:dyDescent="0.25">
      <c r="A116" s="233"/>
      <c r="B116" s="233"/>
      <c r="C116" s="233"/>
      <c r="D116" s="234"/>
      <c r="E116" s="233"/>
      <c r="F116" s="234"/>
      <c r="G116" s="233"/>
      <c r="H116" s="233"/>
    </row>
    <row r="117" spans="1:8" ht="14.25" customHeight="1" x14ac:dyDescent="0.25">
      <c r="A117" s="233"/>
      <c r="B117" s="233"/>
      <c r="C117" s="233"/>
      <c r="D117" s="234"/>
      <c r="E117" s="233"/>
      <c r="F117" s="234"/>
      <c r="G117" s="233"/>
      <c r="H117" s="233"/>
    </row>
    <row r="118" spans="1:8" ht="14.25" customHeight="1" x14ac:dyDescent="0.25">
      <c r="A118" s="233"/>
      <c r="B118" s="233"/>
      <c r="C118" s="233"/>
      <c r="D118" s="234"/>
      <c r="E118" s="233"/>
      <c r="F118" s="234"/>
      <c r="G118" s="233"/>
      <c r="H118" s="233"/>
    </row>
    <row r="119" spans="1:8" ht="14.25" customHeight="1" x14ac:dyDescent="0.25">
      <c r="A119" s="233"/>
      <c r="B119" s="233"/>
      <c r="C119" s="233"/>
      <c r="D119" s="234"/>
      <c r="E119" s="233"/>
      <c r="F119" s="234"/>
      <c r="G119" s="233"/>
      <c r="H119" s="233"/>
    </row>
    <row r="120" spans="1:8" ht="14.25" customHeight="1" x14ac:dyDescent="0.25">
      <c r="A120" s="233"/>
      <c r="B120" s="233"/>
      <c r="C120" s="233"/>
      <c r="D120" s="234"/>
      <c r="E120" s="233"/>
      <c r="F120" s="234"/>
      <c r="G120" s="233"/>
      <c r="H120" s="233"/>
    </row>
    <row r="121" spans="1:8" ht="14.25" customHeight="1" x14ac:dyDescent="0.25">
      <c r="A121" s="233"/>
      <c r="B121" s="233"/>
      <c r="C121" s="233"/>
      <c r="D121" s="234"/>
      <c r="E121" s="233"/>
      <c r="F121" s="234"/>
      <c r="G121" s="233"/>
      <c r="H121" s="233"/>
    </row>
    <row r="122" spans="1:8" ht="14.25" customHeight="1" x14ac:dyDescent="0.25">
      <c r="A122" s="233"/>
      <c r="B122" s="233"/>
      <c r="C122" s="233"/>
      <c r="D122" s="234"/>
      <c r="E122" s="233"/>
      <c r="F122" s="234"/>
      <c r="G122" s="233"/>
      <c r="H122" s="233"/>
    </row>
    <row r="123" spans="1:8" ht="14.25" customHeight="1" x14ac:dyDescent="0.25">
      <c r="A123" s="233"/>
      <c r="B123" s="233"/>
      <c r="C123" s="233"/>
      <c r="D123" s="234"/>
      <c r="E123" s="233"/>
      <c r="F123" s="234"/>
      <c r="G123" s="233"/>
      <c r="H123" s="233"/>
    </row>
    <row r="124" spans="1:8" ht="14.25" customHeight="1" x14ac:dyDescent="0.25">
      <c r="A124" s="233"/>
      <c r="B124" s="233"/>
      <c r="C124" s="233"/>
      <c r="D124" s="234"/>
      <c r="E124" s="233"/>
      <c r="F124" s="234"/>
      <c r="G124" s="233"/>
      <c r="H124" s="233"/>
    </row>
    <row r="125" spans="1:8" ht="14.25" customHeight="1" x14ac:dyDescent="0.25">
      <c r="A125" s="233"/>
      <c r="B125" s="233"/>
      <c r="C125" s="233"/>
      <c r="D125" s="234"/>
      <c r="E125" s="233"/>
      <c r="F125" s="234"/>
      <c r="G125" s="233"/>
      <c r="H125" s="233"/>
    </row>
    <row r="126" spans="1:8" ht="14.25" customHeight="1" x14ac:dyDescent="0.25">
      <c r="A126" s="233"/>
      <c r="B126" s="233"/>
      <c r="C126" s="233"/>
      <c r="D126" s="234"/>
      <c r="E126" s="233"/>
      <c r="F126" s="234"/>
      <c r="G126" s="233"/>
      <c r="H126" s="233"/>
    </row>
    <row r="127" spans="1:8" ht="14.25" customHeight="1" x14ac:dyDescent="0.25">
      <c r="A127" s="233"/>
      <c r="B127" s="233"/>
      <c r="C127" s="233"/>
      <c r="D127" s="234"/>
      <c r="E127" s="233"/>
      <c r="F127" s="234"/>
      <c r="G127" s="233"/>
      <c r="H127" s="233"/>
    </row>
    <row r="128" spans="1:8" ht="14.25" customHeight="1" x14ac:dyDescent="0.25">
      <c r="A128" s="233"/>
      <c r="B128" s="233"/>
      <c r="C128" s="233"/>
      <c r="D128" s="234"/>
      <c r="E128" s="233"/>
      <c r="F128" s="234"/>
      <c r="G128" s="233"/>
      <c r="H128" s="233"/>
    </row>
    <row r="129" spans="1:8" ht="14.25" customHeight="1" x14ac:dyDescent="0.25">
      <c r="A129" s="233"/>
      <c r="B129" s="233"/>
      <c r="C129" s="233"/>
      <c r="D129" s="234"/>
      <c r="E129" s="233"/>
      <c r="F129" s="234"/>
      <c r="G129" s="233"/>
      <c r="H129" s="233"/>
    </row>
    <row r="130" spans="1:8" ht="14.25" customHeight="1" x14ac:dyDescent="0.25">
      <c r="A130" s="233"/>
      <c r="B130" s="233"/>
      <c r="C130" s="233"/>
      <c r="D130" s="234"/>
      <c r="E130" s="233"/>
      <c r="F130" s="234"/>
      <c r="G130" s="233"/>
      <c r="H130" s="233"/>
    </row>
    <row r="131" spans="1:8" ht="14.25" customHeight="1" x14ac:dyDescent="0.25">
      <c r="A131" s="233"/>
      <c r="B131" s="233"/>
      <c r="C131" s="233"/>
      <c r="D131" s="234"/>
      <c r="E131" s="233"/>
      <c r="F131" s="234"/>
      <c r="G131" s="233"/>
      <c r="H131" s="233"/>
    </row>
    <row r="132" spans="1:8" ht="14.25" customHeight="1" x14ac:dyDescent="0.25">
      <c r="A132" s="233"/>
      <c r="B132" s="233"/>
      <c r="C132" s="233"/>
      <c r="D132" s="234"/>
      <c r="E132" s="233"/>
      <c r="F132" s="234"/>
      <c r="G132" s="233"/>
      <c r="H132" s="233"/>
    </row>
    <row r="133" spans="1:8" ht="14.25" customHeight="1" x14ac:dyDescent="0.25">
      <c r="A133" s="233"/>
      <c r="B133" s="233"/>
      <c r="C133" s="233"/>
      <c r="D133" s="234"/>
      <c r="E133" s="233"/>
      <c r="F133" s="234"/>
      <c r="G133" s="233"/>
      <c r="H133" s="233"/>
    </row>
    <row r="134" spans="1:8" ht="14.25" customHeight="1" x14ac:dyDescent="0.25">
      <c r="A134" s="233"/>
      <c r="B134" s="233"/>
      <c r="C134" s="233"/>
      <c r="D134" s="234"/>
      <c r="E134" s="233"/>
      <c r="F134" s="234"/>
      <c r="G134" s="233"/>
      <c r="H134" s="233"/>
    </row>
    <row r="135" spans="1:8" ht="14.25" customHeight="1" x14ac:dyDescent="0.25">
      <c r="A135" s="233"/>
      <c r="B135" s="233"/>
      <c r="C135" s="233"/>
      <c r="D135" s="234"/>
      <c r="E135" s="233"/>
      <c r="F135" s="234"/>
      <c r="G135" s="233"/>
      <c r="H135" s="233"/>
    </row>
    <row r="136" spans="1:8" ht="14.25" customHeight="1" x14ac:dyDescent="0.25">
      <c r="A136" s="233"/>
      <c r="B136" s="233"/>
      <c r="C136" s="233"/>
      <c r="D136" s="234"/>
      <c r="E136" s="233"/>
      <c r="F136" s="234"/>
      <c r="G136" s="233"/>
      <c r="H136" s="233"/>
    </row>
    <row r="137" spans="1:8" ht="14.25" customHeight="1" x14ac:dyDescent="0.25">
      <c r="A137" s="233"/>
      <c r="B137" s="233"/>
      <c r="C137" s="233"/>
      <c r="D137" s="234"/>
      <c r="E137" s="233"/>
      <c r="F137" s="234"/>
      <c r="G137" s="233"/>
      <c r="H137" s="233"/>
    </row>
    <row r="138" spans="1:8" ht="14.25" customHeight="1" x14ac:dyDescent="0.25">
      <c r="A138" s="233"/>
      <c r="B138" s="233"/>
      <c r="C138" s="233"/>
      <c r="D138" s="234"/>
      <c r="E138" s="233"/>
      <c r="F138" s="234"/>
      <c r="G138" s="233"/>
      <c r="H138" s="233"/>
    </row>
    <row r="139" spans="1:8" ht="14.25" customHeight="1" x14ac:dyDescent="0.25">
      <c r="A139" s="233"/>
      <c r="B139" s="233"/>
      <c r="C139" s="233"/>
      <c r="D139" s="234"/>
      <c r="E139" s="233"/>
      <c r="F139" s="234"/>
      <c r="G139" s="233"/>
      <c r="H139" s="233"/>
    </row>
    <row r="140" spans="1:8" ht="14.25" customHeight="1" x14ac:dyDescent="0.25">
      <c r="A140" s="233"/>
      <c r="B140" s="233"/>
      <c r="C140" s="233"/>
      <c r="D140" s="234"/>
      <c r="E140" s="233"/>
      <c r="F140" s="234"/>
      <c r="G140" s="233"/>
      <c r="H140" s="233"/>
    </row>
    <row r="141" spans="1:8" ht="14.25" customHeight="1" x14ac:dyDescent="0.25">
      <c r="A141" s="233"/>
      <c r="B141" s="233"/>
      <c r="C141" s="233"/>
      <c r="D141" s="234"/>
      <c r="E141" s="233"/>
      <c r="F141" s="234"/>
      <c r="G141" s="233"/>
      <c r="H141" s="233"/>
    </row>
    <row r="142" spans="1:8" ht="14.25" customHeight="1" x14ac:dyDescent="0.25">
      <c r="A142" s="233"/>
      <c r="B142" s="233"/>
      <c r="C142" s="233"/>
      <c r="D142" s="234"/>
      <c r="E142" s="233"/>
      <c r="F142" s="234"/>
      <c r="G142" s="233"/>
      <c r="H142" s="233"/>
    </row>
    <row r="143" spans="1:8" ht="14.25" customHeight="1" x14ac:dyDescent="0.25">
      <c r="A143" s="233"/>
      <c r="B143" s="233"/>
      <c r="C143" s="233"/>
      <c r="D143" s="234"/>
      <c r="E143" s="233"/>
      <c r="F143" s="234"/>
      <c r="G143" s="233"/>
      <c r="H143" s="233"/>
    </row>
    <row r="144" spans="1:8" ht="14.25" customHeight="1" x14ac:dyDescent="0.25">
      <c r="A144" s="233"/>
      <c r="B144" s="233"/>
      <c r="C144" s="233"/>
      <c r="D144" s="234"/>
      <c r="E144" s="233"/>
      <c r="F144" s="234"/>
      <c r="G144" s="233"/>
      <c r="H144" s="233"/>
    </row>
    <row r="145" spans="1:8" ht="14.25" customHeight="1" x14ac:dyDescent="0.25">
      <c r="A145" s="233"/>
      <c r="B145" s="233"/>
      <c r="C145" s="233"/>
      <c r="D145" s="234"/>
      <c r="E145" s="233"/>
      <c r="F145" s="234"/>
      <c r="G145" s="233"/>
      <c r="H145" s="233"/>
    </row>
    <row r="146" spans="1:8" ht="14.25" customHeight="1" x14ac:dyDescent="0.25">
      <c r="A146" s="233"/>
      <c r="B146" s="233"/>
      <c r="C146" s="233"/>
      <c r="D146" s="234"/>
      <c r="E146" s="233"/>
      <c r="F146" s="234"/>
      <c r="G146" s="233"/>
      <c r="H146" s="233"/>
    </row>
    <row r="147" spans="1:8" ht="14.25" customHeight="1" x14ac:dyDescent="0.25">
      <c r="A147" s="233"/>
      <c r="B147" s="233"/>
      <c r="C147" s="233"/>
      <c r="D147" s="234"/>
      <c r="E147" s="233"/>
      <c r="F147" s="234"/>
      <c r="G147" s="233"/>
      <c r="H147" s="233"/>
    </row>
    <row r="148" spans="1:8" ht="14.25" customHeight="1" x14ac:dyDescent="0.25">
      <c r="A148" s="233"/>
      <c r="B148" s="233"/>
      <c r="C148" s="233"/>
      <c r="D148" s="234"/>
      <c r="E148" s="233"/>
      <c r="F148" s="234"/>
      <c r="G148" s="233"/>
      <c r="H148" s="233"/>
    </row>
    <row r="149" spans="1:8" ht="14.25" customHeight="1" x14ac:dyDescent="0.25">
      <c r="A149" s="233"/>
      <c r="B149" s="233"/>
      <c r="C149" s="233"/>
      <c r="D149" s="234"/>
      <c r="E149" s="233"/>
      <c r="F149" s="234"/>
      <c r="G149" s="233"/>
      <c r="H149" s="233"/>
    </row>
    <row r="150" spans="1:8" ht="14.25" customHeight="1" x14ac:dyDescent="0.25">
      <c r="A150" s="233"/>
      <c r="B150" s="233"/>
      <c r="C150" s="233"/>
      <c r="D150" s="234"/>
      <c r="E150" s="233"/>
      <c r="F150" s="234"/>
      <c r="G150" s="233"/>
      <c r="H150" s="233"/>
    </row>
    <row r="151" spans="1:8" ht="14.25" customHeight="1" x14ac:dyDescent="0.25">
      <c r="A151" s="233"/>
      <c r="B151" s="233"/>
      <c r="C151" s="233"/>
      <c r="D151" s="234"/>
      <c r="E151" s="233"/>
      <c r="F151" s="234"/>
      <c r="G151" s="233"/>
      <c r="H151" s="233"/>
    </row>
    <row r="152" spans="1:8" ht="14.25" customHeight="1" x14ac:dyDescent="0.25">
      <c r="A152" s="233"/>
      <c r="B152" s="233"/>
      <c r="C152" s="233"/>
      <c r="D152" s="234"/>
      <c r="E152" s="233"/>
      <c r="F152" s="234"/>
      <c r="G152" s="233"/>
      <c r="H152" s="233"/>
    </row>
    <row r="153" spans="1:8" ht="14.25" customHeight="1" x14ac:dyDescent="0.25">
      <c r="A153" s="233"/>
      <c r="B153" s="233"/>
      <c r="C153" s="233"/>
      <c r="D153" s="234"/>
      <c r="E153" s="233"/>
      <c r="F153" s="234"/>
      <c r="G153" s="233"/>
      <c r="H153" s="233"/>
    </row>
    <row r="154" spans="1:8" ht="14.25" customHeight="1" x14ac:dyDescent="0.25">
      <c r="A154" s="233"/>
      <c r="B154" s="233"/>
      <c r="C154" s="233"/>
      <c r="D154" s="234"/>
      <c r="E154" s="233"/>
      <c r="F154" s="234"/>
      <c r="G154" s="233"/>
      <c r="H154" s="233"/>
    </row>
    <row r="155" spans="1:8" ht="14.25" customHeight="1" x14ac:dyDescent="0.25">
      <c r="A155" s="233"/>
      <c r="B155" s="233"/>
      <c r="C155" s="233"/>
      <c r="D155" s="234"/>
      <c r="E155" s="233"/>
      <c r="F155" s="234"/>
      <c r="G155" s="233"/>
      <c r="H155" s="233"/>
    </row>
    <row r="156" spans="1:8" ht="14.25" customHeight="1" x14ac:dyDescent="0.25">
      <c r="A156" s="233"/>
      <c r="B156" s="233"/>
      <c r="C156" s="233"/>
      <c r="D156" s="234"/>
      <c r="E156" s="233"/>
      <c r="F156" s="234"/>
      <c r="G156" s="233"/>
      <c r="H156" s="233"/>
    </row>
    <row r="157" spans="1:8" ht="14.25" customHeight="1" x14ac:dyDescent="0.25">
      <c r="A157" s="233"/>
      <c r="B157" s="233"/>
      <c r="C157" s="233"/>
      <c r="D157" s="234"/>
      <c r="E157" s="233"/>
      <c r="F157" s="234"/>
      <c r="G157" s="233"/>
      <c r="H157" s="233"/>
    </row>
    <row r="158" spans="1:8" ht="14.25" customHeight="1" x14ac:dyDescent="0.25">
      <c r="A158" s="233"/>
      <c r="B158" s="233"/>
      <c r="C158" s="233"/>
      <c r="D158" s="234"/>
      <c r="E158" s="233"/>
      <c r="F158" s="234"/>
      <c r="G158" s="233"/>
      <c r="H158" s="233"/>
    </row>
    <row r="159" spans="1:8" ht="14.25" customHeight="1" x14ac:dyDescent="0.25">
      <c r="A159" s="233"/>
      <c r="B159" s="233"/>
      <c r="C159" s="233"/>
      <c r="D159" s="234"/>
      <c r="E159" s="233"/>
      <c r="F159" s="234"/>
      <c r="G159" s="233"/>
      <c r="H159" s="233"/>
    </row>
    <row r="160" spans="1:8" ht="14.25" customHeight="1" x14ac:dyDescent="0.25">
      <c r="A160" s="233"/>
      <c r="B160" s="233"/>
      <c r="C160" s="233"/>
      <c r="D160" s="234"/>
      <c r="E160" s="233"/>
      <c r="F160" s="234"/>
      <c r="G160" s="233"/>
      <c r="H160" s="233"/>
    </row>
    <row r="161" spans="1:8" ht="14.25" customHeight="1" x14ac:dyDescent="0.25">
      <c r="A161" s="233"/>
      <c r="B161" s="233"/>
      <c r="C161" s="233"/>
      <c r="D161" s="234"/>
      <c r="E161" s="233"/>
      <c r="F161" s="234"/>
      <c r="G161" s="233"/>
      <c r="H161" s="233"/>
    </row>
    <row r="162" spans="1:8" ht="14.25" customHeight="1" x14ac:dyDescent="0.25">
      <c r="A162" s="233"/>
      <c r="B162" s="233"/>
      <c r="C162" s="233"/>
      <c r="D162" s="234"/>
      <c r="E162" s="233"/>
      <c r="F162" s="234"/>
      <c r="G162" s="233"/>
      <c r="H162" s="233"/>
    </row>
    <row r="163" spans="1:8" ht="14.25" customHeight="1" x14ac:dyDescent="0.25">
      <c r="A163" s="233"/>
      <c r="B163" s="233"/>
      <c r="C163" s="233"/>
      <c r="D163" s="234"/>
      <c r="E163" s="233"/>
      <c r="F163" s="234"/>
      <c r="G163" s="233"/>
      <c r="H163" s="233"/>
    </row>
    <row r="164" spans="1:8" ht="14.25" customHeight="1" x14ac:dyDescent="0.25">
      <c r="A164" s="233"/>
      <c r="B164" s="233"/>
      <c r="C164" s="233"/>
      <c r="D164" s="234"/>
      <c r="E164" s="233"/>
      <c r="F164" s="234"/>
      <c r="G164" s="233"/>
      <c r="H164" s="233"/>
    </row>
    <row r="165" spans="1:8" ht="14.25" customHeight="1" x14ac:dyDescent="0.25">
      <c r="A165" s="233"/>
      <c r="B165" s="233"/>
      <c r="C165" s="233"/>
      <c r="D165" s="234"/>
      <c r="E165" s="233"/>
      <c r="F165" s="234"/>
      <c r="G165" s="233"/>
      <c r="H165" s="233"/>
    </row>
    <row r="166" spans="1:8" ht="14.25" customHeight="1" x14ac:dyDescent="0.25">
      <c r="A166" s="233"/>
      <c r="B166" s="233"/>
      <c r="C166" s="233"/>
      <c r="D166" s="234"/>
      <c r="E166" s="233"/>
      <c r="F166" s="234"/>
      <c r="G166" s="233"/>
      <c r="H166" s="233"/>
    </row>
    <row r="167" spans="1:8" ht="14.25" customHeight="1" x14ac:dyDescent="0.25">
      <c r="A167" s="233"/>
      <c r="B167" s="233"/>
      <c r="C167" s="233"/>
      <c r="D167" s="234"/>
      <c r="E167" s="233"/>
      <c r="F167" s="234"/>
      <c r="G167" s="233"/>
      <c r="H167" s="233"/>
    </row>
    <row r="168" spans="1:8" ht="14.25" customHeight="1" x14ac:dyDescent="0.25">
      <c r="A168" s="233"/>
      <c r="B168" s="233"/>
      <c r="C168" s="233"/>
      <c r="D168" s="234"/>
      <c r="E168" s="233"/>
      <c r="F168" s="234"/>
      <c r="G168" s="233"/>
      <c r="H168" s="233"/>
    </row>
    <row r="169" spans="1:8" ht="14.25" customHeight="1" x14ac:dyDescent="0.25">
      <c r="A169" s="233"/>
      <c r="B169" s="233"/>
      <c r="C169" s="233"/>
      <c r="D169" s="234"/>
      <c r="E169" s="233"/>
      <c r="F169" s="234"/>
      <c r="G169" s="233"/>
      <c r="H169" s="233"/>
    </row>
    <row r="170" spans="1:8" ht="14.25" customHeight="1" x14ac:dyDescent="0.25">
      <c r="A170" s="233"/>
      <c r="B170" s="233"/>
      <c r="C170" s="233"/>
      <c r="D170" s="234"/>
      <c r="E170" s="233"/>
      <c r="F170" s="234"/>
      <c r="G170" s="233"/>
      <c r="H170" s="233"/>
    </row>
    <row r="171" spans="1:8" ht="14.25" customHeight="1" x14ac:dyDescent="0.25">
      <c r="A171" s="233"/>
      <c r="B171" s="233"/>
      <c r="C171" s="233"/>
      <c r="D171" s="234"/>
      <c r="E171" s="233"/>
      <c r="F171" s="234"/>
      <c r="G171" s="233"/>
      <c r="H171" s="233"/>
    </row>
    <row r="172" spans="1:8" ht="14.25" customHeight="1" x14ac:dyDescent="0.25">
      <c r="A172" s="233"/>
      <c r="B172" s="233"/>
      <c r="C172" s="233"/>
      <c r="D172" s="234"/>
      <c r="E172" s="233"/>
      <c r="F172" s="234"/>
      <c r="G172" s="233"/>
      <c r="H172" s="233"/>
    </row>
    <row r="173" spans="1:8" ht="14.25" customHeight="1" x14ac:dyDescent="0.25">
      <c r="A173" s="233"/>
      <c r="B173" s="233"/>
      <c r="C173" s="233"/>
      <c r="D173" s="234"/>
      <c r="E173" s="233"/>
      <c r="F173" s="234"/>
      <c r="G173" s="233"/>
      <c r="H173" s="233"/>
    </row>
    <row r="174" spans="1:8" ht="14.25" customHeight="1" x14ac:dyDescent="0.25">
      <c r="A174" s="233"/>
      <c r="B174" s="233"/>
      <c r="C174" s="233"/>
      <c r="D174" s="234"/>
      <c r="E174" s="233"/>
      <c r="F174" s="234"/>
      <c r="G174" s="233"/>
      <c r="H174" s="233"/>
    </row>
    <row r="175" spans="1:8" ht="14.25" customHeight="1" x14ac:dyDescent="0.25">
      <c r="A175" s="233"/>
      <c r="B175" s="233"/>
      <c r="C175" s="233"/>
      <c r="D175" s="234"/>
      <c r="E175" s="233"/>
      <c r="F175" s="234"/>
      <c r="G175" s="233"/>
      <c r="H175" s="233"/>
    </row>
    <row r="176" spans="1:8" ht="14.25" customHeight="1" x14ac:dyDescent="0.25">
      <c r="A176" s="233"/>
      <c r="B176" s="233"/>
      <c r="C176" s="233"/>
      <c r="D176" s="234"/>
      <c r="E176" s="233"/>
      <c r="F176" s="234"/>
      <c r="G176" s="233"/>
      <c r="H176" s="233"/>
    </row>
    <row r="177" spans="1:8" ht="14.25" customHeight="1" x14ac:dyDescent="0.25">
      <c r="A177" s="233"/>
      <c r="B177" s="233"/>
      <c r="C177" s="233"/>
      <c r="D177" s="234"/>
      <c r="E177" s="233"/>
      <c r="F177" s="234"/>
      <c r="G177" s="233"/>
      <c r="H177" s="233"/>
    </row>
    <row r="178" spans="1:8" ht="14.25" customHeight="1" x14ac:dyDescent="0.25">
      <c r="A178" s="233"/>
      <c r="B178" s="233"/>
      <c r="C178" s="233"/>
      <c r="D178" s="234"/>
      <c r="E178" s="233"/>
      <c r="F178" s="234"/>
      <c r="G178" s="233"/>
      <c r="H178" s="233"/>
    </row>
    <row r="179" spans="1:8" ht="14.25" customHeight="1" x14ac:dyDescent="0.25">
      <c r="A179" s="233"/>
      <c r="B179" s="233"/>
      <c r="C179" s="233"/>
      <c r="D179" s="234"/>
      <c r="E179" s="233"/>
      <c r="F179" s="234"/>
      <c r="G179" s="233"/>
      <c r="H179" s="233"/>
    </row>
    <row r="180" spans="1:8" ht="14.25" customHeight="1" x14ac:dyDescent="0.25">
      <c r="A180" s="233"/>
      <c r="B180" s="233"/>
      <c r="C180" s="233"/>
      <c r="D180" s="234"/>
      <c r="E180" s="233"/>
      <c r="F180" s="234"/>
      <c r="G180" s="233"/>
      <c r="H180" s="233"/>
    </row>
    <row r="181" spans="1:8" ht="14.25" customHeight="1" x14ac:dyDescent="0.25">
      <c r="A181" s="233"/>
      <c r="B181" s="233"/>
      <c r="C181" s="233"/>
      <c r="D181" s="234"/>
      <c r="E181" s="233"/>
      <c r="F181" s="234"/>
      <c r="G181" s="233"/>
      <c r="H181" s="233"/>
    </row>
    <row r="182" spans="1:8" ht="14.25" customHeight="1" x14ac:dyDescent="0.25">
      <c r="A182" s="233"/>
      <c r="B182" s="233"/>
      <c r="C182" s="233"/>
      <c r="D182" s="234"/>
      <c r="E182" s="233"/>
      <c r="F182" s="234"/>
      <c r="G182" s="233"/>
      <c r="H182" s="233"/>
    </row>
    <row r="183" spans="1:8" ht="14.25" customHeight="1" x14ac:dyDescent="0.25">
      <c r="A183" s="233"/>
      <c r="B183" s="233"/>
      <c r="C183" s="233"/>
      <c r="D183" s="234"/>
      <c r="E183" s="233"/>
      <c r="F183" s="234"/>
      <c r="G183" s="233"/>
      <c r="H183" s="233"/>
    </row>
    <row r="184" spans="1:8" ht="14.25" customHeight="1" x14ac:dyDescent="0.25">
      <c r="A184" s="233"/>
      <c r="B184" s="233"/>
      <c r="C184" s="233"/>
      <c r="D184" s="234"/>
      <c r="E184" s="233"/>
      <c r="F184" s="234"/>
      <c r="G184" s="233"/>
      <c r="H184" s="233"/>
    </row>
    <row r="185" spans="1:8" ht="14.25" customHeight="1" x14ac:dyDescent="0.25">
      <c r="A185" s="233"/>
      <c r="B185" s="233"/>
      <c r="C185" s="233"/>
      <c r="D185" s="234"/>
      <c r="E185" s="233"/>
      <c r="F185" s="234"/>
      <c r="G185" s="233"/>
      <c r="H185" s="233"/>
    </row>
    <row r="186" spans="1:8" ht="14.25" customHeight="1" x14ac:dyDescent="0.25">
      <c r="A186" s="233"/>
      <c r="B186" s="233"/>
      <c r="C186" s="233"/>
      <c r="D186" s="234"/>
      <c r="E186" s="233"/>
      <c r="F186" s="234"/>
      <c r="G186" s="233"/>
      <c r="H186" s="233"/>
    </row>
    <row r="187" spans="1:8" ht="14.25" customHeight="1" x14ac:dyDescent="0.25">
      <c r="A187" s="233"/>
      <c r="B187" s="233"/>
      <c r="C187" s="233"/>
      <c r="D187" s="234"/>
      <c r="E187" s="233"/>
      <c r="F187" s="234"/>
      <c r="G187" s="233"/>
      <c r="H187" s="233"/>
    </row>
    <row r="188" spans="1:8" ht="14.25" customHeight="1" x14ac:dyDescent="0.25">
      <c r="A188" s="233"/>
      <c r="B188" s="233"/>
      <c r="C188" s="233"/>
      <c r="D188" s="234"/>
      <c r="E188" s="233"/>
      <c r="F188" s="234"/>
      <c r="G188" s="233"/>
      <c r="H188" s="233"/>
    </row>
    <row r="189" spans="1:8" ht="14.25" customHeight="1" x14ac:dyDescent="0.25">
      <c r="A189" s="233"/>
      <c r="B189" s="233"/>
      <c r="C189" s="233"/>
      <c r="D189" s="234"/>
      <c r="E189" s="233"/>
      <c r="F189" s="234"/>
      <c r="G189" s="233"/>
      <c r="H189" s="233"/>
    </row>
    <row r="190" spans="1:8" ht="14.25" customHeight="1" x14ac:dyDescent="0.25">
      <c r="A190" s="233"/>
      <c r="B190" s="233"/>
      <c r="C190" s="233"/>
      <c r="D190" s="234"/>
      <c r="E190" s="233"/>
      <c r="F190" s="234"/>
      <c r="G190" s="233"/>
      <c r="H190" s="233"/>
    </row>
    <row r="191" spans="1:8" ht="14.25" customHeight="1" x14ac:dyDescent="0.25">
      <c r="A191" s="233"/>
      <c r="B191" s="233"/>
      <c r="C191" s="233"/>
      <c r="D191" s="234"/>
      <c r="E191" s="233"/>
      <c r="F191" s="234"/>
      <c r="G191" s="233"/>
      <c r="H191" s="233"/>
    </row>
    <row r="192" spans="1:8" ht="14.25" customHeight="1" x14ac:dyDescent="0.25">
      <c r="A192" s="233"/>
      <c r="B192" s="233"/>
      <c r="C192" s="233"/>
      <c r="D192" s="234"/>
      <c r="E192" s="233"/>
      <c r="F192" s="234"/>
      <c r="G192" s="233"/>
      <c r="H192" s="233"/>
    </row>
    <row r="193" spans="1:8" ht="14.25" customHeight="1" x14ac:dyDescent="0.25">
      <c r="A193" s="233"/>
      <c r="B193" s="233"/>
      <c r="C193" s="233"/>
      <c r="D193" s="234"/>
      <c r="E193" s="233"/>
      <c r="F193" s="234"/>
      <c r="G193" s="233"/>
      <c r="H193" s="233"/>
    </row>
    <row r="194" spans="1:8" ht="14.25" customHeight="1" x14ac:dyDescent="0.25">
      <c r="A194" s="233"/>
      <c r="B194" s="233"/>
      <c r="C194" s="233"/>
      <c r="D194" s="234"/>
      <c r="E194" s="233"/>
      <c r="F194" s="234"/>
      <c r="G194" s="233"/>
      <c r="H194" s="233"/>
    </row>
    <row r="195" spans="1:8" ht="14.25" customHeight="1" x14ac:dyDescent="0.25">
      <c r="A195" s="233"/>
      <c r="B195" s="233"/>
      <c r="C195" s="233"/>
      <c r="D195" s="234"/>
      <c r="E195" s="233"/>
      <c r="F195" s="234"/>
      <c r="G195" s="233"/>
      <c r="H195" s="233"/>
    </row>
    <row r="196" spans="1:8" ht="14.25" customHeight="1" x14ac:dyDescent="0.25">
      <c r="A196" s="233"/>
      <c r="B196" s="233"/>
      <c r="C196" s="233"/>
      <c r="D196" s="234"/>
      <c r="E196" s="233"/>
      <c r="F196" s="234"/>
      <c r="G196" s="233"/>
      <c r="H196" s="233"/>
    </row>
    <row r="197" spans="1:8" ht="14.25" customHeight="1" x14ac:dyDescent="0.25">
      <c r="A197" s="233"/>
      <c r="B197" s="233"/>
      <c r="C197" s="233"/>
      <c r="D197" s="234"/>
      <c r="E197" s="233"/>
      <c r="F197" s="234"/>
      <c r="G197" s="233"/>
      <c r="H197" s="233"/>
    </row>
    <row r="198" spans="1:8" ht="14.25" customHeight="1" x14ac:dyDescent="0.25">
      <c r="A198" s="233"/>
      <c r="B198" s="233"/>
      <c r="C198" s="233"/>
      <c r="D198" s="234"/>
      <c r="E198" s="233"/>
      <c r="F198" s="234"/>
      <c r="G198" s="233"/>
      <c r="H198" s="233"/>
    </row>
    <row r="199" spans="1:8" ht="14.25" customHeight="1" x14ac:dyDescent="0.25">
      <c r="A199" s="233"/>
      <c r="B199" s="233"/>
      <c r="C199" s="233"/>
      <c r="D199" s="234"/>
      <c r="E199" s="233"/>
      <c r="F199" s="234"/>
      <c r="G199" s="233"/>
      <c r="H199" s="233"/>
    </row>
    <row r="200" spans="1:8" ht="14.25" customHeight="1" x14ac:dyDescent="0.25">
      <c r="A200" s="233"/>
      <c r="B200" s="233"/>
      <c r="C200" s="233"/>
      <c r="D200" s="234"/>
      <c r="E200" s="233"/>
      <c r="F200" s="234"/>
      <c r="G200" s="233"/>
      <c r="H200" s="233"/>
    </row>
    <row r="201" spans="1:8" ht="14.25" customHeight="1" x14ac:dyDescent="0.25">
      <c r="A201" s="233"/>
      <c r="B201" s="233"/>
      <c r="C201" s="233"/>
      <c r="D201" s="234"/>
      <c r="E201" s="233"/>
      <c r="F201" s="234"/>
      <c r="G201" s="233"/>
      <c r="H201" s="233"/>
    </row>
    <row r="202" spans="1:8" ht="14.25" customHeight="1" x14ac:dyDescent="0.25">
      <c r="A202" s="233"/>
      <c r="B202" s="233"/>
      <c r="C202" s="233"/>
      <c r="D202" s="234"/>
      <c r="E202" s="233"/>
      <c r="F202" s="234"/>
      <c r="G202" s="233"/>
      <c r="H202" s="233"/>
    </row>
    <row r="203" spans="1:8" ht="14.25" customHeight="1" x14ac:dyDescent="0.25">
      <c r="A203" s="233"/>
      <c r="B203" s="233"/>
      <c r="C203" s="233"/>
      <c r="D203" s="234"/>
      <c r="E203" s="233"/>
      <c r="F203" s="234"/>
      <c r="G203" s="233"/>
      <c r="H203" s="233"/>
    </row>
    <row r="204" spans="1:8" ht="14.25" customHeight="1" x14ac:dyDescent="0.25">
      <c r="A204" s="233"/>
      <c r="B204" s="233"/>
      <c r="C204" s="233"/>
      <c r="D204" s="234"/>
      <c r="E204" s="233"/>
      <c r="F204" s="234"/>
      <c r="G204" s="233"/>
      <c r="H204" s="233"/>
    </row>
    <row r="205" spans="1:8" ht="14.25" customHeight="1" x14ac:dyDescent="0.25">
      <c r="A205" s="233"/>
      <c r="B205" s="233"/>
      <c r="C205" s="233"/>
      <c r="D205" s="234"/>
      <c r="E205" s="233"/>
      <c r="F205" s="234"/>
      <c r="G205" s="233"/>
      <c r="H205" s="233"/>
    </row>
    <row r="206" spans="1:8" ht="14.25" customHeight="1" x14ac:dyDescent="0.25">
      <c r="A206" s="233"/>
      <c r="B206" s="233"/>
      <c r="C206" s="233"/>
      <c r="D206" s="234"/>
      <c r="E206" s="233"/>
      <c r="F206" s="234"/>
      <c r="G206" s="233"/>
      <c r="H206" s="233"/>
    </row>
    <row r="207" spans="1:8" ht="14.25" customHeight="1" x14ac:dyDescent="0.25">
      <c r="A207" s="233"/>
      <c r="B207" s="233"/>
      <c r="C207" s="233"/>
      <c r="D207" s="234"/>
      <c r="E207" s="233"/>
      <c r="F207" s="234"/>
      <c r="G207" s="233"/>
      <c r="H207" s="233"/>
    </row>
    <row r="208" spans="1:8" ht="14.25" customHeight="1" x14ac:dyDescent="0.25">
      <c r="A208" s="233"/>
      <c r="B208" s="233"/>
      <c r="C208" s="233"/>
      <c r="D208" s="234"/>
      <c r="E208" s="233"/>
      <c r="F208" s="234"/>
      <c r="G208" s="233"/>
      <c r="H208" s="233"/>
    </row>
    <row r="209" spans="1:8" ht="14.25" customHeight="1" x14ac:dyDescent="0.25">
      <c r="A209" s="233"/>
      <c r="B209" s="233"/>
      <c r="C209" s="233"/>
      <c r="D209" s="234"/>
      <c r="E209" s="233"/>
      <c r="F209" s="234"/>
      <c r="G209" s="233"/>
      <c r="H209" s="233"/>
    </row>
    <row r="210" spans="1:8" ht="14.25" customHeight="1" x14ac:dyDescent="0.25">
      <c r="A210" s="233"/>
      <c r="B210" s="233"/>
      <c r="C210" s="233"/>
      <c r="D210" s="234"/>
      <c r="E210" s="233"/>
      <c r="F210" s="234"/>
      <c r="G210" s="233"/>
      <c r="H210" s="233"/>
    </row>
    <row r="211" spans="1:8" ht="14.25" customHeight="1" x14ac:dyDescent="0.25">
      <c r="A211" s="233"/>
      <c r="B211" s="233"/>
      <c r="C211" s="233"/>
      <c r="D211" s="234"/>
      <c r="E211" s="233"/>
      <c r="F211" s="234"/>
      <c r="G211" s="233"/>
      <c r="H211" s="233"/>
    </row>
    <row r="212" spans="1:8" ht="14.25" customHeight="1" x14ac:dyDescent="0.25">
      <c r="A212" s="233"/>
      <c r="B212" s="233"/>
      <c r="C212" s="233"/>
      <c r="D212" s="234"/>
      <c r="E212" s="233"/>
      <c r="F212" s="234"/>
      <c r="G212" s="233"/>
      <c r="H212" s="233"/>
    </row>
    <row r="213" spans="1:8" ht="14.25" customHeight="1" x14ac:dyDescent="0.25">
      <c r="A213" s="233"/>
      <c r="B213" s="233"/>
      <c r="C213" s="233"/>
      <c r="D213" s="234"/>
      <c r="E213" s="233"/>
      <c r="F213" s="234"/>
      <c r="G213" s="233"/>
      <c r="H213" s="233"/>
    </row>
    <row r="214" spans="1:8" ht="14.25" customHeight="1" x14ac:dyDescent="0.25">
      <c r="A214" s="233"/>
      <c r="B214" s="233"/>
      <c r="C214" s="233"/>
      <c r="D214" s="234"/>
      <c r="E214" s="233"/>
      <c r="F214" s="234"/>
      <c r="G214" s="233"/>
      <c r="H214" s="233"/>
    </row>
    <row r="215" spans="1:8" ht="14.25" customHeight="1" x14ac:dyDescent="0.25">
      <c r="A215" s="233"/>
      <c r="B215" s="233"/>
      <c r="C215" s="233"/>
      <c r="D215" s="234"/>
      <c r="E215" s="233"/>
      <c r="F215" s="234"/>
      <c r="G215" s="233"/>
      <c r="H215" s="233"/>
    </row>
    <row r="216" spans="1:8" ht="14.25" customHeight="1" x14ac:dyDescent="0.25">
      <c r="A216" s="233"/>
      <c r="B216" s="233"/>
      <c r="C216" s="233"/>
      <c r="D216" s="234"/>
      <c r="E216" s="233"/>
      <c r="F216" s="234"/>
      <c r="G216" s="233"/>
      <c r="H216" s="233"/>
    </row>
    <row r="217" spans="1:8" ht="14.25" customHeight="1" x14ac:dyDescent="0.25">
      <c r="A217" s="233"/>
      <c r="B217" s="233"/>
      <c r="C217" s="233"/>
      <c r="D217" s="234"/>
      <c r="E217" s="233"/>
      <c r="F217" s="234"/>
      <c r="G217" s="233"/>
      <c r="H217" s="233"/>
    </row>
    <row r="218" spans="1:8" ht="14.25" customHeight="1" x14ac:dyDescent="0.25">
      <c r="A218" s="233"/>
      <c r="B218" s="233"/>
      <c r="C218" s="233"/>
      <c r="D218" s="234"/>
      <c r="E218" s="233"/>
      <c r="F218" s="234"/>
      <c r="G218" s="233"/>
      <c r="H218" s="233"/>
    </row>
    <row r="219" spans="1:8" ht="14.25" customHeight="1" x14ac:dyDescent="0.25">
      <c r="A219" s="233"/>
      <c r="B219" s="233"/>
      <c r="C219" s="233"/>
      <c r="D219" s="234"/>
      <c r="E219" s="233"/>
      <c r="F219" s="234"/>
      <c r="G219" s="233"/>
      <c r="H219" s="233"/>
    </row>
    <row r="220" spans="1:8" ht="14.25" customHeight="1" x14ac:dyDescent="0.25">
      <c r="A220" s="233"/>
      <c r="B220" s="233"/>
      <c r="C220" s="233"/>
      <c r="D220" s="234"/>
      <c r="E220" s="233"/>
      <c r="F220" s="234"/>
      <c r="G220" s="233"/>
      <c r="H220" s="233"/>
    </row>
    <row r="221" spans="1:8" ht="14.25" customHeight="1" x14ac:dyDescent="0.25">
      <c r="A221" s="233"/>
      <c r="B221" s="233"/>
      <c r="C221" s="233"/>
      <c r="D221" s="234"/>
      <c r="E221" s="233"/>
      <c r="F221" s="234"/>
      <c r="G221" s="233"/>
      <c r="H221" s="233"/>
    </row>
    <row r="222" spans="1:8" ht="14.25" customHeight="1" x14ac:dyDescent="0.25">
      <c r="A222" s="233"/>
      <c r="B222" s="233"/>
      <c r="C222" s="233"/>
      <c r="D222" s="234"/>
      <c r="E222" s="233"/>
      <c r="F222" s="234"/>
      <c r="G222" s="233"/>
      <c r="H222" s="233"/>
    </row>
    <row r="223" spans="1:8" ht="14.25" customHeight="1" x14ac:dyDescent="0.25">
      <c r="A223" s="233"/>
      <c r="B223" s="233"/>
      <c r="C223" s="233"/>
      <c r="D223" s="234"/>
      <c r="E223" s="233"/>
      <c r="F223" s="234"/>
      <c r="G223" s="233"/>
      <c r="H223" s="233"/>
    </row>
    <row r="224" spans="1:8" ht="14.25" customHeight="1" x14ac:dyDescent="0.25">
      <c r="A224" s="233"/>
      <c r="B224" s="233"/>
      <c r="C224" s="233"/>
      <c r="D224" s="234"/>
      <c r="E224" s="233"/>
      <c r="F224" s="234"/>
      <c r="G224" s="233"/>
      <c r="H224" s="233"/>
    </row>
    <row r="225" spans="1:8" ht="14.25" customHeight="1" x14ac:dyDescent="0.25">
      <c r="A225" s="233"/>
      <c r="B225" s="233"/>
      <c r="C225" s="233"/>
      <c r="D225" s="234"/>
      <c r="E225" s="233"/>
      <c r="F225" s="234"/>
      <c r="G225" s="233"/>
      <c r="H225" s="233"/>
    </row>
    <row r="226" spans="1:8" ht="14.25" customHeight="1" x14ac:dyDescent="0.25">
      <c r="A226" s="233"/>
      <c r="B226" s="233"/>
      <c r="C226" s="233"/>
      <c r="D226" s="234"/>
      <c r="E226" s="233"/>
      <c r="F226" s="234"/>
      <c r="G226" s="233"/>
      <c r="H226" s="233"/>
    </row>
    <row r="227" spans="1:8" ht="14.25" customHeight="1" x14ac:dyDescent="0.25">
      <c r="A227" s="233"/>
      <c r="B227" s="233"/>
      <c r="C227" s="233"/>
      <c r="D227" s="234"/>
      <c r="E227" s="233"/>
      <c r="F227" s="234"/>
      <c r="G227" s="233"/>
      <c r="H227" s="233"/>
    </row>
    <row r="228" spans="1:8" ht="14.25" customHeight="1" x14ac:dyDescent="0.25">
      <c r="A228" s="233"/>
      <c r="B228" s="233"/>
      <c r="C228" s="233"/>
      <c r="D228" s="234"/>
      <c r="E228" s="233"/>
      <c r="F228" s="234"/>
      <c r="G228" s="233"/>
      <c r="H228" s="233"/>
    </row>
    <row r="229" spans="1:8" ht="14.25" customHeight="1" x14ac:dyDescent="0.25">
      <c r="A229" s="233"/>
      <c r="B229" s="233"/>
      <c r="C229" s="233"/>
      <c r="D229" s="234"/>
      <c r="E229" s="233"/>
      <c r="F229" s="234"/>
      <c r="G229" s="233"/>
      <c r="H229" s="233"/>
    </row>
    <row r="230" spans="1:8" ht="14.25" customHeight="1" x14ac:dyDescent="0.25">
      <c r="A230" s="233"/>
      <c r="B230" s="233"/>
      <c r="C230" s="233"/>
      <c r="D230" s="234"/>
      <c r="E230" s="233"/>
      <c r="F230" s="234"/>
      <c r="G230" s="233"/>
      <c r="H230" s="233"/>
    </row>
    <row r="231" spans="1:8" ht="14.25" customHeight="1" x14ac:dyDescent="0.25">
      <c r="A231" s="233"/>
      <c r="B231" s="233"/>
      <c r="C231" s="233"/>
      <c r="D231" s="234"/>
      <c r="E231" s="233"/>
      <c r="F231" s="234"/>
      <c r="G231" s="233"/>
      <c r="H231" s="233"/>
    </row>
    <row r="232" spans="1:8" ht="14.25" customHeight="1" x14ac:dyDescent="0.25">
      <c r="A232" s="233"/>
      <c r="B232" s="233"/>
      <c r="C232" s="233"/>
      <c r="D232" s="234"/>
      <c r="E232" s="233"/>
      <c r="F232" s="234"/>
      <c r="G232" s="233"/>
      <c r="H232" s="233"/>
    </row>
    <row r="233" spans="1:8" ht="14.25" customHeight="1" x14ac:dyDescent="0.25">
      <c r="A233" s="233"/>
      <c r="B233" s="233"/>
      <c r="C233" s="233"/>
      <c r="D233" s="234"/>
      <c r="E233" s="233"/>
      <c r="F233" s="234"/>
      <c r="G233" s="233"/>
      <c r="H233" s="233"/>
    </row>
    <row r="234" spans="1:8" ht="14.25" customHeight="1" x14ac:dyDescent="0.25">
      <c r="A234" s="233"/>
      <c r="B234" s="233"/>
      <c r="C234" s="233"/>
      <c r="D234" s="234"/>
      <c r="E234" s="233"/>
      <c r="F234" s="234"/>
      <c r="G234" s="233"/>
      <c r="H234" s="233"/>
    </row>
    <row r="235" spans="1:8" ht="14.25" customHeight="1" x14ac:dyDescent="0.25">
      <c r="A235" s="233"/>
      <c r="B235" s="233"/>
      <c r="C235" s="233"/>
      <c r="D235" s="234"/>
      <c r="E235" s="233"/>
      <c r="F235" s="234"/>
      <c r="G235" s="233"/>
      <c r="H235" s="233"/>
    </row>
    <row r="236" spans="1:8" ht="14.25" customHeight="1" x14ac:dyDescent="0.25">
      <c r="A236" s="233"/>
      <c r="B236" s="233"/>
      <c r="C236" s="233"/>
      <c r="D236" s="234"/>
      <c r="E236" s="233"/>
      <c r="F236" s="234"/>
      <c r="G236" s="233"/>
      <c r="H236" s="233"/>
    </row>
    <row r="237" spans="1:8" ht="14.25" customHeight="1" x14ac:dyDescent="0.25">
      <c r="A237" s="233"/>
      <c r="B237" s="233"/>
      <c r="C237" s="233"/>
      <c r="D237" s="234"/>
      <c r="E237" s="233"/>
      <c r="F237" s="234"/>
      <c r="G237" s="233"/>
      <c r="H237" s="233"/>
    </row>
    <row r="238" spans="1:8" ht="14.25" customHeight="1" x14ac:dyDescent="0.25">
      <c r="A238" s="233"/>
      <c r="B238" s="233"/>
      <c r="C238" s="233"/>
      <c r="D238" s="234"/>
      <c r="E238" s="233"/>
      <c r="F238" s="234"/>
      <c r="G238" s="233"/>
      <c r="H238" s="233"/>
    </row>
    <row r="239" spans="1:8" ht="14.25" customHeight="1" x14ac:dyDescent="0.25">
      <c r="A239" s="233"/>
      <c r="B239" s="233"/>
      <c r="C239" s="233"/>
      <c r="D239" s="234"/>
      <c r="E239" s="233"/>
      <c r="F239" s="234"/>
      <c r="G239" s="233"/>
      <c r="H239" s="233"/>
    </row>
    <row r="240" spans="1:8" ht="14.25" customHeight="1" x14ac:dyDescent="0.25">
      <c r="A240" s="233"/>
      <c r="B240" s="233"/>
      <c r="C240" s="233"/>
      <c r="D240" s="234"/>
      <c r="E240" s="233"/>
      <c r="F240" s="234"/>
      <c r="G240" s="233"/>
      <c r="H240" s="233"/>
    </row>
    <row r="241" spans="1:8" ht="14.25" customHeight="1" x14ac:dyDescent="0.25">
      <c r="A241" s="233"/>
      <c r="B241" s="233"/>
      <c r="C241" s="233"/>
      <c r="D241" s="234"/>
      <c r="E241" s="233"/>
      <c r="F241" s="234"/>
      <c r="G241" s="233"/>
      <c r="H241" s="233"/>
    </row>
    <row r="242" spans="1:8" ht="14.25" customHeight="1" x14ac:dyDescent="0.25">
      <c r="A242" s="233"/>
      <c r="B242" s="233"/>
      <c r="C242" s="233"/>
      <c r="D242" s="234"/>
      <c r="E242" s="233"/>
      <c r="F242" s="234"/>
      <c r="G242" s="233"/>
      <c r="H242" s="233"/>
    </row>
    <row r="243" spans="1:8" ht="14.25" customHeight="1" x14ac:dyDescent="0.25">
      <c r="A243" s="233"/>
      <c r="B243" s="233"/>
      <c r="C243" s="233"/>
      <c r="D243" s="234"/>
      <c r="E243" s="233"/>
      <c r="F243" s="234"/>
      <c r="G243" s="233"/>
      <c r="H243" s="233"/>
    </row>
    <row r="244" spans="1:8" ht="14.25" customHeight="1" x14ac:dyDescent="0.25">
      <c r="A244" s="233"/>
      <c r="B244" s="233"/>
      <c r="C244" s="233"/>
      <c r="D244" s="234"/>
      <c r="E244" s="233"/>
      <c r="F244" s="234"/>
      <c r="G244" s="233"/>
      <c r="H244" s="233"/>
    </row>
    <row r="245" spans="1:8" ht="14.25" customHeight="1" x14ac:dyDescent="0.25">
      <c r="A245" s="233"/>
      <c r="B245" s="233"/>
      <c r="C245" s="233"/>
      <c r="D245" s="234"/>
      <c r="E245" s="233"/>
      <c r="F245" s="234"/>
      <c r="G245" s="233"/>
      <c r="H245" s="233"/>
    </row>
    <row r="246" spans="1:8" ht="14.25" customHeight="1" x14ac:dyDescent="0.25">
      <c r="A246" s="233"/>
      <c r="B246" s="233"/>
      <c r="C246" s="233"/>
      <c r="D246" s="234"/>
      <c r="E246" s="233"/>
      <c r="F246" s="234"/>
      <c r="G246" s="233"/>
      <c r="H246" s="233"/>
    </row>
    <row r="247" spans="1:8" ht="14.25" customHeight="1" x14ac:dyDescent="0.25">
      <c r="A247" s="233"/>
      <c r="B247" s="233"/>
      <c r="C247" s="233"/>
      <c r="D247" s="234"/>
      <c r="E247" s="233"/>
      <c r="F247" s="234"/>
      <c r="G247" s="233"/>
      <c r="H247" s="233"/>
    </row>
    <row r="248" spans="1:8" ht="15.75" customHeight="1" x14ac:dyDescent="0.25"/>
    <row r="249" spans="1:8" ht="15.75" customHeight="1" x14ac:dyDescent="0.25"/>
    <row r="250" spans="1:8" ht="15.75" customHeight="1" x14ac:dyDescent="0.25"/>
    <row r="251" spans="1:8" ht="15.75" customHeight="1" x14ac:dyDescent="0.25"/>
    <row r="252" spans="1:8" ht="15.75" customHeight="1" x14ac:dyDescent="0.25"/>
    <row r="253" spans="1:8" ht="15.75" customHeight="1" x14ac:dyDescent="0.25"/>
    <row r="254" spans="1:8" ht="15.75" customHeight="1" x14ac:dyDescent="0.25"/>
    <row r="255" spans="1:8" ht="15.75" customHeight="1" x14ac:dyDescent="0.25"/>
    <row r="256" spans="1:8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</sheetData>
  <mergeCells count="25">
    <mergeCell ref="C55:F55"/>
    <mergeCell ref="C18:E18"/>
    <mergeCell ref="C21:E21"/>
    <mergeCell ref="C25:E25"/>
    <mergeCell ref="G26:H26"/>
    <mergeCell ref="C27:E27"/>
    <mergeCell ref="C29:E29"/>
    <mergeCell ref="G34:H34"/>
    <mergeCell ref="C35:E35"/>
    <mergeCell ref="C44:E44"/>
    <mergeCell ref="H49:J49"/>
    <mergeCell ref="B52:G52"/>
    <mergeCell ref="H52:J52"/>
    <mergeCell ref="B1:J1"/>
    <mergeCell ref="B13:C13"/>
    <mergeCell ref="B15:D15"/>
    <mergeCell ref="E15:J15"/>
    <mergeCell ref="G22:H22"/>
    <mergeCell ref="H4:J4"/>
    <mergeCell ref="H5:J5"/>
    <mergeCell ref="B7:J7"/>
    <mergeCell ref="B8:J8"/>
    <mergeCell ref="B10:D10"/>
    <mergeCell ref="E10:J10"/>
    <mergeCell ref="B46:C46"/>
  </mergeCells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Реєстр-ЛисицяВ.В.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Kiriushyna</dc:creator>
  <cp:lastModifiedBy>Alexandra Kiriushyna</cp:lastModifiedBy>
  <dcterms:created xsi:type="dcterms:W3CDTF">2020-12-31T14:39:13Z</dcterms:created>
  <dcterms:modified xsi:type="dcterms:W3CDTF">2023-03-10T16:02:50Z</dcterms:modified>
</cp:coreProperties>
</file>