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610" windowHeight="11640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24519"/>
</workbook>
</file>

<file path=xl/calcChain.xml><?xml version="1.0" encoding="utf-8"?>
<calcChain xmlns="http://schemas.openxmlformats.org/spreadsheetml/2006/main">
  <c r="P38" i="1"/>
  <c r="P36"/>
  <c r="R36"/>
  <c r="P35"/>
  <c r="P32"/>
  <c r="P29"/>
  <c r="R29"/>
  <c r="O63"/>
  <c r="E66" i="2"/>
  <c r="G66"/>
  <c r="J66"/>
  <c r="J20"/>
  <c r="G20"/>
  <c r="F22"/>
  <c r="F23"/>
  <c r="F24"/>
  <c r="F25"/>
  <c r="F26"/>
  <c r="F27"/>
  <c r="F28"/>
  <c r="F29"/>
  <c r="F30"/>
  <c r="F31"/>
  <c r="F32"/>
  <c r="F21"/>
  <c r="E20"/>
  <c r="P50" i="1"/>
  <c r="P33"/>
  <c r="R33" s="1"/>
  <c r="P37"/>
  <c r="J37"/>
  <c r="R37"/>
  <c r="J27"/>
  <c r="P27"/>
  <c r="P28"/>
  <c r="R28"/>
  <c r="P30"/>
  <c r="R30"/>
  <c r="P31"/>
  <c r="R31"/>
  <c r="R32"/>
  <c r="P34"/>
  <c r="R34" s="1"/>
  <c r="R35"/>
  <c r="J38"/>
  <c r="R38"/>
  <c r="P40"/>
  <c r="R40"/>
  <c r="R39"/>
  <c r="P42"/>
  <c r="R42"/>
  <c r="R41" s="1"/>
  <c r="P43"/>
  <c r="R43"/>
  <c r="J46"/>
  <c r="J47"/>
  <c r="R47" s="1"/>
  <c r="R48" s="1"/>
  <c r="P47"/>
  <c r="J50"/>
  <c r="R50" s="1"/>
  <c r="R51" s="1"/>
  <c r="J53"/>
  <c r="P53"/>
  <c r="R53" s="1"/>
  <c r="J54"/>
  <c r="P54"/>
  <c r="R54" s="1"/>
  <c r="J55"/>
  <c r="R55" s="1"/>
  <c r="P55"/>
  <c r="P56"/>
  <c r="R56"/>
  <c r="J57"/>
  <c r="P57"/>
  <c r="R57" s="1"/>
  <c r="J60"/>
  <c r="R60" s="1"/>
  <c r="R61" s="1"/>
  <c r="P60"/>
  <c r="P61"/>
  <c r="R63"/>
  <c r="R64"/>
  <c r="J66"/>
  <c r="P66"/>
  <c r="R66" s="1"/>
  <c r="J67"/>
  <c r="P67"/>
  <c r="R67" s="1"/>
  <c r="J70"/>
  <c r="P70"/>
  <c r="R70"/>
  <c r="R72" s="1"/>
  <c r="P74"/>
  <c r="R74" s="1"/>
  <c r="O75"/>
  <c r="P75"/>
  <c r="R75" s="1"/>
  <c r="P76"/>
  <c r="R76" s="1"/>
  <c r="S76" s="1"/>
  <c r="P77"/>
  <c r="R77" s="1"/>
  <c r="P78"/>
  <c r="R78" s="1"/>
  <c r="P79"/>
  <c r="R79"/>
  <c r="P82"/>
  <c r="R82"/>
  <c r="R83" s="1"/>
  <c r="M27"/>
  <c r="M28"/>
  <c r="M29"/>
  <c r="Q29"/>
  <c r="M30"/>
  <c r="M31"/>
  <c r="L32"/>
  <c r="M32"/>
  <c r="M33"/>
  <c r="Q33"/>
  <c r="S33" s="1"/>
  <c r="M34"/>
  <c r="Q34" s="1"/>
  <c r="M35"/>
  <c r="Q35"/>
  <c r="M36"/>
  <c r="Q36"/>
  <c r="M37"/>
  <c r="M38"/>
  <c r="G27"/>
  <c r="Q27" s="1"/>
  <c r="Q28"/>
  <c r="S28" s="1"/>
  <c r="Q30"/>
  <c r="Q31"/>
  <c r="S31"/>
  <c r="G37"/>
  <c r="Q37"/>
  <c r="S37" s="1"/>
  <c r="G38"/>
  <c r="Q38" s="1"/>
  <c r="S38" s="1"/>
  <c r="M40"/>
  <c r="Q40"/>
  <c r="M42"/>
  <c r="Q42"/>
  <c r="M43"/>
  <c r="Q43"/>
  <c r="S43" s="1"/>
  <c r="M74"/>
  <c r="Q74" s="1"/>
  <c r="M82"/>
  <c r="Q82" s="1"/>
  <c r="P83"/>
  <c r="P39"/>
  <c r="P41"/>
  <c r="P64"/>
  <c r="P51"/>
  <c r="P68"/>
  <c r="P71"/>
  <c r="P72"/>
  <c r="L75"/>
  <c r="M75"/>
  <c r="Q75" s="1"/>
  <c r="S75" s="1"/>
  <c r="M76"/>
  <c r="Q76"/>
  <c r="M77"/>
  <c r="Q77"/>
  <c r="S77" s="1"/>
  <c r="M78"/>
  <c r="M80" s="1"/>
  <c r="M79"/>
  <c r="Q79" s="1"/>
  <c r="S79" s="1"/>
  <c r="M67"/>
  <c r="M66"/>
  <c r="M63"/>
  <c r="G55"/>
  <c r="M55"/>
  <c r="Q55"/>
  <c r="S55" s="1"/>
  <c r="M56"/>
  <c r="Q56" s="1"/>
  <c r="S56" s="1"/>
  <c r="M57"/>
  <c r="M54"/>
  <c r="M53"/>
  <c r="M60"/>
  <c r="M61" s="1"/>
  <c r="M39"/>
  <c r="M21"/>
  <c r="J14" i="2"/>
  <c r="G14"/>
  <c r="E14"/>
  <c r="Q21" i="1"/>
  <c r="G46"/>
  <c r="G48" s="1"/>
  <c r="G47"/>
  <c r="Q47" s="1"/>
  <c r="S47" s="1"/>
  <c r="M47"/>
  <c r="G50"/>
  <c r="G51" s="1"/>
  <c r="M50"/>
  <c r="G53"/>
  <c r="Q53"/>
  <c r="G54"/>
  <c r="G58" s="1"/>
  <c r="G57"/>
  <c r="Q57"/>
  <c r="S57" s="1"/>
  <c r="G60"/>
  <c r="G61" s="1"/>
  <c r="Q60"/>
  <c r="S60" s="1"/>
  <c r="S61" s="1"/>
  <c r="G63"/>
  <c r="Q63"/>
  <c r="J63"/>
  <c r="G66"/>
  <c r="Q66" s="1"/>
  <c r="G67"/>
  <c r="Q67" s="1"/>
  <c r="S67" s="1"/>
  <c r="G70"/>
  <c r="G72" s="1"/>
  <c r="M70"/>
  <c r="Q70"/>
  <c r="S70" s="1"/>
  <c r="S72" s="1"/>
  <c r="G71"/>
  <c r="M71"/>
  <c r="M72" s="1"/>
  <c r="Q71"/>
  <c r="S71" s="1"/>
  <c r="J71"/>
  <c r="M22"/>
  <c r="M41"/>
  <c r="M51"/>
  <c r="M58"/>
  <c r="M64"/>
  <c r="M68"/>
  <c r="M83"/>
  <c r="J22"/>
  <c r="J26"/>
  <c r="J44" s="1"/>
  <c r="J84" s="1"/>
  <c r="J86" s="1"/>
  <c r="J51"/>
  <c r="J58"/>
  <c r="J61"/>
  <c r="J64"/>
  <c r="J68"/>
  <c r="J72"/>
  <c r="J80"/>
  <c r="J83"/>
  <c r="G22"/>
  <c r="G26"/>
  <c r="G44"/>
  <c r="G64"/>
  <c r="G68"/>
  <c r="G80"/>
  <c r="G83"/>
  <c r="Q32"/>
  <c r="S32" s="1"/>
  <c r="S36"/>
  <c r="S29"/>
  <c r="P26"/>
  <c r="P44"/>
  <c r="R27"/>
  <c r="S35"/>
  <c r="S63"/>
  <c r="S64"/>
  <c r="Q64"/>
  <c r="Q41"/>
  <c r="S40"/>
  <c r="S39"/>
  <c r="Q39"/>
  <c r="S30"/>
  <c r="Q61"/>
  <c r="J48"/>
  <c r="Q22"/>
  <c r="M26"/>
  <c r="K46" s="1"/>
  <c r="M46" s="1"/>
  <c r="Q72"/>
  <c r="S42"/>
  <c r="S41" s="1"/>
  <c r="P58"/>
  <c r="P80"/>
  <c r="M44"/>
  <c r="P48"/>
  <c r="P84" s="1"/>
  <c r="N48"/>
  <c r="Q68" l="1"/>
  <c r="S66"/>
  <c r="S68" s="1"/>
  <c r="Q80"/>
  <c r="S74"/>
  <c r="Q26"/>
  <c r="Q44" s="1"/>
  <c r="S27"/>
  <c r="R58"/>
  <c r="S53"/>
  <c r="M48"/>
  <c r="M84" s="1"/>
  <c r="M86" s="1"/>
  <c r="Q46"/>
  <c r="Q83"/>
  <c r="S82"/>
  <c r="S83" s="1"/>
  <c r="G84"/>
  <c r="G86" s="1"/>
  <c r="S34"/>
  <c r="R80"/>
  <c r="R68"/>
  <c r="R26"/>
  <c r="R44" s="1"/>
  <c r="R84" s="1"/>
  <c r="P21" s="1"/>
  <c r="Q54"/>
  <c r="Q50"/>
  <c r="Q78"/>
  <c r="S78" s="1"/>
  <c r="Q51" l="1"/>
  <c r="S50"/>
  <c r="S51" s="1"/>
  <c r="R21"/>
  <c r="P22"/>
  <c r="P86" s="1"/>
  <c r="S54"/>
  <c r="S58" s="1"/>
  <c r="Q58"/>
  <c r="S46"/>
  <c r="S48" s="1"/>
  <c r="Q48"/>
  <c r="Q84"/>
  <c r="Q86" s="1"/>
  <c r="S26"/>
  <c r="S44" s="1"/>
  <c r="S80"/>
  <c r="R22" l="1"/>
  <c r="R86" s="1"/>
  <c r="S21"/>
  <c r="S22" s="1"/>
  <c r="S84"/>
  <c r="S86" l="1"/>
</calcChain>
</file>

<file path=xl/sharedStrings.xml><?xml version="1.0" encoding="utf-8"?>
<sst xmlns="http://schemas.openxmlformats.org/spreadsheetml/2006/main" count="552" uniqueCount="286">
  <si>
    <t>Додаток № _____</t>
  </si>
  <si>
    <t>до Договору про надання гранту інституційної підтримки</t>
  </si>
  <si>
    <t>№ ____________ від "___" ___________________2020 року</t>
  </si>
  <si>
    <t>ЗВІТ</t>
  </si>
  <si>
    <t>про надходження та використання коштів для реалізації проєкту інституційної підтримки</t>
  </si>
  <si>
    <t>Повна назва організації Грантоотримувача: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</si>
  <si>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</si>
  <si>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</si>
  <si>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</si>
  <si>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</si>
  <si>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</si>
  <si>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</si>
  <si>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</si>
  <si>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</si>
  <si>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</si>
  <si>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</si>
  <si>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</si>
  <si>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</si>
  <si>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</si>
  <si>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</si>
  <si>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</si>
  <si>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</si>
  <si>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</si>
  <si>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</si>
  <si>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</si>
  <si>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</si>
  <si>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</si>
  <si>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</si>
  <si>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</si>
  <si>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</si>
  <si>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</si>
  <si>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</si>
  <si>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</si>
  <si>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</si>
  <si>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</si>
  <si>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</si>
  <si>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</si>
  <si>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</si>
  <si>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</si>
  <si>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</si>
  <si>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</si>
  <si>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</si>
  <si>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</si>
  <si>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</si>
  <si>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</si>
  <si>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</si>
  <si>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</si>
  <si>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</si>
  <si>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</si>
  <si>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</si>
  <si>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1.3</t>
  </si>
  <si>
    <t>За договорами з ФОП</t>
  </si>
  <si>
    <t>1.3.1</t>
  </si>
  <si>
    <t>1.3.2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</si>
  <si>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</si>
  <si>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</si>
  <si>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</si>
  <si>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</si>
  <si>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</si>
  <si>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</si>
  <si>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</si>
  <si>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</si>
  <si>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</si>
  <si>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</si>
  <si>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</si>
  <si>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</si>
  <si>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</si>
  <si>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</si>
  <si>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</si>
  <si>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</si>
  <si>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</si>
  <si>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4.4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</si>
  <si>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</si>
  <si>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</si>
  <si>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</si>
  <si>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</si>
  <si>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</si>
  <si>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</si>
  <si>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</si>
  <si>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</si>
  <si>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</si>
  <si>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</si>
  <si>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</si>
  <si>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</si>
  <si>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</si>
  <si>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</si>
  <si>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7.2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</si>
  <si>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</si>
  <si>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</si>
  <si>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</si>
  <si>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</si>
  <si>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</si>
  <si>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</si>
  <si>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</si>
  <si>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</si>
  <si>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</si>
  <si>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</si>
  <si>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</si>
  <si>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</si>
  <si>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</si>
  <si>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</si>
  <si>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</si>
  <si>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</si>
  <si>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</si>
  <si>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</si>
  <si>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</si>
  <si>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</si>
  <si>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</si>
  <si>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(підпис та печатка)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</si>
  <si>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</si>
  <si>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</si>
  <si>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</si>
  <si>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</si>
  <si>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</si>
  <si>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</si>
  <si>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</si>
  <si>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</si>
  <si>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</si>
  <si>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</si>
  <si>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</si>
  <si>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</si>
  <si>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</si>
  <si>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</si>
  <si>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</si>
  <si>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</si>
  <si>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</si>
  <si>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</si>
  <si>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Ісаюк Ярослав Юліанович Головний інженер</t>
  </si>
  <si>
    <t>Багрин Валентин Васильович Двірник</t>
  </si>
  <si>
    <t>Багрин Олена Сергіївна Двірник</t>
  </si>
  <si>
    <t>1.1.4</t>
  </si>
  <si>
    <t>Булай Аурел Аркадійович Слюсар-сантехнік</t>
  </si>
  <si>
    <t>1.1.5</t>
  </si>
  <si>
    <t>Загарук Василь Михайлович Художник</t>
  </si>
  <si>
    <t>1.1.6</t>
  </si>
  <si>
    <t>Зварун Руслан Миронович Директор</t>
  </si>
  <si>
    <t>1.1.7</t>
  </si>
  <si>
    <t>Кміта Олена Геннадіївна Головний бухгалтер</t>
  </si>
  <si>
    <t>1.1.8</t>
  </si>
  <si>
    <t>Кочерган Уляна Володимирівна Буфетник</t>
  </si>
  <si>
    <t>1.1.9</t>
  </si>
  <si>
    <t>Кутузова Ліля Олександрівна Контролер</t>
  </si>
  <si>
    <t>1.1.10</t>
  </si>
  <si>
    <t>Кутузова Юлія Олександрівна Прибиральник</t>
  </si>
  <si>
    <t>1.1.11</t>
  </si>
  <si>
    <t>Тевтул Маріанна Іллівна Економіст</t>
  </si>
  <si>
    <t>1.1.12</t>
  </si>
  <si>
    <t>Юзвак Роман Йосипович Заступник директора</t>
  </si>
  <si>
    <t>ФОП Жаворонок Артур Віталійович (консультацйно-інформаційне  супроводження )</t>
  </si>
  <si>
    <t>ФОП Ходаковська Надія Йосипівна (супровід бухгалтерської програми Акцент) 2041313064</t>
  </si>
  <si>
    <t xml:space="preserve">Земельна ділянка під будівлею кінотеатру </t>
  </si>
  <si>
    <t>Пожежна сигналізація</t>
  </si>
  <si>
    <t>Сигналізація охорона</t>
  </si>
  <si>
    <t>4.5</t>
  </si>
  <si>
    <t>Вивіз сміття</t>
  </si>
  <si>
    <t>Канцтовари</t>
  </si>
  <si>
    <t>Послуги зв'язку, стаціонарні телефони</t>
  </si>
  <si>
    <t>Обслуговування сайту кінотеатру</t>
  </si>
  <si>
    <t>Ремонт ПК</t>
  </si>
  <si>
    <t xml:space="preserve">Створення інформаційно-історичних банерів </t>
  </si>
  <si>
    <t>9.3</t>
  </si>
  <si>
    <t>Послуги з розробки дізайну інформаційно історичних банерів</t>
  </si>
  <si>
    <t>9.4</t>
  </si>
  <si>
    <t xml:space="preserve">Зайняття "Фільм твого міста" для блогерів </t>
  </si>
  <si>
    <t>9.5</t>
  </si>
  <si>
    <t>Розробка інформаційно-історичних  матеріалів для розміщення на банерах.</t>
  </si>
  <si>
    <t>9.6</t>
  </si>
  <si>
    <t>Моніторінг законодавства</t>
  </si>
  <si>
    <t>П/д № 10401 від 04.01.21р. Дата списання 04.01.21р.</t>
  </si>
  <si>
    <t xml:space="preserve">Підстаття </t>
  </si>
  <si>
    <t>1.3.</t>
  </si>
  <si>
    <t>ФОП ЖАВОРОНОК Артур Віталійович ІПН 3312616877</t>
  </si>
  <si>
    <t xml:space="preserve">Акти виконаних робіт №1/А1/9,№1/А1/7,№1/А1/8 від 31.12.20р.,02.11.20., 01.12.20р. </t>
  </si>
  <si>
    <t>Консультації з податкового і трудового законодавства для комунального підприємства, щодо заробітних плат, місячна абонплата, супроводження згідно дог. № 1/А1 від 03/02/2020р.</t>
  </si>
  <si>
    <t>Договір № 1/А1 від 03 лютого 2020р. Дод.угода № 2 від 01 жовтня 2020р.</t>
  </si>
  <si>
    <t>ФОП Ходаковська Надія Йосипівна код ЄДРПОУ 2041313064</t>
  </si>
  <si>
    <t>П/д № 10405 від 04.01.21р. Дата списання 04.01.21р.</t>
  </si>
  <si>
    <t>Оплата за обслуговування бухгалтерської програми ПК "Акцент" для автоматизованого обліку господарської діяльності</t>
  </si>
  <si>
    <t>Договір № 01/01/18-29 від 01 січня 2018р.</t>
  </si>
  <si>
    <t>Акт виконаних робіт № б/н від 30.12.20р.</t>
  </si>
  <si>
    <t>Стаття</t>
  </si>
  <si>
    <t xml:space="preserve">Оплата на подачу води з комунального водопроводу та приймання вод до комунальної каналізації </t>
  </si>
  <si>
    <t xml:space="preserve">                  КП "ЧЕРНІВЦІВОДОКАНАЛ"  код ЄДРПОУ 03361780</t>
  </si>
  <si>
    <t>Договір № 180 від    04 травня 2011р.</t>
  </si>
  <si>
    <t>П/д № 10393 від 30.12.20р. Дата списання 30.12.20р.</t>
  </si>
  <si>
    <t>Договір № 058 від 28 грудня 2018р.</t>
  </si>
  <si>
    <t xml:space="preserve">Оплата ( авансовий платіж) за активну електроенергію, юридичний споживач № 0958/5 </t>
  </si>
  <si>
    <t>Передоплата за послугу з розподілу електричної енергії , зг.дог. № 0958/5 від 20.11.2018р.</t>
  </si>
  <si>
    <t>Договір № 0958/5 від 20 листопада 2018р.</t>
  </si>
  <si>
    <t>П/д № 10394 від 30.12.20р. Дата списання 30.12.20р.</t>
  </si>
  <si>
    <t>П/д № 10371 від 30.12.20р. Дата списання 30.12.20р.</t>
  </si>
  <si>
    <t>ТОВ "Чернівецька обласна енергопостачальна компанія" /Чернівецький ЦОК, код ЄДРПОУ 42102122</t>
  </si>
  <si>
    <t xml:space="preserve">          АТ "ЧЕРНІВЦІОБЛЕНЕРГО"/ Чернівецький РЕМ, код ЄДРПОУ 00130760</t>
  </si>
  <si>
    <t>ПП "ПОЖСПЕЦТЕХ-ЗАХІД", код ЄДРПОУ 38536226</t>
  </si>
  <si>
    <t>Договір № 201/16 від 01.01.2016р.</t>
  </si>
  <si>
    <t>П/д № 10325 від 26.12.20р. Дата списання 30.12.20р.</t>
  </si>
  <si>
    <t>Акт № ПС-1061/20, ПС-1062/20, ПС-1063/20  від 30.12.2020р.</t>
  </si>
  <si>
    <t>Рахунок-акт № 181968 від 31.10.2020р.</t>
  </si>
  <si>
    <t>Спостереження за пожежною сигналізацією в приміщеннях кінотеатру</t>
  </si>
  <si>
    <t>Охоронна сигналізація Управління поліції охорони в Чернівецькій області</t>
  </si>
  <si>
    <t>Управління поліції охорони в Чернівецькій області, код ЄДРПОУ 40108976</t>
  </si>
  <si>
    <t>Договір № 1733 від 01.01.2017р., та договір № 1734 від 01.01.2017р.</t>
  </si>
  <si>
    <t>П/д № 10349 від 30.12.20р. Дата списання 30.12.20р.</t>
  </si>
  <si>
    <t>Договір № 603 від 01 квітня 2007р.</t>
  </si>
  <si>
    <t>Поводження з побутовими відходами, зберігання, перевезення і захоронення твердих побутових відходів, за 4,767 м.куб. на місяць згідно нормативів.</t>
  </si>
  <si>
    <t>Матеріальні витрати  ( за винятком капітальних видатків)</t>
  </si>
  <si>
    <t>Канцтовари: папір ксероксний 5 пач,ручка 10шт.,ніж для паперу 2 шт,папка картонна 50шт., папка швидкосшивач 10шт., леза для ножа 1 шт.</t>
  </si>
  <si>
    <t>ТзОВ "АЛЬТФАТЕР ЧЕРНІВЦІ" код ЄДРПОУ 23247708</t>
  </si>
  <si>
    <t>ТОВ "МІНОС ПАРТНЕР" код ЄДРПОУ 23247186</t>
  </si>
  <si>
    <t>Договір № 62-20 від 24 лютого 2020р.</t>
  </si>
  <si>
    <t>Витрати на послуги зв'язку ,інтернету,обслуговування сайтів та програмного забезпечення</t>
  </si>
  <si>
    <t>ПАТ "УКРТЕЛЕКОМ" код ЄДРПОУ 21560766</t>
  </si>
  <si>
    <t>Договір № 401 від 08 листопада 2006р.</t>
  </si>
  <si>
    <t>П/д № 10347 від 30.12.20р. Дата списання 30.12.20р.</t>
  </si>
  <si>
    <t>Телекомунікаційні послуги, послуги зв'язку, стаціонарні телефони</t>
  </si>
  <si>
    <t>Обслуговування сайту підприємства, оновлення інформації про фільми, та подання рекламного контенту до соціальних мереж, послуги СММ</t>
  </si>
  <si>
    <t>ФОП Костюк Іван Іванович код ЄДРПОУ 3450415055</t>
  </si>
  <si>
    <t>П/д № 10406 від 04.01.21р. Дата списання 04.01.21р.</t>
  </si>
  <si>
    <t>Договір № б/н від 01.жовтня 202р.</t>
  </si>
  <si>
    <t>Рахунок - акт  № б/н від 31.12.2020р.</t>
  </si>
  <si>
    <t>ПАТ "УКРСИББАНК"</t>
  </si>
  <si>
    <t>Згідно з договором на обслуговування з Укрсиббанком №536909 від 01/0/2009р.</t>
  </si>
  <si>
    <t>Інші витрати пов'язані з основною діяльністю організаціїї</t>
  </si>
  <si>
    <t>ПП "Базис-Тех", код ЄДРПОУ 22845755  ІПН 253465219189</t>
  </si>
  <si>
    <t>Договір № б/н від 01 січня  2019 р.</t>
  </si>
  <si>
    <t>Акт № СN0000309 здачі-прийняття робіт на 30.12.20р.</t>
  </si>
  <si>
    <t>П/д № 10409 від 06.01.21р. Дата списання 06.01.21р.</t>
  </si>
  <si>
    <t>Створення інформаційно-історичних банерів</t>
  </si>
  <si>
    <t>ТзОВ "Рекламне агентство "Контраст" код ЄДРПОУ 37690347</t>
  </si>
  <si>
    <t>Видаткова накладна № Н000000501 від 30.12.20р.</t>
  </si>
  <si>
    <t>П/д № 10355 від 30.12.20р. Дата списання 30.12.20р.</t>
  </si>
  <si>
    <t>Послуги з розробки дизайну інформаційно-історичних банерів</t>
  </si>
  <si>
    <t>Акт надання послуг № Н000000502 від 30.12.20р.</t>
  </si>
  <si>
    <t>ФОП Гошовська Антоніна Антонівна, код ЄДРПОУ 3039015328</t>
  </si>
  <si>
    <t>П/д № 10410 від 09.01.21р. Дата списання 11.01.21р.</t>
  </si>
  <si>
    <t>Акт виконаних робіт до договору 1/12 про надання послуг від 11.11.2020р., від 31.12.20р.</t>
  </si>
  <si>
    <t>Заняття "Фільм твого міста" для блогерів</t>
  </si>
  <si>
    <t>Розробка інформаційно-історичних матеріалів для розміщення на банерах</t>
  </si>
  <si>
    <t>ФОП Кушнір Микола Петрович, код ЄДРПОУ 2679409391</t>
  </si>
  <si>
    <t>П/д № 10338 від 26.12.20р. Дата списання 30.12.20р.</t>
  </si>
  <si>
    <t>Акт виконаних робіт до договору 2/12 про надання послуг від 11.11.2020р., від 31.12.20р.</t>
  </si>
  <si>
    <t>П/д № 10388 від 30 .12.20р. Дата списання 30.12.20р.</t>
  </si>
  <si>
    <t>Проведення аудиторської перевірки цільового використання коштів грантової угоди</t>
  </si>
  <si>
    <t>ПП АФ "Аудит-Центр", код ЄДРПОУ 14272083</t>
  </si>
  <si>
    <t>Договір на надання послуг № 2/12 від 11.11.2020р.</t>
  </si>
  <si>
    <t>Договір на надання послуг № 1/12 від 11.11.2020р.</t>
  </si>
  <si>
    <t>Договір про надання аудиторських послуг № 22 від 12.01.2021р.</t>
  </si>
  <si>
    <t>Рахунок № 22 від 28.12.2020р.,на основі договору на проведення аудиторської перевірки від 28.12.20р.</t>
  </si>
  <si>
    <t>Моніторинг законодавства</t>
  </si>
  <si>
    <t>Договір на надання інформаційно-консультаційних послуг № 217-Аб від 01.01.2015р.</t>
  </si>
  <si>
    <t>Чернівецька філія ТОВ "АК "Центр професійного аудиту", код ЄДРПОУ 33307726</t>
  </si>
  <si>
    <t>П/д № 10332 від 26.12.20р. Дата списання 30.12.20р.</t>
  </si>
  <si>
    <t>Акт здачі приймання наданих послуг № 345 від 30.10.20р., № 1027 від 30.11.20р., №1028 від 31.12.20р.</t>
  </si>
  <si>
    <t>2.3</t>
  </si>
  <si>
    <t>Директор</t>
  </si>
  <si>
    <t>Головний бухгалтер</t>
  </si>
  <si>
    <t>Зварун Р.М.</t>
  </si>
  <si>
    <t>Кміта О.Г.</t>
  </si>
  <si>
    <r>
      <t>за проектом</t>
    </r>
    <r>
      <rPr>
        <sz val="14"/>
        <color indexed="8"/>
        <rFont val="Calibri"/>
        <family val="2"/>
        <charset val="204"/>
      </rPr>
      <t xml:space="preserve"> </t>
    </r>
    <r>
      <rPr>
        <u/>
        <sz val="14"/>
        <color indexed="8"/>
        <rFont val="Calibri"/>
        <family val="2"/>
        <charset val="204"/>
      </rPr>
      <t>4INST11-27119 ГШКВР "Чернівці"</t>
    </r>
  </si>
  <si>
    <t>Виписка банку за період з 30/12/2020-13/01/2020р та реестр документів РКО</t>
  </si>
  <si>
    <t>Реестр документів РКО</t>
  </si>
  <si>
    <t>Оплата праці</t>
  </si>
  <si>
    <t>Штатний роспис від 01/09/2020р</t>
  </si>
  <si>
    <t xml:space="preserve">Табель обліку робочого часу за жовтень, листопад, грудень 2020р.  Розрахунок заробітної плати за 4 кв. жовтень, листопад,грудень2020р. </t>
  </si>
  <si>
    <t>ПД №10390 від 30/12/2020р.,ПД 10389 від30/12/2020р. ПД №10378 від 30/12/2020р, ПД №10379 від 30/12/2020р,  ПД №10378 від 30/12/2020р, ПД №10380 від 30/12/2020р,  ПД №10377 від 30/12/2020р.,  ПД №10407 від 30/12/2020р.</t>
  </si>
  <si>
    <t>ПД №10386 від 30/12/2020р.,ПД 10387 від30/12/2020р. ПД №10376 від 30/12/2020р, ПД №10373 від 30/12/2020р,  ПД №10391 від 30/12/2020р, ПД №10408 від 05/01/2021р,  ПД №10381 від 30/12/2020р., Квітанція на повернення коштів №113 від04/01/2021.</t>
  </si>
  <si>
    <t>ПД №10383 від 30/12/2020р.,ПД 10385 від30/12/2020р. ПД №10375 від 30/12/2020р, ПД №10384 від 30/12/2020р,  ПД №10383 від 30/12/2020р, ПД №10382 від 30/12/2020р,  Квітанції на повернення коштів №113 та №32 від 04/01/2021р.</t>
  </si>
  <si>
    <t>-</t>
  </si>
  <si>
    <t>2.2</t>
  </si>
  <si>
    <t xml:space="preserve">Стаття: </t>
  </si>
  <si>
    <t>ДПІ в місті Чернівці, код ЄДРПОУ 43143196</t>
  </si>
  <si>
    <t>П/д № 10346 від 30.12.20р. № 10362  від 30.12.2020р. Дата списання 30.12.20р.</t>
  </si>
  <si>
    <t>Реєстр документів нарахування ЄСВ за четвертий квартал 2020р.</t>
  </si>
  <si>
    <t>П/д № 10344 від 30.12.20р. Дата списання 30.12.20р.</t>
  </si>
  <si>
    <t>Чернівецьке УК/ м. Чернівці, код ЄДРПОУ 37978173</t>
  </si>
  <si>
    <t xml:space="preserve">Податкова декларація з плати за землю </t>
  </si>
  <si>
    <t>Квитанція № 2, документ J0602006</t>
  </si>
  <si>
    <t>Рахунок № 772 від 06.10.2020р. Рахунок № 1173 від 30.12.20р.</t>
  </si>
  <si>
    <t>П/д № 10395 від 30.12.20р.Дата списання 30.12.20р. П/д № 10418 від 11.01.21. Дата списання 11.01.21р.</t>
  </si>
  <si>
    <t>у період з 22/12/2020 року по 31/12/2020 року</t>
  </si>
  <si>
    <t>АКТ № ЧМВ-85766, ЧМВ-85765 від 31.10.20р.  ЧМВ-90811, ЧМВ-90812 від 30.11.20р. ЧМВ-94942, ЧМВ-94943 від 31.12.20р.ЧМВ-082682 від 30/09/2020</t>
  </si>
  <si>
    <t>П/д № 10372 від 30.12.20рДата списання 30.12.20р.</t>
  </si>
  <si>
    <t>Рах №1922 від 06/05/2020,№ 1560 від 02/09/2020 , №2359 від 02/10/2020 -</t>
  </si>
  <si>
    <t>Рах.№12750 від 01.10.20р. Рах.№ 14205 від 02.11.20р. Рах.№ 15552 від 01.12.20р. Акт №13948 від01/10/2020,№15454 від 01/11/2020,№16987 від 01/12/2020</t>
  </si>
  <si>
    <t>Рахунок-акт № 146040 від 31.10.2020р. Від 30/11/2020,31/10/2020, 31/07/2020,бн від 30/00/2020,31/10/2020,31/07/2020, 30/09/2020,31/08/2020, 30/04/2020,30/05/2020,31/12/2020</t>
  </si>
  <si>
    <t>Рахунок - акт №10 від 31.10.20р., рах.-акт № 11 від 30.11.20р., рах-акт № 12 від 31.12.20р.рах-акт № 09 від 30.09.20р.рах-акт № 08 від 30.08.20р.</t>
  </si>
</sst>
</file>

<file path=xl/styles.xml><?xml version="1.0" encoding="utf-8"?>
<styleSheet xmlns="http://schemas.openxmlformats.org/spreadsheetml/2006/main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  <numFmt numFmtId="168" formatCode="0.000"/>
    <numFmt numFmtId="169" formatCode="#,##0.00;[Red]#,##0.00"/>
  </numFmts>
  <fonts count="47">
    <font>
      <sz val="11"/>
      <color theme="1"/>
      <name val="Arial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b/>
      <i/>
      <sz val="12"/>
      <color indexed="8"/>
      <name val="Arial"/>
      <family val="2"/>
    </font>
    <font>
      <sz val="10"/>
      <color indexed="10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vertAlign val="subscript"/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vertAlign val="subscript"/>
      <sz val="10"/>
      <color indexed="8"/>
      <name val="Arial"/>
      <family val="2"/>
    </font>
    <font>
      <vertAlign val="subscript"/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4"/>
      <color indexed="8"/>
      <name val="Calibri"/>
      <family val="2"/>
    </font>
    <font>
      <vertAlign val="superscript"/>
      <sz val="14"/>
      <color indexed="8"/>
      <name val="Calibri"/>
      <family val="2"/>
    </font>
    <font>
      <i/>
      <sz val="10"/>
      <color indexed="8"/>
      <name val="Calibri"/>
      <family val="2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  <charset val="204"/>
    </font>
    <font>
      <sz val="11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  <charset val="204"/>
    </font>
    <font>
      <vertAlign val="subscript"/>
      <sz val="11"/>
      <name val="Calibri"/>
      <family val="2"/>
    </font>
    <font>
      <sz val="14"/>
      <color indexed="8"/>
      <name val="Calibri"/>
      <family val="2"/>
      <charset val="204"/>
    </font>
    <font>
      <u/>
      <sz val="14"/>
      <color indexed="8"/>
      <name val="Calibri"/>
      <family val="2"/>
      <charset val="204"/>
    </font>
    <font>
      <sz val="11"/>
      <color indexed="8"/>
      <name val="Arial"/>
      <family val="2"/>
    </font>
    <font>
      <b/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2"/>
      </patternFill>
    </fill>
  </fills>
  <borders count="11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2">
    <xf numFmtId="0" fontId="0" fillId="0" borderId="0"/>
    <xf numFmtId="0" fontId="27" fillId="0" borderId="0">
      <alignment vertical="top"/>
    </xf>
  </cellStyleXfs>
  <cellXfs count="445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vertical="top" wrapText="1"/>
    </xf>
    <xf numFmtId="0" fontId="8" fillId="4" borderId="9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vertical="top" wrapText="1"/>
    </xf>
    <xf numFmtId="165" fontId="9" fillId="4" borderId="11" xfId="0" applyNumberFormat="1" applyFont="1" applyFill="1" applyBorder="1" applyAlignment="1">
      <alignment vertical="top" wrapText="1"/>
    </xf>
    <xf numFmtId="3" fontId="9" fillId="4" borderId="8" xfId="0" applyNumberFormat="1" applyFont="1" applyFill="1" applyBorder="1" applyAlignment="1">
      <alignment vertical="top" wrapText="1"/>
    </xf>
    <xf numFmtId="4" fontId="9" fillId="4" borderId="9" xfId="0" applyNumberFormat="1" applyFont="1" applyFill="1" applyBorder="1" applyAlignment="1">
      <alignment vertical="top" wrapText="1"/>
    </xf>
    <xf numFmtId="4" fontId="9" fillId="4" borderId="10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13" xfId="0" applyNumberFormat="1" applyFont="1" applyBorder="1" applyAlignment="1">
      <alignment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166" fontId="5" fillId="0" borderId="15" xfId="0" applyNumberFormat="1" applyFont="1" applyBorder="1" applyAlignment="1">
      <alignment vertical="center" wrapText="1"/>
    </xf>
    <xf numFmtId="166" fontId="5" fillId="0" borderId="16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center" wrapText="1"/>
    </xf>
    <xf numFmtId="0" fontId="5" fillId="0" borderId="17" xfId="0" applyFont="1" applyBorder="1" applyAlignment="1">
      <alignment vertical="center" wrapText="1"/>
    </xf>
    <xf numFmtId="167" fontId="11" fillId="4" borderId="18" xfId="0" applyNumberFormat="1" applyFont="1" applyFill="1" applyBorder="1" applyAlignment="1">
      <alignment vertical="top"/>
    </xf>
    <xf numFmtId="167" fontId="8" fillId="4" borderId="19" xfId="0" applyNumberFormat="1" applyFont="1" applyFill="1" applyBorder="1" applyAlignment="1">
      <alignment horizontal="center" vertical="top"/>
    </xf>
    <xf numFmtId="167" fontId="8" fillId="4" borderId="19" xfId="0" applyNumberFormat="1" applyFont="1" applyFill="1" applyBorder="1" applyAlignment="1">
      <alignment vertical="top"/>
    </xf>
    <xf numFmtId="167" fontId="8" fillId="4" borderId="20" xfId="0" applyNumberFormat="1" applyFont="1" applyFill="1" applyBorder="1" applyAlignment="1">
      <alignment vertical="top"/>
    </xf>
    <xf numFmtId="3" fontId="8" fillId="4" borderId="21" xfId="0" applyNumberFormat="1" applyFont="1" applyFill="1" applyBorder="1" applyAlignment="1">
      <alignment vertical="top"/>
    </xf>
    <xf numFmtId="4" fontId="8" fillId="4" borderId="22" xfId="0" applyNumberFormat="1" applyFont="1" applyFill="1" applyBorder="1" applyAlignment="1">
      <alignment vertical="top"/>
    </xf>
    <xf numFmtId="4" fontId="8" fillId="4" borderId="23" xfId="0" applyNumberFormat="1" applyFont="1" applyFill="1" applyBorder="1" applyAlignment="1">
      <alignment horizontal="right" vertical="top"/>
    </xf>
    <xf numFmtId="0" fontId="5" fillId="4" borderId="24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4" xfId="0" applyFont="1" applyFill="1" applyBorder="1" applyAlignment="1">
      <alignment vertical="top" wrapText="1"/>
    </xf>
    <xf numFmtId="0" fontId="8" fillId="4" borderId="5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vertical="top" wrapText="1"/>
    </xf>
    <xf numFmtId="165" fontId="9" fillId="4" borderId="25" xfId="0" applyNumberFormat="1" applyFont="1" applyFill="1" applyBorder="1" applyAlignment="1">
      <alignment vertical="top" wrapText="1"/>
    </xf>
    <xf numFmtId="3" fontId="9" fillId="4" borderId="4" xfId="0" applyNumberFormat="1" applyFont="1" applyFill="1" applyBorder="1" applyAlignment="1">
      <alignment vertical="top" wrapText="1"/>
    </xf>
    <xf numFmtId="4" fontId="9" fillId="4" borderId="5" xfId="0" applyNumberFormat="1" applyFont="1" applyFill="1" applyBorder="1" applyAlignment="1">
      <alignment vertical="top" wrapText="1"/>
    </xf>
    <xf numFmtId="4" fontId="9" fillId="4" borderId="6" xfId="0" applyNumberFormat="1" applyFont="1" applyFill="1" applyBorder="1" applyAlignment="1">
      <alignment horizontal="right" vertical="top" wrapText="1"/>
    </xf>
    <xf numFmtId="0" fontId="9" fillId="4" borderId="7" xfId="0" applyFont="1" applyFill="1" applyBorder="1" applyAlignment="1">
      <alignment vertical="top" wrapText="1"/>
    </xf>
    <xf numFmtId="166" fontId="4" fillId="5" borderId="26" xfId="0" applyNumberFormat="1" applyFont="1" applyFill="1" applyBorder="1" applyAlignment="1">
      <alignment vertical="center" wrapText="1"/>
    </xf>
    <xf numFmtId="49" fontId="4" fillId="5" borderId="25" xfId="0" applyNumberFormat="1" applyFont="1" applyFill="1" applyBorder="1" applyAlignment="1">
      <alignment horizontal="center" vertical="center" wrapText="1"/>
    </xf>
    <xf numFmtId="166" fontId="4" fillId="5" borderId="27" xfId="0" applyNumberFormat="1" applyFont="1" applyFill="1" applyBorder="1" applyAlignment="1">
      <alignment horizontal="center" vertical="center" wrapText="1"/>
    </xf>
    <xf numFmtId="3" fontId="4" fillId="5" borderId="27" xfId="0" applyNumberFormat="1" applyFont="1" applyFill="1" applyBorder="1" applyAlignment="1">
      <alignment horizontal="center" vertical="center" wrapText="1"/>
    </xf>
    <xf numFmtId="4" fontId="4" fillId="5" borderId="27" xfId="0" applyNumberFormat="1" applyFont="1" applyFill="1" applyBorder="1" applyAlignment="1">
      <alignment horizontal="center" vertical="center" wrapText="1"/>
    </xf>
    <xf numFmtId="4" fontId="4" fillId="5" borderId="27" xfId="0" applyNumberFormat="1" applyFont="1" applyFill="1" applyBorder="1" applyAlignment="1">
      <alignment horizontal="right" vertical="center" wrapText="1"/>
    </xf>
    <xf numFmtId="0" fontId="4" fillId="5" borderId="7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18" xfId="0" applyNumberFormat="1" applyFont="1" applyFill="1" applyBorder="1" applyAlignment="1">
      <alignment vertical="center" wrapText="1"/>
    </xf>
    <xf numFmtId="49" fontId="4" fillId="5" borderId="20" xfId="0" applyNumberFormat="1" applyFont="1" applyFill="1" applyBorder="1" applyAlignment="1">
      <alignment horizontal="center" vertical="center" wrapText="1"/>
    </xf>
    <xf numFmtId="166" fontId="4" fillId="5" borderId="19" xfId="0" applyNumberFormat="1" applyFont="1" applyFill="1" applyBorder="1" applyAlignment="1">
      <alignment horizontal="center" vertical="center" wrapText="1"/>
    </xf>
    <xf numFmtId="3" fontId="4" fillId="5" borderId="19" xfId="0" applyNumberFormat="1" applyFont="1" applyFill="1" applyBorder="1" applyAlignment="1">
      <alignment horizontal="center" vertical="center" wrapText="1"/>
    </xf>
    <xf numFmtId="4" fontId="4" fillId="5" borderId="19" xfId="0" applyNumberFormat="1" applyFont="1" applyFill="1" applyBorder="1" applyAlignment="1">
      <alignment horizontal="center" vertical="center" wrapText="1"/>
    </xf>
    <xf numFmtId="4" fontId="4" fillId="5" borderId="28" xfId="0" applyNumberFormat="1" applyFont="1" applyFill="1" applyBorder="1" applyAlignment="1">
      <alignment horizontal="right" vertical="center" wrapText="1"/>
    </xf>
    <xf numFmtId="0" fontId="4" fillId="5" borderId="29" xfId="0" applyFont="1" applyFill="1" applyBorder="1" applyAlignment="1">
      <alignment vertical="center" wrapText="1"/>
    </xf>
    <xf numFmtId="166" fontId="4" fillId="0" borderId="30" xfId="0" applyNumberFormat="1" applyFont="1" applyBorder="1" applyAlignment="1">
      <alignment vertical="top" wrapText="1"/>
    </xf>
    <xf numFmtId="49" fontId="4" fillId="0" borderId="31" xfId="0" applyNumberFormat="1" applyFont="1" applyBorder="1" applyAlignment="1">
      <alignment horizontal="center" vertical="top" wrapText="1"/>
    </xf>
    <xf numFmtId="166" fontId="5" fillId="0" borderId="32" xfId="0" applyNumberFormat="1" applyFont="1" applyBorder="1" applyAlignment="1">
      <alignment vertical="top" wrapText="1"/>
    </xf>
    <xf numFmtId="166" fontId="5" fillId="0" borderId="31" xfId="0" applyNumberFormat="1" applyFont="1" applyBorder="1" applyAlignment="1">
      <alignment horizontal="center" vertical="top" wrapText="1"/>
    </xf>
    <xf numFmtId="3" fontId="5" fillId="0" borderId="33" xfId="0" applyNumberFormat="1" applyFont="1" applyBorder="1" applyAlignment="1">
      <alignment horizontal="center" vertical="top" wrapText="1"/>
    </xf>
    <xf numFmtId="4" fontId="5" fillId="0" borderId="34" xfId="0" applyNumberFormat="1" applyFont="1" applyBorder="1" applyAlignment="1">
      <alignment horizontal="center" vertical="top" wrapText="1"/>
    </xf>
    <xf numFmtId="4" fontId="5" fillId="0" borderId="35" xfId="0" applyNumberFormat="1" applyFont="1" applyBorder="1" applyAlignment="1">
      <alignment horizontal="right" vertical="top" wrapText="1"/>
    </xf>
    <xf numFmtId="0" fontId="5" fillId="0" borderId="32" xfId="0" applyFont="1" applyBorder="1" applyAlignment="1">
      <alignment vertical="top" wrapText="1"/>
    </xf>
    <xf numFmtId="166" fontId="4" fillId="0" borderId="16" xfId="0" applyNumberFormat="1" applyFont="1" applyBorder="1" applyAlignment="1">
      <alignment vertical="top" wrapText="1"/>
    </xf>
    <xf numFmtId="49" fontId="4" fillId="0" borderId="36" xfId="0" applyNumberFormat="1" applyFont="1" applyBorder="1" applyAlignment="1">
      <alignment horizontal="center" vertical="top" wrapText="1"/>
    </xf>
    <xf numFmtId="166" fontId="4" fillId="0" borderId="37" xfId="0" applyNumberFormat="1" applyFont="1" applyBorder="1" applyAlignment="1">
      <alignment vertical="top" wrapText="1"/>
    </xf>
    <xf numFmtId="3" fontId="5" fillId="0" borderId="38" xfId="0" applyNumberFormat="1" applyFont="1" applyBorder="1" applyAlignment="1">
      <alignment horizontal="center" vertical="top" wrapText="1"/>
    </xf>
    <xf numFmtId="4" fontId="5" fillId="0" borderId="39" xfId="0" applyNumberFormat="1" applyFont="1" applyBorder="1" applyAlignment="1">
      <alignment horizontal="center" vertical="top" wrapText="1"/>
    </xf>
    <xf numFmtId="4" fontId="5" fillId="0" borderId="40" xfId="0" applyNumberFormat="1" applyFont="1" applyBorder="1" applyAlignment="1">
      <alignment horizontal="right" vertical="top" wrapText="1"/>
    </xf>
    <xf numFmtId="0" fontId="5" fillId="0" borderId="41" xfId="0" applyFont="1" applyBorder="1" applyAlignment="1">
      <alignment vertical="top" wrapText="1"/>
    </xf>
    <xf numFmtId="166" fontId="4" fillId="2" borderId="42" xfId="0" applyNumberFormat="1" applyFont="1" applyFill="1" applyBorder="1" applyAlignment="1">
      <alignment vertical="center"/>
    </xf>
    <xf numFmtId="49" fontId="4" fillId="2" borderId="28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vertical="center"/>
    </xf>
    <xf numFmtId="166" fontId="5" fillId="2" borderId="20" xfId="0" applyNumberFormat="1" applyFont="1" applyFill="1" applyBorder="1" applyAlignment="1">
      <alignment horizontal="center" vertical="center" wrapText="1"/>
    </xf>
    <xf numFmtId="3" fontId="5" fillId="2" borderId="42" xfId="0" applyNumberFormat="1" applyFont="1" applyFill="1" applyBorder="1" applyAlignment="1">
      <alignment horizontal="center" vertical="center" wrapText="1"/>
    </xf>
    <xf numFmtId="4" fontId="5" fillId="2" borderId="28" xfId="0" applyNumberFormat="1" applyFont="1" applyFill="1" applyBorder="1" applyAlignment="1">
      <alignment horizontal="center" vertical="center" wrapText="1"/>
    </xf>
    <xf numFmtId="4" fontId="5" fillId="2" borderId="43" xfId="0" applyNumberFormat="1" applyFont="1" applyFill="1" applyBorder="1" applyAlignment="1">
      <alignment horizontal="right" vertical="center" wrapText="1"/>
    </xf>
    <xf numFmtId="0" fontId="5" fillId="2" borderId="29" xfId="0" applyFont="1" applyFill="1" applyBorder="1" applyAlignment="1">
      <alignment vertical="center" wrapText="1"/>
    </xf>
    <xf numFmtId="4" fontId="4" fillId="5" borderId="19" xfId="0" applyNumberFormat="1" applyFont="1" applyFill="1" applyBorder="1" applyAlignment="1">
      <alignment horizontal="right" vertical="center" wrapText="1"/>
    </xf>
    <xf numFmtId="49" fontId="4" fillId="0" borderId="44" xfId="0" applyNumberFormat="1" applyFont="1" applyBorder="1" applyAlignment="1">
      <alignment horizontal="center" vertical="top" wrapText="1"/>
    </xf>
    <xf numFmtId="4" fontId="12" fillId="0" borderId="34" xfId="0" applyNumberFormat="1" applyFont="1" applyBorder="1" applyAlignment="1">
      <alignment horizontal="center" vertical="top" wrapText="1"/>
    </xf>
    <xf numFmtId="167" fontId="5" fillId="0" borderId="45" xfId="0" applyNumberFormat="1" applyFont="1" applyBorder="1" applyAlignment="1">
      <alignment vertical="top" wrapText="1"/>
    </xf>
    <xf numFmtId="166" fontId="6" fillId="5" borderId="18" xfId="0" applyNumberFormat="1" applyFont="1" applyFill="1" applyBorder="1" applyAlignment="1">
      <alignment vertical="center" wrapText="1"/>
    </xf>
    <xf numFmtId="166" fontId="6" fillId="2" borderId="42" xfId="0" applyNumberFormat="1" applyFont="1" applyFill="1" applyBorder="1" applyAlignment="1">
      <alignment vertical="center"/>
    </xf>
    <xf numFmtId="167" fontId="5" fillId="0" borderId="45" xfId="0" applyNumberFormat="1" applyFont="1" applyBorder="1" applyAlignment="1">
      <alignment horizontal="left" vertical="top" wrapText="1"/>
    </xf>
    <xf numFmtId="49" fontId="4" fillId="2" borderId="5" xfId="0" applyNumberFormat="1" applyFont="1" applyFill="1" applyBorder="1" applyAlignment="1">
      <alignment horizontal="center" vertical="center"/>
    </xf>
    <xf numFmtId="49" fontId="13" fillId="5" borderId="20" xfId="0" applyNumberFormat="1" applyFont="1" applyFill="1" applyBorder="1" applyAlignment="1">
      <alignment horizontal="center" wrapText="1"/>
    </xf>
    <xf numFmtId="166" fontId="14" fillId="5" borderId="46" xfId="0" applyNumberFormat="1" applyFont="1" applyFill="1" applyBorder="1" applyAlignment="1">
      <alignment wrapText="1"/>
    </xf>
    <xf numFmtId="166" fontId="5" fillId="0" borderId="32" xfId="0" applyNumberFormat="1" applyFont="1" applyBorder="1" applyAlignment="1">
      <alignment horizontal="center" vertical="top" wrapText="1"/>
    </xf>
    <xf numFmtId="49" fontId="4" fillId="2" borderId="39" xfId="0" applyNumberFormat="1" applyFont="1" applyFill="1" applyBorder="1" applyAlignment="1">
      <alignment horizontal="center" vertical="center"/>
    </xf>
    <xf numFmtId="166" fontId="5" fillId="2" borderId="23" xfId="0" applyNumberFormat="1" applyFont="1" applyFill="1" applyBorder="1" applyAlignment="1">
      <alignment vertical="center"/>
    </xf>
    <xf numFmtId="49" fontId="14" fillId="5" borderId="25" xfId="0" applyNumberFormat="1" applyFont="1" applyFill="1" applyBorder="1" applyAlignment="1">
      <alignment horizontal="center" wrapText="1"/>
    </xf>
    <xf numFmtId="49" fontId="14" fillId="0" borderId="20" xfId="0" applyNumberFormat="1" applyFont="1" applyBorder="1" applyAlignment="1">
      <alignment horizontal="center" vertical="top" wrapText="1"/>
    </xf>
    <xf numFmtId="167" fontId="0" fillId="0" borderId="29" xfId="0" applyNumberFormat="1" applyFont="1" applyBorder="1" applyAlignment="1">
      <alignment vertical="top" wrapText="1"/>
    </xf>
    <xf numFmtId="49" fontId="4" fillId="2" borderId="22" xfId="0" applyNumberFormat="1" applyFont="1" applyFill="1" applyBorder="1" applyAlignment="1">
      <alignment horizontal="center" vertical="center"/>
    </xf>
    <xf numFmtId="166" fontId="11" fillId="4" borderId="42" xfId="0" applyNumberFormat="1" applyFont="1" applyFill="1" applyBorder="1" applyAlignment="1">
      <alignment vertical="top"/>
    </xf>
    <xf numFmtId="166" fontId="8" fillId="4" borderId="28" xfId="0" applyNumberFormat="1" applyFont="1" applyFill="1" applyBorder="1" applyAlignment="1">
      <alignment horizontal="center" vertical="top"/>
    </xf>
    <xf numFmtId="166" fontId="8" fillId="4" borderId="43" xfId="0" applyNumberFormat="1" applyFont="1" applyFill="1" applyBorder="1" applyAlignment="1">
      <alignment vertical="top"/>
    </xf>
    <xf numFmtId="166" fontId="8" fillId="4" borderId="20" xfId="0" applyNumberFormat="1" applyFont="1" applyFill="1" applyBorder="1" applyAlignment="1">
      <alignment vertical="top"/>
    </xf>
    <xf numFmtId="3" fontId="8" fillId="4" borderId="42" xfId="0" applyNumberFormat="1" applyFont="1" applyFill="1" applyBorder="1" applyAlignment="1">
      <alignment vertical="top"/>
    </xf>
    <xf numFmtId="4" fontId="8" fillId="4" borderId="28" xfId="0" applyNumberFormat="1" applyFont="1" applyFill="1" applyBorder="1" applyAlignment="1">
      <alignment vertical="top"/>
    </xf>
    <xf numFmtId="4" fontId="8" fillId="4" borderId="43" xfId="0" applyNumberFormat="1" applyFont="1" applyFill="1" applyBorder="1" applyAlignment="1">
      <alignment horizontal="right" vertical="top"/>
    </xf>
    <xf numFmtId="0" fontId="8" fillId="4" borderId="29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19" xfId="0" applyNumberFormat="1" applyFont="1" applyBorder="1" applyAlignment="1">
      <alignment wrapText="1"/>
    </xf>
    <xf numFmtId="3" fontId="5" fillId="0" borderId="19" xfId="0" applyNumberFormat="1" applyFont="1" applyBorder="1" applyAlignment="1">
      <alignment wrapText="1"/>
    </xf>
    <xf numFmtId="4" fontId="5" fillId="0" borderId="19" xfId="0" applyNumberFormat="1" applyFont="1" applyBorder="1" applyAlignment="1">
      <alignment wrapText="1"/>
    </xf>
    <xf numFmtId="4" fontId="5" fillId="0" borderId="19" xfId="0" applyNumberFormat="1" applyFont="1" applyBorder="1" applyAlignment="1">
      <alignment horizontal="right" vertical="top" wrapText="1"/>
    </xf>
    <xf numFmtId="0" fontId="5" fillId="0" borderId="29" xfId="0" applyFont="1" applyBorder="1" applyAlignment="1">
      <alignment wrapText="1"/>
    </xf>
    <xf numFmtId="166" fontId="4" fillId="4" borderId="20" xfId="0" applyNumberFormat="1" applyFont="1" applyFill="1" applyBorder="1" applyAlignment="1">
      <alignment wrapText="1"/>
    </xf>
    <xf numFmtId="3" fontId="4" fillId="4" borderId="47" xfId="0" applyNumberFormat="1" applyFont="1" applyFill="1" applyBorder="1" applyAlignment="1">
      <alignment wrapText="1"/>
    </xf>
    <xf numFmtId="4" fontId="4" fillId="4" borderId="28" xfId="0" applyNumberFormat="1" applyFont="1" applyFill="1" applyBorder="1" applyAlignment="1">
      <alignment wrapText="1"/>
    </xf>
    <xf numFmtId="4" fontId="4" fillId="4" borderId="28" xfId="0" applyNumberFormat="1" applyFont="1" applyFill="1" applyBorder="1" applyAlignment="1">
      <alignment horizontal="right" vertical="top" wrapText="1"/>
    </xf>
    <xf numFmtId="3" fontId="4" fillId="4" borderId="28" xfId="0" applyNumberFormat="1" applyFont="1" applyFill="1" applyBorder="1" applyAlignment="1">
      <alignment wrapText="1"/>
    </xf>
    <xf numFmtId="4" fontId="4" fillId="4" borderId="48" xfId="0" applyNumberFormat="1" applyFont="1" applyFill="1" applyBorder="1" applyAlignment="1">
      <alignment horizontal="right" vertical="top" wrapText="1"/>
    </xf>
    <xf numFmtId="0" fontId="4" fillId="4" borderId="29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49" xfId="0" applyFont="1" applyBorder="1" applyAlignment="1">
      <alignment wrapText="1"/>
    </xf>
    <xf numFmtId="3" fontId="5" fillId="0" borderId="49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9" fontId="25" fillId="0" borderId="50" xfId="0" applyNumberFormat="1" applyFont="1" applyBorder="1" applyAlignment="1">
      <alignment horizontal="center" vertical="top" wrapText="1"/>
    </xf>
    <xf numFmtId="0" fontId="26" fillId="0" borderId="51" xfId="1" applyFont="1" applyBorder="1" applyAlignment="1">
      <alignment vertical="top" wrapText="1"/>
    </xf>
    <xf numFmtId="49" fontId="25" fillId="0" borderId="52" xfId="0" applyNumberFormat="1" applyFont="1" applyBorder="1" applyAlignment="1">
      <alignment horizontal="center" vertical="top" wrapText="1"/>
    </xf>
    <xf numFmtId="0" fontId="26" fillId="0" borderId="53" xfId="1" applyFont="1" applyBorder="1" applyAlignment="1">
      <alignment vertical="top" wrapText="1"/>
    </xf>
    <xf numFmtId="49" fontId="25" fillId="0" borderId="54" xfId="0" applyNumberFormat="1" applyFont="1" applyBorder="1" applyAlignment="1">
      <alignment horizontal="center" vertical="top" wrapText="1"/>
    </xf>
    <xf numFmtId="0" fontId="26" fillId="0" borderId="55" xfId="1" applyFont="1" applyBorder="1" applyAlignment="1">
      <alignment vertical="top" wrapText="1"/>
    </xf>
    <xf numFmtId="3" fontId="28" fillId="0" borderId="56" xfId="0" applyNumberFormat="1" applyFont="1" applyBorder="1" applyAlignment="1">
      <alignment horizontal="center" vertical="top" wrapText="1"/>
    </xf>
    <xf numFmtId="4" fontId="28" fillId="0" borderId="57" xfId="0" applyNumberFormat="1" applyFont="1" applyBorder="1" applyAlignment="1">
      <alignment horizontal="center" vertical="top" wrapText="1"/>
    </xf>
    <xf numFmtId="3" fontId="28" fillId="0" borderId="58" xfId="0" applyNumberFormat="1" applyFont="1" applyBorder="1" applyAlignment="1">
      <alignment horizontal="center" vertical="top" wrapText="1"/>
    </xf>
    <xf numFmtId="4" fontId="28" fillId="0" borderId="59" xfId="0" applyNumberFormat="1" applyFont="1" applyBorder="1" applyAlignment="1">
      <alignment horizontal="center" vertical="top" wrapText="1"/>
    </xf>
    <xf numFmtId="3" fontId="28" fillId="0" borderId="60" xfId="0" applyNumberFormat="1" applyFont="1" applyBorder="1" applyAlignment="1">
      <alignment horizontal="center" vertical="top" wrapText="1"/>
    </xf>
    <xf numFmtId="4" fontId="28" fillId="0" borderId="61" xfId="0" applyNumberFormat="1" applyFont="1" applyBorder="1" applyAlignment="1">
      <alignment horizontal="center" vertical="top" wrapText="1"/>
    </xf>
    <xf numFmtId="166" fontId="28" fillId="0" borderId="62" xfId="0" applyNumberFormat="1" applyFont="1" applyBorder="1" applyAlignment="1">
      <alignment vertical="top" wrapText="1"/>
    </xf>
    <xf numFmtId="166" fontId="28" fillId="0" borderId="63" xfId="0" applyNumberFormat="1" applyFont="1" applyBorder="1" applyAlignment="1">
      <alignment vertical="top" wrapText="1"/>
    </xf>
    <xf numFmtId="3" fontId="28" fillId="0" borderId="64" xfId="0" applyNumberFormat="1" applyFont="1" applyBorder="1" applyAlignment="1">
      <alignment horizontal="center" vertical="top" wrapText="1"/>
    </xf>
    <xf numFmtId="4" fontId="28" fillId="0" borderId="65" xfId="0" applyNumberFormat="1" applyFont="1" applyBorder="1" applyAlignment="1">
      <alignment horizontal="center" vertical="top" wrapText="1"/>
    </xf>
    <xf numFmtId="4" fontId="28" fillId="0" borderId="66" xfId="0" applyNumberFormat="1" applyFont="1" applyBorder="1" applyAlignment="1">
      <alignment horizontal="right" vertical="top" wrapText="1"/>
    </xf>
    <xf numFmtId="3" fontId="28" fillId="0" borderId="67" xfId="0" applyNumberFormat="1" applyFont="1" applyBorder="1" applyAlignment="1">
      <alignment horizontal="center" vertical="top" wrapText="1"/>
    </xf>
    <xf numFmtId="4" fontId="28" fillId="0" borderId="68" xfId="0" applyNumberFormat="1" applyFont="1" applyBorder="1" applyAlignment="1">
      <alignment horizontal="center" vertical="top" wrapText="1"/>
    </xf>
    <xf numFmtId="4" fontId="28" fillId="0" borderId="69" xfId="0" applyNumberFormat="1" applyFont="1" applyBorder="1" applyAlignment="1">
      <alignment horizontal="right" vertical="top" wrapText="1"/>
    </xf>
    <xf numFmtId="4" fontId="28" fillId="0" borderId="33" xfId="0" applyNumberFormat="1" applyFont="1" applyBorder="1" applyAlignment="1">
      <alignment horizontal="center" vertical="top" wrapText="1"/>
    </xf>
    <xf numFmtId="4" fontId="29" fillId="0" borderId="34" xfId="0" applyNumberFormat="1" applyFont="1" applyBorder="1" applyAlignment="1">
      <alignment horizontal="center" vertical="top" wrapText="1"/>
    </xf>
    <xf numFmtId="4" fontId="28" fillId="0" borderId="35" xfId="0" applyNumberFormat="1" applyFont="1" applyBorder="1" applyAlignment="1">
      <alignment horizontal="right" vertical="top" wrapText="1"/>
    </xf>
    <xf numFmtId="167" fontId="28" fillId="0" borderId="45" xfId="0" applyNumberFormat="1" applyFont="1" applyBorder="1" applyAlignment="1">
      <alignment vertical="top" wrapText="1"/>
    </xf>
    <xf numFmtId="49" fontId="25" fillId="0" borderId="70" xfId="0" applyNumberFormat="1" applyFont="1" applyBorder="1" applyAlignment="1">
      <alignment horizontal="center" vertical="top" wrapText="1"/>
    </xf>
    <xf numFmtId="167" fontId="28" fillId="0" borderId="71" xfId="0" applyNumberFormat="1" applyFont="1" applyBorder="1" applyAlignment="1">
      <alignment vertical="top" wrapText="1"/>
    </xf>
    <xf numFmtId="166" fontId="28" fillId="0" borderId="70" xfId="0" applyNumberFormat="1" applyFont="1" applyBorder="1" applyAlignment="1">
      <alignment horizontal="center" vertical="top" wrapText="1"/>
    </xf>
    <xf numFmtId="49" fontId="25" fillId="0" borderId="72" xfId="0" applyNumberFormat="1" applyFont="1" applyBorder="1" applyAlignment="1">
      <alignment horizontal="center" vertical="top" wrapText="1"/>
    </xf>
    <xf numFmtId="167" fontId="28" fillId="0" borderId="73" xfId="0" applyNumberFormat="1" applyFont="1" applyBorder="1" applyAlignment="1">
      <alignment vertical="top" wrapText="1"/>
    </xf>
    <xf numFmtId="166" fontId="28" fillId="0" borderId="74" xfId="0" applyNumberFormat="1" applyFont="1" applyBorder="1" applyAlignment="1">
      <alignment horizontal="center" vertical="top" wrapText="1"/>
    </xf>
    <xf numFmtId="49" fontId="25" fillId="0" borderId="75" xfId="0" applyNumberFormat="1" applyFont="1" applyBorder="1" applyAlignment="1">
      <alignment horizontal="center" vertical="top" wrapText="1"/>
    </xf>
    <xf numFmtId="166" fontId="28" fillId="0" borderId="76" xfId="0" applyNumberFormat="1" applyFont="1" applyBorder="1" applyAlignment="1">
      <alignment horizontal="center" vertical="top" wrapText="1"/>
    </xf>
    <xf numFmtId="167" fontId="28" fillId="0" borderId="53" xfId="0" applyNumberFormat="1" applyFont="1" applyBorder="1" applyAlignment="1">
      <alignment vertical="top" wrapText="1"/>
    </xf>
    <xf numFmtId="166" fontId="28" fillId="0" borderId="52" xfId="0" applyNumberFormat="1" applyFont="1" applyBorder="1" applyAlignment="1">
      <alignment horizontal="center" vertical="top" wrapText="1"/>
    </xf>
    <xf numFmtId="166" fontId="28" fillId="0" borderId="77" xfId="0" applyNumberFormat="1" applyFont="1" applyBorder="1" applyAlignment="1">
      <alignment horizontal="center" vertical="top" wrapText="1"/>
    </xf>
    <xf numFmtId="3" fontId="28" fillId="0" borderId="78" xfId="0" applyNumberFormat="1" applyFont="1" applyBorder="1" applyAlignment="1">
      <alignment horizontal="center" vertical="top" wrapText="1"/>
    </xf>
    <xf numFmtId="4" fontId="28" fillId="0" borderId="79" xfId="0" applyNumberFormat="1" applyFont="1" applyBorder="1" applyAlignment="1">
      <alignment horizontal="center" vertical="top" wrapText="1"/>
    </xf>
    <xf numFmtId="4" fontId="28" fillId="0" borderId="80" xfId="0" applyNumberFormat="1" applyFont="1" applyBorder="1" applyAlignment="1">
      <alignment horizontal="right" vertical="top" wrapText="1"/>
    </xf>
    <xf numFmtId="3" fontId="28" fillId="0" borderId="81" xfId="0" applyNumberFormat="1" applyFont="1" applyBorder="1" applyAlignment="1">
      <alignment horizontal="center" vertical="top" wrapText="1"/>
    </xf>
    <xf numFmtId="4" fontId="28" fillId="0" borderId="82" xfId="0" applyNumberFormat="1" applyFont="1" applyBorder="1" applyAlignment="1">
      <alignment horizontal="right" vertical="top" wrapText="1"/>
    </xf>
    <xf numFmtId="3" fontId="28" fillId="0" borderId="83" xfId="0" applyNumberFormat="1" applyFont="1" applyBorder="1" applyAlignment="1">
      <alignment horizontal="center" vertical="top" wrapText="1"/>
    </xf>
    <xf numFmtId="4" fontId="28" fillId="0" borderId="84" xfId="0" applyNumberFormat="1" applyFont="1" applyBorder="1" applyAlignment="1">
      <alignment horizontal="right" vertical="top" wrapText="1"/>
    </xf>
    <xf numFmtId="167" fontId="28" fillId="0" borderId="85" xfId="0" applyNumberFormat="1" applyFont="1" applyBorder="1" applyAlignment="1">
      <alignment horizontal="left" vertical="top" wrapText="1"/>
    </xf>
    <xf numFmtId="166" fontId="28" fillId="0" borderId="31" xfId="0" applyNumberFormat="1" applyFont="1" applyBorder="1" applyAlignment="1">
      <alignment horizontal="center" vertical="top" wrapText="1"/>
    </xf>
    <xf numFmtId="3" fontId="28" fillId="0" borderId="86" xfId="0" applyNumberFormat="1" applyFont="1" applyBorder="1" applyAlignment="1">
      <alignment horizontal="center" vertical="top" wrapText="1"/>
    </xf>
    <xf numFmtId="4" fontId="28" fillId="0" borderId="87" xfId="0" applyNumberFormat="1" applyFont="1" applyBorder="1" applyAlignment="1">
      <alignment horizontal="center" vertical="top" wrapText="1"/>
    </xf>
    <xf numFmtId="167" fontId="28" fillId="0" borderId="45" xfId="0" applyNumberFormat="1" applyFont="1" applyBorder="1" applyAlignment="1">
      <alignment horizontal="left" vertical="top" wrapText="1"/>
    </xf>
    <xf numFmtId="3" fontId="28" fillId="0" borderId="33" xfId="0" applyNumberFormat="1" applyFont="1" applyBorder="1" applyAlignment="1">
      <alignment horizontal="center" vertical="top" wrapText="1"/>
    </xf>
    <xf numFmtId="4" fontId="28" fillId="0" borderId="34" xfId="0" applyNumberFormat="1" applyFont="1" applyBorder="1" applyAlignment="1">
      <alignment horizontal="center" vertical="top" wrapText="1"/>
    </xf>
    <xf numFmtId="3" fontId="28" fillId="0" borderId="38" xfId="0" applyNumberFormat="1" applyFont="1" applyBorder="1" applyAlignment="1">
      <alignment horizontal="center" vertical="top" wrapText="1"/>
    </xf>
    <xf numFmtId="4" fontId="28" fillId="0" borderId="39" xfId="0" applyNumberFormat="1" applyFont="1" applyBorder="1" applyAlignment="1">
      <alignment horizontal="center" vertical="top" wrapText="1"/>
    </xf>
    <xf numFmtId="4" fontId="28" fillId="0" borderId="40" xfId="0" applyNumberFormat="1" applyFont="1" applyBorder="1" applyAlignment="1">
      <alignment horizontal="right" vertical="top" wrapText="1"/>
    </xf>
    <xf numFmtId="166" fontId="25" fillId="0" borderId="16" xfId="0" applyNumberFormat="1" applyFont="1" applyBorder="1" applyAlignment="1">
      <alignment vertical="top" wrapText="1"/>
    </xf>
    <xf numFmtId="49" fontId="25" fillId="0" borderId="36" xfId="0" applyNumberFormat="1" applyFont="1" applyBorder="1" applyAlignment="1">
      <alignment horizontal="center" vertical="top" wrapText="1"/>
    </xf>
    <xf numFmtId="167" fontId="28" fillId="0" borderId="85" xfId="0" applyNumberFormat="1" applyFont="1" applyBorder="1" applyAlignment="1">
      <alignment vertical="top" wrapText="1"/>
    </xf>
    <xf numFmtId="3" fontId="28" fillId="0" borderId="88" xfId="0" applyNumberFormat="1" applyFont="1" applyBorder="1" applyAlignment="1">
      <alignment horizontal="center" vertical="top" wrapText="1"/>
    </xf>
    <xf numFmtId="4" fontId="28" fillId="0" borderId="89" xfId="0" applyNumberFormat="1" applyFont="1" applyBorder="1" applyAlignment="1">
      <alignment horizontal="center" vertical="top" wrapText="1"/>
    </xf>
    <xf numFmtId="4" fontId="28" fillId="0" borderId="90" xfId="0" applyNumberFormat="1" applyFont="1" applyBorder="1" applyAlignment="1">
      <alignment horizontal="right" vertical="top" wrapText="1"/>
    </xf>
    <xf numFmtId="3" fontId="28" fillId="0" borderId="91" xfId="0" applyNumberFormat="1" applyFont="1" applyBorder="1" applyAlignment="1">
      <alignment horizontal="center" vertical="top" wrapText="1"/>
    </xf>
    <xf numFmtId="4" fontId="28" fillId="0" borderId="92" xfId="0" applyNumberFormat="1" applyFont="1" applyBorder="1" applyAlignment="1">
      <alignment horizontal="center" vertical="top" wrapText="1"/>
    </xf>
    <xf numFmtId="3" fontId="28" fillId="0" borderId="93" xfId="0" applyNumberFormat="1" applyFont="1" applyBorder="1" applyAlignment="1">
      <alignment horizontal="center" vertical="top" wrapText="1"/>
    </xf>
    <xf numFmtId="4" fontId="28" fillId="0" borderId="94" xfId="0" applyNumberFormat="1" applyFont="1" applyBorder="1" applyAlignment="1">
      <alignment horizontal="center" vertical="top" wrapText="1"/>
    </xf>
    <xf numFmtId="3" fontId="28" fillId="0" borderId="95" xfId="0" applyNumberFormat="1" applyFont="1" applyBorder="1" applyAlignment="1">
      <alignment horizontal="center" vertical="top" wrapText="1"/>
    </xf>
    <xf numFmtId="4" fontId="28" fillId="0" borderId="96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vertical="center" wrapText="1"/>
    </xf>
    <xf numFmtId="4" fontId="4" fillId="5" borderId="29" xfId="0" applyNumberFormat="1" applyFont="1" applyFill="1" applyBorder="1" applyAlignment="1">
      <alignment vertical="center" wrapText="1"/>
    </xf>
    <xf numFmtId="168" fontId="1" fillId="0" borderId="0" xfId="0" applyNumberFormat="1" applyFont="1" applyAlignment="1">
      <alignment wrapText="1"/>
    </xf>
    <xf numFmtId="168" fontId="1" fillId="0" borderId="0" xfId="0" applyNumberFormat="1" applyFont="1" applyAlignment="1">
      <alignment vertical="center" wrapText="1"/>
    </xf>
    <xf numFmtId="168" fontId="1" fillId="0" borderId="0" xfId="0" applyNumberFormat="1" applyFont="1" applyAlignment="1">
      <alignment horizontal="center" wrapText="1"/>
    </xf>
    <xf numFmtId="168" fontId="10" fillId="0" borderId="0" xfId="0" applyNumberFormat="1" applyFont="1" applyAlignment="1">
      <alignment vertical="top" wrapText="1"/>
    </xf>
    <xf numFmtId="168" fontId="1" fillId="0" borderId="0" xfId="0" applyNumberFormat="1" applyFont="1" applyAlignment="1">
      <alignment vertical="top" wrapText="1"/>
    </xf>
    <xf numFmtId="168" fontId="2" fillId="0" borderId="0" xfId="0" applyNumberFormat="1" applyFont="1" applyAlignment="1">
      <alignment vertical="center" wrapText="1"/>
    </xf>
    <xf numFmtId="168" fontId="10" fillId="0" borderId="0" xfId="0" applyNumberFormat="1" applyFont="1" applyAlignment="1">
      <alignment vertical="top"/>
    </xf>
    <xf numFmtId="168" fontId="0" fillId="0" borderId="0" xfId="0" applyNumberFormat="1" applyFont="1" applyAlignment="1"/>
    <xf numFmtId="0" fontId="2" fillId="0" borderId="45" xfId="0" applyFont="1" applyBorder="1" applyAlignment="1">
      <alignment horizontal="center" vertical="center" wrapText="1"/>
    </xf>
    <xf numFmtId="0" fontId="2" fillId="0" borderId="97" xfId="0" applyFont="1" applyBorder="1" applyAlignment="1">
      <alignment horizontal="center" vertical="center" wrapText="1"/>
    </xf>
    <xf numFmtId="4" fontId="2" fillId="0" borderId="97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wrapText="1"/>
    </xf>
    <xf numFmtId="0" fontId="33" fillId="0" borderId="0" xfId="0" applyFont="1" applyAlignment="1">
      <alignment vertical="top"/>
    </xf>
    <xf numFmtId="0" fontId="34" fillId="0" borderId="0" xfId="0" applyFont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3" fontId="36" fillId="2" borderId="3" xfId="0" applyNumberFormat="1" applyFont="1" applyFill="1" applyBorder="1" applyAlignment="1">
      <alignment horizontal="center" vertical="center" wrapText="1"/>
    </xf>
    <xf numFmtId="3" fontId="36" fillId="3" borderId="6" xfId="0" applyNumberFormat="1" applyFont="1" applyFill="1" applyBorder="1" applyAlignment="1">
      <alignment horizontal="center" vertical="center" wrapText="1"/>
    </xf>
    <xf numFmtId="4" fontId="37" fillId="4" borderId="10" xfId="0" applyNumberFormat="1" applyFont="1" applyFill="1" applyBorder="1" applyAlignment="1">
      <alignment horizontal="right" vertical="top" wrapText="1"/>
    </xf>
    <xf numFmtId="4" fontId="35" fillId="0" borderId="3" xfId="0" applyNumberFormat="1" applyFont="1" applyBorder="1" applyAlignment="1">
      <alignment horizontal="right" vertical="center" wrapText="1"/>
    </xf>
    <xf numFmtId="4" fontId="34" fillId="4" borderId="23" xfId="0" applyNumberFormat="1" applyFont="1" applyFill="1" applyBorder="1" applyAlignment="1">
      <alignment horizontal="right" vertical="top"/>
    </xf>
    <xf numFmtId="4" fontId="35" fillId="0" borderId="0" xfId="0" applyNumberFormat="1" applyFont="1" applyAlignment="1">
      <alignment horizontal="right" vertical="top" wrapText="1"/>
    </xf>
    <xf numFmtId="4" fontId="37" fillId="4" borderId="6" xfId="0" applyNumberFormat="1" applyFont="1" applyFill="1" applyBorder="1" applyAlignment="1">
      <alignment horizontal="right" vertical="top" wrapText="1"/>
    </xf>
    <xf numFmtId="4" fontId="36" fillId="5" borderId="27" xfId="0" applyNumberFormat="1" applyFont="1" applyFill="1" applyBorder="1" applyAlignment="1">
      <alignment horizontal="right" vertical="center" wrapText="1"/>
    </xf>
    <xf numFmtId="4" fontId="36" fillId="5" borderId="28" xfId="0" applyNumberFormat="1" applyFont="1" applyFill="1" applyBorder="1" applyAlignment="1">
      <alignment horizontal="right" vertical="center" wrapText="1"/>
    </xf>
    <xf numFmtId="4" fontId="35" fillId="0" borderId="35" xfId="0" applyNumberFormat="1" applyFont="1" applyBorder="1" applyAlignment="1">
      <alignment horizontal="right" vertical="top" wrapText="1"/>
    </xf>
    <xf numFmtId="4" fontId="35" fillId="0" borderId="40" xfId="0" applyNumberFormat="1" applyFont="1" applyBorder="1" applyAlignment="1">
      <alignment horizontal="right" vertical="top" wrapText="1"/>
    </xf>
    <xf numFmtId="4" fontId="38" fillId="0" borderId="66" xfId="0" applyNumberFormat="1" applyFont="1" applyBorder="1" applyAlignment="1">
      <alignment horizontal="right" vertical="top" wrapText="1"/>
    </xf>
    <xf numFmtId="4" fontId="38" fillId="0" borderId="69" xfId="0" applyNumberFormat="1" applyFont="1" applyBorder="1" applyAlignment="1">
      <alignment horizontal="right" vertical="top" wrapText="1"/>
    </xf>
    <xf numFmtId="4" fontId="35" fillId="2" borderId="43" xfId="0" applyNumberFormat="1" applyFont="1" applyFill="1" applyBorder="1" applyAlignment="1">
      <alignment horizontal="right" vertical="center" wrapText="1"/>
    </xf>
    <xf numFmtId="4" fontId="36" fillId="5" borderId="19" xfId="0" applyNumberFormat="1" applyFont="1" applyFill="1" applyBorder="1" applyAlignment="1">
      <alignment horizontal="right" vertical="center" wrapText="1"/>
    </xf>
    <xf numFmtId="4" fontId="38" fillId="0" borderId="35" xfId="0" applyNumberFormat="1" applyFont="1" applyBorder="1" applyAlignment="1">
      <alignment horizontal="right" vertical="top" wrapText="1"/>
    </xf>
    <xf numFmtId="4" fontId="38" fillId="0" borderId="80" xfId="0" applyNumberFormat="1" applyFont="1" applyBorder="1" applyAlignment="1">
      <alignment horizontal="right" vertical="top" wrapText="1"/>
    </xf>
    <xf numFmtId="4" fontId="38" fillId="0" borderId="82" xfId="0" applyNumberFormat="1" applyFont="1" applyBorder="1" applyAlignment="1">
      <alignment horizontal="right" vertical="top" wrapText="1"/>
    </xf>
    <xf numFmtId="4" fontId="38" fillId="0" borderId="84" xfId="0" applyNumberFormat="1" applyFont="1" applyBorder="1" applyAlignment="1">
      <alignment horizontal="right" vertical="top" wrapText="1"/>
    </xf>
    <xf numFmtId="4" fontId="38" fillId="0" borderId="40" xfId="0" applyNumberFormat="1" applyFont="1" applyBorder="1" applyAlignment="1">
      <alignment horizontal="right" vertical="top" wrapText="1"/>
    </xf>
    <xf numFmtId="4" fontId="38" fillId="0" borderId="90" xfId="0" applyNumberFormat="1" applyFont="1" applyBorder="1" applyAlignment="1">
      <alignment horizontal="right" vertical="top" wrapText="1"/>
    </xf>
    <xf numFmtId="4" fontId="34" fillId="4" borderId="43" xfId="0" applyNumberFormat="1" applyFont="1" applyFill="1" applyBorder="1" applyAlignment="1">
      <alignment horizontal="right" vertical="top"/>
    </xf>
    <xf numFmtId="4" fontId="35" fillId="0" borderId="19" xfId="0" applyNumberFormat="1" applyFont="1" applyBorder="1" applyAlignment="1">
      <alignment horizontal="right" vertical="top" wrapText="1"/>
    </xf>
    <xf numFmtId="4" fontId="36" fillId="4" borderId="48" xfId="0" applyNumberFormat="1" applyFont="1" applyFill="1" applyBorder="1" applyAlignment="1">
      <alignment horizontal="right" vertical="top" wrapText="1"/>
    </xf>
    <xf numFmtId="4" fontId="36" fillId="4" borderId="20" xfId="0" applyNumberFormat="1" applyFont="1" applyFill="1" applyBorder="1" applyAlignment="1">
      <alignment horizontal="right" vertical="top" wrapText="1"/>
    </xf>
    <xf numFmtId="0" fontId="35" fillId="0" borderId="0" xfId="0" applyFont="1" applyAlignment="1">
      <alignment wrapText="1"/>
    </xf>
    <xf numFmtId="0" fontId="39" fillId="0" borderId="0" xfId="0" applyFont="1" applyAlignment="1">
      <alignment horizontal="right"/>
    </xf>
    <xf numFmtId="0" fontId="7" fillId="0" borderId="0" xfId="0" applyFont="1" applyAlignment="1"/>
    <xf numFmtId="0" fontId="0" fillId="0" borderId="0" xfId="0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0" fillId="0" borderId="14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4" fontId="0" fillId="0" borderId="14" xfId="0" applyNumberFormat="1" applyFont="1" applyBorder="1" applyAlignment="1">
      <alignment horizontal="center" vertical="center"/>
    </xf>
    <xf numFmtId="0" fontId="0" fillId="0" borderId="9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2" fillId="6" borderId="59" xfId="0" applyFont="1" applyFill="1" applyBorder="1" applyAlignment="1">
      <alignment horizontal="center" vertical="center" wrapText="1"/>
    </xf>
    <xf numFmtId="49" fontId="0" fillId="0" borderId="45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4" fontId="24" fillId="0" borderId="0" xfId="0" applyNumberFormat="1" applyFont="1" applyAlignment="1">
      <alignment horizontal="center" vertical="center"/>
    </xf>
    <xf numFmtId="0" fontId="2" fillId="0" borderId="4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66" fontId="28" fillId="0" borderId="59" xfId="0" applyNumberFormat="1" applyFont="1" applyFill="1" applyBorder="1" applyAlignment="1">
      <alignment vertical="center" wrapText="1"/>
    </xf>
    <xf numFmtId="49" fontId="28" fillId="0" borderId="59" xfId="0" applyNumberFormat="1" applyFont="1" applyFill="1" applyBorder="1" applyAlignment="1">
      <alignment horizontal="center" vertical="center" wrapText="1"/>
    </xf>
    <xf numFmtId="4" fontId="1" fillId="0" borderId="59" xfId="0" applyNumberFormat="1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4" fontId="28" fillId="0" borderId="59" xfId="0" applyNumberFormat="1" applyFont="1" applyFill="1" applyBorder="1" applyAlignment="1">
      <alignment horizontal="right" vertical="center" wrapText="1"/>
    </xf>
    <xf numFmtId="166" fontId="28" fillId="0" borderId="59" xfId="0" applyNumberFormat="1" applyFont="1" applyBorder="1" applyAlignment="1">
      <alignment vertical="top" wrapText="1"/>
    </xf>
    <xf numFmtId="49" fontId="28" fillId="0" borderId="59" xfId="0" applyNumberFormat="1" applyFont="1" applyBorder="1" applyAlignment="1">
      <alignment horizontal="center" vertical="top" wrapText="1"/>
    </xf>
    <xf numFmtId="4" fontId="1" fillId="0" borderId="59" xfId="0" applyNumberFormat="1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49" fontId="32" fillId="0" borderId="59" xfId="0" applyNumberFormat="1" applyFont="1" applyBorder="1" applyAlignment="1">
      <alignment horizontal="center" vertical="center" wrapText="1"/>
    </xf>
    <xf numFmtId="0" fontId="32" fillId="0" borderId="59" xfId="0" applyFont="1" applyBorder="1" applyAlignment="1">
      <alignment horizontal="center" vertical="center"/>
    </xf>
    <xf numFmtId="4" fontId="42" fillId="0" borderId="59" xfId="0" applyNumberFormat="1" applyFont="1" applyBorder="1" applyAlignment="1">
      <alignment horizontal="center" vertical="center"/>
    </xf>
    <xf numFmtId="0" fontId="42" fillId="0" borderId="59" xfId="0" applyFont="1" applyBorder="1" applyAlignment="1">
      <alignment horizontal="center" vertical="center" wrapText="1"/>
    </xf>
    <xf numFmtId="49" fontId="32" fillId="0" borderId="34" xfId="0" applyNumberFormat="1" applyFont="1" applyBorder="1" applyAlignment="1">
      <alignment horizontal="center" vertical="center" wrapText="1"/>
    </xf>
    <xf numFmtId="4" fontId="42" fillId="0" borderId="34" xfId="0" applyNumberFormat="1" applyFont="1" applyBorder="1" applyAlignment="1">
      <alignment horizontal="center" vertical="center"/>
    </xf>
    <xf numFmtId="0" fontId="42" fillId="0" borderId="34" xfId="0" applyFont="1" applyBorder="1" applyAlignment="1">
      <alignment horizontal="center" vertical="center" wrapText="1"/>
    </xf>
    <xf numFmtId="49" fontId="32" fillId="0" borderId="14" xfId="0" applyNumberFormat="1" applyFont="1" applyBorder="1" applyAlignment="1">
      <alignment horizontal="center" vertical="center" wrapText="1"/>
    </xf>
    <xf numFmtId="4" fontId="42" fillId="0" borderId="99" xfId="0" applyNumberFormat="1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 wrapText="1"/>
    </xf>
    <xf numFmtId="4" fontId="42" fillId="0" borderId="14" xfId="0" applyNumberFormat="1" applyFont="1" applyBorder="1" applyAlignment="1">
      <alignment horizontal="center" vertical="center"/>
    </xf>
    <xf numFmtId="0" fontId="42" fillId="0" borderId="97" xfId="0" applyFont="1" applyBorder="1" applyAlignment="1">
      <alignment horizontal="center" vertical="center" wrapText="1"/>
    </xf>
    <xf numFmtId="49" fontId="32" fillId="0" borderId="45" xfId="0" applyNumberFormat="1" applyFont="1" applyBorder="1" applyAlignment="1">
      <alignment horizontal="center" vertical="center" wrapText="1"/>
    </xf>
    <xf numFmtId="49" fontId="32" fillId="0" borderId="97" xfId="0" applyNumberFormat="1" applyFont="1" applyBorder="1" applyAlignment="1">
      <alignment horizontal="center" vertical="center" wrapText="1"/>
    </xf>
    <xf numFmtId="0" fontId="42" fillId="0" borderId="99" xfId="0" applyFont="1" applyBorder="1" applyAlignment="1">
      <alignment horizontal="center" vertical="center" wrapText="1"/>
    </xf>
    <xf numFmtId="49" fontId="32" fillId="0" borderId="100" xfId="0" applyNumberFormat="1" applyFont="1" applyBorder="1" applyAlignment="1">
      <alignment horizontal="center" vertical="center" wrapText="1"/>
    </xf>
    <xf numFmtId="0" fontId="42" fillId="0" borderId="71" xfId="0" applyFont="1" applyBorder="1" applyAlignment="1">
      <alignment horizontal="center" vertical="center" wrapText="1"/>
    </xf>
    <xf numFmtId="4" fontId="42" fillId="0" borderId="101" xfId="0" applyNumberFormat="1" applyFont="1" applyBorder="1" applyAlignment="1">
      <alignment horizontal="center" vertical="center"/>
    </xf>
    <xf numFmtId="4" fontId="42" fillId="0" borderId="102" xfId="0" applyNumberFormat="1" applyFont="1" applyBorder="1" applyAlignment="1">
      <alignment horizontal="center" vertical="center"/>
    </xf>
    <xf numFmtId="4" fontId="42" fillId="0" borderId="39" xfId="0" applyNumberFormat="1" applyFont="1" applyBorder="1" applyAlignment="1">
      <alignment horizontal="center" vertical="center"/>
    </xf>
    <xf numFmtId="0" fontId="42" fillId="0" borderId="39" xfId="0" applyFont="1" applyBorder="1" applyAlignment="1">
      <alignment horizontal="center" vertical="center" wrapText="1"/>
    </xf>
    <xf numFmtId="0" fontId="42" fillId="0" borderId="59" xfId="0" applyFont="1" applyFill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4" fontId="31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14" xfId="0" applyFont="1" applyBorder="1" applyAlignment="1">
      <alignment vertical="center" wrapText="1"/>
    </xf>
    <xf numFmtId="4" fontId="0" fillId="0" borderId="14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vertical="center" wrapText="1"/>
    </xf>
    <xf numFmtId="0" fontId="2" fillId="0" borderId="97" xfId="0" applyFont="1" applyBorder="1" applyAlignment="1">
      <alignment vertical="center" wrapText="1"/>
    </xf>
    <xf numFmtId="0" fontId="1" fillId="0" borderId="59" xfId="0" applyFont="1" applyFill="1" applyBorder="1" applyAlignment="1">
      <alignment vertical="center" wrapText="1"/>
    </xf>
    <xf numFmtId="4" fontId="28" fillId="0" borderId="59" xfId="0" applyNumberFormat="1" applyFont="1" applyFill="1" applyBorder="1" applyAlignment="1">
      <alignment vertical="center" wrapText="1"/>
    </xf>
    <xf numFmtId="4" fontId="1" fillId="0" borderId="59" xfId="0" applyNumberFormat="1" applyFont="1" applyBorder="1" applyAlignment="1">
      <alignment vertical="center" wrapText="1"/>
    </xf>
    <xf numFmtId="4" fontId="42" fillId="0" borderId="59" xfId="0" applyNumberFormat="1" applyFont="1" applyBorder="1" applyAlignment="1">
      <alignment vertical="center"/>
    </xf>
    <xf numFmtId="4" fontId="42" fillId="0" borderId="34" xfId="0" applyNumberFormat="1" applyFont="1" applyBorder="1" applyAlignment="1">
      <alignment vertical="center"/>
    </xf>
    <xf numFmtId="4" fontId="42" fillId="0" borderId="14" xfId="0" applyNumberFormat="1" applyFont="1" applyBorder="1" applyAlignment="1">
      <alignment vertical="center"/>
    </xf>
    <xf numFmtId="4" fontId="42" fillId="0" borderId="101" xfId="0" applyNumberFormat="1" applyFont="1" applyBorder="1" applyAlignment="1">
      <alignment vertical="center"/>
    </xf>
    <xf numFmtId="4" fontId="42" fillId="0" borderId="97" xfId="0" applyNumberFormat="1" applyFont="1" applyBorder="1" applyAlignment="1">
      <alignment vertical="center"/>
    </xf>
    <xf numFmtId="4" fontId="1" fillId="0" borderId="14" xfId="0" applyNumberFormat="1" applyFont="1" applyBorder="1" applyAlignment="1">
      <alignment vertical="center" wrapText="1"/>
    </xf>
    <xf numFmtId="0" fontId="3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2" fillId="0" borderId="97" xfId="0" applyFont="1" applyBorder="1" applyAlignment="1">
      <alignment horizontal="left" vertical="center" wrapText="1"/>
    </xf>
    <xf numFmtId="166" fontId="28" fillId="0" borderId="59" xfId="0" applyNumberFormat="1" applyFont="1" applyFill="1" applyBorder="1" applyAlignment="1">
      <alignment horizontal="left" vertical="center" wrapText="1"/>
    </xf>
    <xf numFmtId="0" fontId="26" fillId="0" borderId="59" xfId="1" applyFont="1" applyBorder="1" applyAlignment="1">
      <alignment horizontal="left" vertical="top" wrapText="1"/>
    </xf>
    <xf numFmtId="0" fontId="32" fillId="0" borderId="59" xfId="0" applyFont="1" applyBorder="1" applyAlignment="1">
      <alignment horizontal="left" vertical="center" wrapText="1"/>
    </xf>
    <xf numFmtId="0" fontId="32" fillId="0" borderId="103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42" fillId="0" borderId="14" xfId="0" applyFont="1" applyBorder="1" applyAlignment="1">
      <alignment horizontal="left" vertical="center" wrapText="1"/>
    </xf>
    <xf numFmtId="0" fontId="42" fillId="0" borderId="97" xfId="0" applyFont="1" applyBorder="1" applyAlignment="1">
      <alignment horizontal="left" vertical="center" wrapText="1"/>
    </xf>
    <xf numFmtId="0" fontId="32" fillId="6" borderId="59" xfId="0" applyFont="1" applyFill="1" applyBorder="1" applyAlignment="1">
      <alignment horizontal="left" vertical="center" wrapText="1"/>
    </xf>
    <xf numFmtId="0" fontId="32" fillId="0" borderId="34" xfId="0" applyFont="1" applyBorder="1" applyAlignment="1">
      <alignment horizontal="left" vertical="center" wrapText="1"/>
    </xf>
    <xf numFmtId="0" fontId="32" fillId="6" borderId="0" xfId="0" applyFont="1" applyFill="1" applyBorder="1" applyAlignment="1">
      <alignment horizontal="left" vertical="center" wrapText="1"/>
    </xf>
    <xf numFmtId="0" fontId="42" fillId="0" borderId="99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97" xfId="0" applyFont="1" applyBorder="1" applyAlignment="1">
      <alignment horizontal="left" vertical="center" wrapText="1"/>
    </xf>
    <xf numFmtId="167" fontId="32" fillId="0" borderId="59" xfId="0" applyNumberFormat="1" applyFont="1" applyBorder="1" applyAlignment="1">
      <alignment horizontal="left" vertical="center" wrapText="1"/>
    </xf>
    <xf numFmtId="0" fontId="32" fillId="0" borderId="100" xfId="0" applyFont="1" applyBorder="1" applyAlignment="1">
      <alignment horizontal="left" vertical="center" wrapText="1"/>
    </xf>
    <xf numFmtId="0" fontId="42" fillId="0" borderId="59" xfId="0" applyFont="1" applyBorder="1" applyAlignment="1">
      <alignment horizontal="left" vertical="center"/>
    </xf>
    <xf numFmtId="0" fontId="32" fillId="0" borderId="104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9" fontId="28" fillId="0" borderId="105" xfId="0" applyNumberFormat="1" applyFont="1" applyBorder="1" applyAlignment="1">
      <alignment horizontal="center" vertical="top" wrapText="1"/>
    </xf>
    <xf numFmtId="0" fontId="26" fillId="0" borderId="100" xfId="1" applyFont="1" applyBorder="1" applyAlignment="1">
      <alignment horizontal="left" vertical="top" wrapText="1"/>
    </xf>
    <xf numFmtId="0" fontId="26" fillId="0" borderId="104" xfId="1" applyFont="1" applyBorder="1" applyAlignment="1">
      <alignment horizontal="center" vertical="top" wrapText="1"/>
    </xf>
    <xf numFmtId="0" fontId="44" fillId="0" borderId="59" xfId="0" applyFont="1" applyBorder="1" applyAlignment="1">
      <alignment horizontal="left" vertical="center" wrapText="1"/>
    </xf>
    <xf numFmtId="166" fontId="43" fillId="7" borderId="59" xfId="0" applyNumberFormat="1" applyFont="1" applyFill="1" applyBorder="1" applyAlignment="1">
      <alignment vertical="center" wrapText="1"/>
    </xf>
    <xf numFmtId="166" fontId="46" fillId="0" borderId="59" xfId="0" applyNumberFormat="1" applyFont="1" applyFill="1" applyBorder="1" applyAlignment="1">
      <alignment horizontal="left" vertical="center" wrapText="1"/>
    </xf>
    <xf numFmtId="49" fontId="32" fillId="0" borderId="106" xfId="0" applyNumberFormat="1" applyFont="1" applyBorder="1" applyAlignment="1">
      <alignment horizontal="center" vertical="center" wrapText="1"/>
    </xf>
    <xf numFmtId="4" fontId="42" fillId="0" borderId="39" xfId="0" applyNumberFormat="1" applyFont="1" applyBorder="1" applyAlignment="1">
      <alignment vertical="center"/>
    </xf>
    <xf numFmtId="166" fontId="32" fillId="0" borderId="59" xfId="0" applyNumberFormat="1" applyFont="1" applyBorder="1" applyAlignment="1">
      <alignment vertical="top" wrapText="1"/>
    </xf>
    <xf numFmtId="166" fontId="45" fillId="7" borderId="59" xfId="0" applyNumberFormat="1" applyFont="1" applyFill="1" applyBorder="1" applyAlignment="1">
      <alignment vertical="center" wrapText="1"/>
    </xf>
    <xf numFmtId="4" fontId="42" fillId="0" borderId="100" xfId="0" applyNumberFormat="1" applyFont="1" applyBorder="1" applyAlignment="1">
      <alignment horizontal="center" vertical="center"/>
    </xf>
    <xf numFmtId="0" fontId="42" fillId="0" borderId="100" xfId="0" applyFont="1" applyBorder="1" applyAlignment="1">
      <alignment horizontal="center" vertical="center" wrapText="1"/>
    </xf>
    <xf numFmtId="4" fontId="42" fillId="0" borderId="100" xfId="0" applyNumberFormat="1" applyFont="1" applyBorder="1" applyAlignment="1">
      <alignment vertical="center"/>
    </xf>
    <xf numFmtId="0" fontId="42" fillId="0" borderId="102" xfId="0" applyFont="1" applyBorder="1" applyAlignment="1">
      <alignment horizontal="center" vertical="center" wrapText="1"/>
    </xf>
    <xf numFmtId="0" fontId="43" fillId="0" borderId="59" xfId="0" applyFont="1" applyBorder="1" applyAlignment="1">
      <alignment horizontal="left" vertical="center" wrapText="1"/>
    </xf>
    <xf numFmtId="167" fontId="32" fillId="0" borderId="59" xfId="0" applyNumberFormat="1" applyFont="1" applyBorder="1" applyAlignment="1">
      <alignment horizontal="center" vertical="center" wrapText="1"/>
    </xf>
    <xf numFmtId="0" fontId="32" fillId="0" borderId="59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wrapText="1"/>
    </xf>
    <xf numFmtId="166" fontId="45" fillId="7" borderId="100" xfId="0" applyNumberFormat="1" applyFont="1" applyFill="1" applyBorder="1" applyAlignment="1">
      <alignment vertical="center" wrapText="1"/>
    </xf>
    <xf numFmtId="4" fontId="32" fillId="0" borderId="59" xfId="0" applyNumberFormat="1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vertical="center" wrapText="1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wrapText="1"/>
    </xf>
    <xf numFmtId="0" fontId="45" fillId="0" borderId="0" xfId="0" applyFont="1" applyAlignment="1">
      <alignment wrapText="1"/>
    </xf>
    <xf numFmtId="0" fontId="45" fillId="0" borderId="0" xfId="0" applyFont="1" applyAlignment="1">
      <alignment horizontal="center" vertical="center" wrapText="1"/>
    </xf>
    <xf numFmtId="169" fontId="5" fillId="0" borderId="34" xfId="0" applyNumberFormat="1" applyFont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center" wrapText="1"/>
    </xf>
    <xf numFmtId="0" fontId="7" fillId="0" borderId="107" xfId="0" applyFont="1" applyBorder="1"/>
    <xf numFmtId="0" fontId="7" fillId="0" borderId="12" xfId="0" applyFont="1" applyBorder="1"/>
    <xf numFmtId="0" fontId="36" fillId="2" borderId="11" xfId="0" applyFont="1" applyFill="1" applyBorder="1" applyAlignment="1">
      <alignment horizontal="center" vertical="center" wrapText="1"/>
    </xf>
    <xf numFmtId="4" fontId="5" fillId="0" borderId="106" xfId="0" applyNumberFormat="1" applyFont="1" applyBorder="1" applyAlignment="1">
      <alignment horizontal="center" vertical="center" wrapText="1"/>
    </xf>
    <xf numFmtId="0" fontId="7" fillId="0" borderId="49" xfId="0" applyFont="1" applyBorder="1"/>
    <xf numFmtId="0" fontId="7" fillId="0" borderId="32" xfId="0" applyFont="1" applyBorder="1"/>
    <xf numFmtId="3" fontId="5" fillId="0" borderId="26" xfId="0" applyNumberFormat="1" applyFont="1" applyBorder="1" applyAlignment="1">
      <alignment horizontal="center" vertical="center" wrapText="1"/>
    </xf>
    <xf numFmtId="0" fontId="7" fillId="0" borderId="27" xfId="0" applyFont="1" applyBorder="1"/>
    <xf numFmtId="0" fontId="7" fillId="0" borderId="7" xfId="0" applyFont="1" applyBorder="1"/>
    <xf numFmtId="3" fontId="5" fillId="0" borderId="110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41" xfId="0" applyFont="1" applyBorder="1"/>
    <xf numFmtId="0" fontId="7" fillId="0" borderId="30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7" fillId="0" borderId="108" xfId="0" applyFont="1" applyBorder="1"/>
    <xf numFmtId="0" fontId="4" fillId="2" borderId="5" xfId="0" applyFont="1" applyFill="1" applyBorder="1" applyAlignment="1">
      <alignment horizontal="center" vertical="center" wrapText="1"/>
    </xf>
    <xf numFmtId="0" fontId="7" fillId="0" borderId="22" xfId="0" applyFont="1" applyBorder="1"/>
    <xf numFmtId="164" fontId="4" fillId="2" borderId="25" xfId="0" applyNumberFormat="1" applyFont="1" applyFill="1" applyBorder="1" applyAlignment="1">
      <alignment horizontal="center" vertical="center" wrapText="1"/>
    </xf>
    <xf numFmtId="0" fontId="7" fillId="0" borderId="109" xfId="0" applyFont="1" applyBorder="1"/>
    <xf numFmtId="0" fontId="7" fillId="0" borderId="110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73" xfId="0" applyNumberFormat="1" applyFont="1" applyBorder="1" applyAlignment="1">
      <alignment horizontal="center" wrapText="1"/>
    </xf>
    <xf numFmtId="0" fontId="7" fillId="0" borderId="73" xfId="0" applyFont="1" applyBorder="1"/>
    <xf numFmtId="166" fontId="8" fillId="4" borderId="18" xfId="0" applyNumberFormat="1" applyFont="1" applyFill="1" applyBorder="1" applyAlignment="1">
      <alignment horizontal="left" wrapText="1"/>
    </xf>
    <xf numFmtId="0" fontId="7" fillId="0" borderId="19" xfId="0" applyFont="1" applyBorder="1"/>
    <xf numFmtId="166" fontId="5" fillId="0" borderId="18" xfId="0" applyNumberFormat="1" applyFont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7" fillId="0" borderId="23" xfId="0" applyFont="1" applyBorder="1"/>
    <xf numFmtId="4" fontId="42" fillId="0" borderId="106" xfId="0" applyNumberFormat="1" applyFont="1" applyBorder="1" applyAlignment="1">
      <alignment horizontal="center" vertical="center"/>
    </xf>
    <xf numFmtId="4" fontId="42" fillId="0" borderId="49" xfId="0" applyNumberFormat="1" applyFont="1" applyBorder="1" applyAlignment="1">
      <alignment horizontal="center" vertical="center"/>
    </xf>
    <xf numFmtId="4" fontId="42" fillId="0" borderId="101" xfId="0" applyNumberFormat="1" applyFont="1" applyBorder="1" applyAlignment="1">
      <alignment horizontal="center" vertical="center"/>
    </xf>
    <xf numFmtId="4" fontId="42" fillId="0" borderId="111" xfId="0" applyNumberFormat="1" applyFont="1" applyBorder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" fontId="2" fillId="5" borderId="45" xfId="0" applyNumberFormat="1" applyFont="1" applyFill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2" fillId="5" borderId="71" xfId="0" applyFont="1" applyFill="1" applyBorder="1" applyAlignment="1">
      <alignment horizontal="center" vertical="center" wrapText="1"/>
    </xf>
    <xf numFmtId="4" fontId="42" fillId="0" borderId="105" xfId="0" applyNumberFormat="1" applyFont="1" applyBorder="1" applyAlignment="1">
      <alignment horizontal="center" vertical="center"/>
    </xf>
    <xf numFmtId="4" fontId="42" fillId="0" borderId="53" xfId="0" applyNumberFormat="1" applyFont="1" applyBorder="1" applyAlignment="1">
      <alignment horizontal="center" vertical="center"/>
    </xf>
    <xf numFmtId="4" fontId="42" fillId="0" borderId="58" xfId="0" applyNumberFormat="1" applyFont="1" applyBorder="1" applyAlignment="1">
      <alignment horizontal="center" vertical="center"/>
    </xf>
    <xf numFmtId="0" fontId="1" fillId="0" borderId="106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101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4" fontId="1" fillId="0" borderId="59" xfId="0" applyNumberFormat="1" applyFont="1" applyBorder="1" applyAlignment="1">
      <alignment horizontal="center" vertical="center" wrapText="1"/>
    </xf>
    <xf numFmtId="4" fontId="42" fillId="0" borderId="45" xfId="0" applyNumberFormat="1" applyFont="1" applyBorder="1" applyAlignment="1">
      <alignment horizontal="center" vertical="center"/>
    </xf>
    <xf numFmtId="4" fontId="42" fillId="0" borderId="71" xfId="0" applyNumberFormat="1" applyFont="1" applyBorder="1" applyAlignment="1">
      <alignment horizontal="center" vertical="center"/>
    </xf>
    <xf numFmtId="4" fontId="42" fillId="0" borderId="99" xfId="0" applyNumberFormat="1" applyFont="1" applyBorder="1" applyAlignment="1">
      <alignment horizontal="center" vertical="center"/>
    </xf>
    <xf numFmtId="4" fontId="42" fillId="0" borderId="85" xfId="0" applyNumberFormat="1" applyFont="1" applyBorder="1" applyAlignment="1">
      <alignment horizontal="center" vertical="center"/>
    </xf>
    <xf numFmtId="4" fontId="42" fillId="0" borderId="73" xfId="0" applyNumberFormat="1" applyFont="1" applyBorder="1" applyAlignment="1">
      <alignment horizontal="center" vertical="center"/>
    </xf>
    <xf numFmtId="4" fontId="42" fillId="0" borderId="46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_Табель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142875</xdr:rowOff>
    </xdr:from>
    <xdr:to>
      <xdr:col>2</xdr:col>
      <xdr:colOff>2009775</xdr:colOff>
      <xdr:row>9</xdr:row>
      <xdr:rowOff>66675</xdr:rowOff>
    </xdr:to>
    <xdr:pic>
      <xdr:nvPicPr>
        <xdr:cNvPr id="1025" name="image1.png" descr="Mac SSD:Users:andrew:Desktop:logo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75" y="142875"/>
          <a:ext cx="1990725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AL1003"/>
  <sheetViews>
    <sheetView tabSelected="1" topLeftCell="M87" workbookViewId="0">
      <selection activeCell="P29" sqref="P29"/>
    </sheetView>
  </sheetViews>
  <sheetFormatPr defaultColWidth="12.625" defaultRowHeight="15" customHeight="1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/>
    <col min="6" max="6" width="14.125" customWidth="1"/>
    <col min="7" max="7" width="13.5" customWidth="1"/>
    <col min="8" max="8" width="10.625" customWidth="1"/>
    <col min="9" max="9" width="14.125" customWidth="1"/>
    <col min="10" max="10" width="13.5" customWidth="1"/>
    <col min="11" max="11" width="10.625" customWidth="1"/>
    <col min="12" max="12" width="14.125" customWidth="1"/>
    <col min="13" max="13" width="13.5" customWidth="1"/>
    <col min="14" max="14" width="10.625" customWidth="1"/>
    <col min="15" max="15" width="14.125" customWidth="1"/>
    <col min="16" max="19" width="13.5" style="262" customWidth="1"/>
    <col min="20" max="20" width="22.125" customWidth="1"/>
    <col min="21" max="21" width="5" customWidth="1"/>
    <col min="22" max="22" width="10.375" customWidth="1"/>
    <col min="23" max="23" width="5" customWidth="1"/>
    <col min="24" max="24" width="23.875" style="227" customWidth="1"/>
    <col min="25" max="38" width="5" customWidth="1"/>
  </cols>
  <sheetData>
    <row r="1" spans="1:38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231"/>
      <c r="Q1" s="231"/>
      <c r="R1" s="231"/>
      <c r="S1" s="231"/>
      <c r="T1" s="1"/>
      <c r="U1" s="1"/>
      <c r="V1" s="1"/>
      <c r="W1" s="1"/>
      <c r="X1" s="220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232" t="s">
        <v>0</v>
      </c>
      <c r="Q2" s="231"/>
      <c r="R2" s="231"/>
      <c r="S2" s="231"/>
      <c r="T2" s="1"/>
      <c r="U2" s="1"/>
      <c r="V2" s="1"/>
      <c r="W2" s="1"/>
      <c r="X2" s="220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232" t="s">
        <v>1</v>
      </c>
      <c r="Q3" s="231"/>
      <c r="R3" s="231"/>
      <c r="S3" s="231"/>
      <c r="T3" s="1"/>
      <c r="U3" s="1"/>
      <c r="V3" s="1"/>
      <c r="W3" s="1"/>
      <c r="X3" s="220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232" t="s">
        <v>2</v>
      </c>
      <c r="Q4" s="231"/>
      <c r="R4" s="231"/>
      <c r="S4" s="231"/>
      <c r="T4" s="1"/>
      <c r="U4" s="1"/>
      <c r="V4" s="1"/>
      <c r="W4" s="1"/>
      <c r="X4" s="220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231"/>
      <c r="Q5" s="231"/>
      <c r="R5" s="231"/>
      <c r="S5" s="231"/>
      <c r="T5" s="1"/>
      <c r="U5" s="1"/>
      <c r="V5" s="1"/>
      <c r="W5" s="1"/>
      <c r="X5" s="220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231"/>
      <c r="Q6" s="231"/>
      <c r="R6" s="231"/>
      <c r="S6" s="231"/>
      <c r="T6" s="1"/>
      <c r="U6" s="1"/>
      <c r="V6" s="1"/>
      <c r="W6" s="1"/>
      <c r="X6" s="220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231"/>
      <c r="Q7" s="231"/>
      <c r="R7" s="231"/>
      <c r="S7" s="231"/>
      <c r="T7" s="1"/>
      <c r="U7" s="1"/>
      <c r="V7" s="1"/>
      <c r="W7" s="1"/>
      <c r="X7" s="220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231"/>
      <c r="Q8" s="231"/>
      <c r="R8" s="231"/>
      <c r="S8" s="231"/>
      <c r="T8" s="1"/>
      <c r="U8" s="1"/>
      <c r="V8" s="1"/>
      <c r="W8" s="1"/>
      <c r="X8" s="220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231"/>
      <c r="Q9" s="231"/>
      <c r="R9" s="231"/>
      <c r="S9" s="231"/>
      <c r="T9" s="1"/>
      <c r="U9" s="1"/>
      <c r="V9" s="1"/>
      <c r="W9" s="1"/>
      <c r="X9" s="220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231"/>
      <c r="Q10" s="231"/>
      <c r="R10" s="231"/>
      <c r="S10" s="231"/>
      <c r="T10" s="1"/>
      <c r="U10" s="1"/>
      <c r="V10" s="1"/>
      <c r="W10" s="1"/>
      <c r="X10" s="220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231"/>
      <c r="Q11" s="231"/>
      <c r="R11" s="231"/>
      <c r="S11" s="231"/>
      <c r="T11" s="1"/>
      <c r="U11" s="1"/>
      <c r="V11" s="1"/>
      <c r="W11" s="1"/>
      <c r="X11" s="220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>
      <c r="A12" s="398" t="s">
        <v>3</v>
      </c>
      <c r="B12" s="399"/>
      <c r="C12" s="399"/>
      <c r="D12" s="399"/>
      <c r="E12" s="399"/>
      <c r="F12" s="399"/>
      <c r="G12" s="399"/>
      <c r="H12" s="399"/>
      <c r="I12" s="399"/>
      <c r="J12" s="399"/>
      <c r="K12" s="399"/>
      <c r="L12" s="399"/>
      <c r="M12" s="399"/>
      <c r="N12" s="399"/>
      <c r="O12" s="399"/>
      <c r="P12" s="399"/>
      <c r="Q12" s="399"/>
      <c r="R12" s="399"/>
      <c r="S12" s="399"/>
      <c r="T12" s="399"/>
      <c r="U12" s="7"/>
      <c r="V12" s="7"/>
      <c r="W12" s="7"/>
      <c r="X12" s="221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>
      <c r="A13" s="398" t="s">
        <v>4</v>
      </c>
      <c r="B13" s="399"/>
      <c r="C13" s="399"/>
      <c r="D13" s="399"/>
      <c r="E13" s="399"/>
      <c r="F13" s="399"/>
      <c r="G13" s="399"/>
      <c r="H13" s="399"/>
      <c r="I13" s="399"/>
      <c r="J13" s="399"/>
      <c r="K13" s="399"/>
      <c r="L13" s="399"/>
      <c r="M13" s="399"/>
      <c r="N13" s="399"/>
      <c r="O13" s="399"/>
      <c r="P13" s="399"/>
      <c r="Q13" s="399"/>
      <c r="R13" s="399"/>
      <c r="S13" s="399"/>
      <c r="T13" s="399"/>
      <c r="U13" s="7"/>
      <c r="V13" s="7"/>
      <c r="W13" s="7"/>
      <c r="X13" s="221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233"/>
      <c r="Q14" s="233"/>
      <c r="R14" s="233"/>
      <c r="S14" s="233"/>
      <c r="T14" s="6"/>
      <c r="U14" s="7"/>
      <c r="V14" s="7"/>
      <c r="W14" s="7"/>
      <c r="X14" s="221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>
      <c r="A15" s="400" t="s">
        <v>5</v>
      </c>
      <c r="B15" s="399"/>
      <c r="C15" s="399"/>
      <c r="D15" s="399"/>
      <c r="E15" s="399"/>
      <c r="F15" s="399"/>
      <c r="G15" s="399"/>
      <c r="H15" s="399"/>
      <c r="I15" s="399"/>
      <c r="J15" s="399"/>
      <c r="K15" s="399"/>
      <c r="L15" s="399"/>
      <c r="M15" s="399"/>
      <c r="N15" s="399"/>
      <c r="O15" s="399"/>
      <c r="P15" s="399"/>
      <c r="Q15" s="399"/>
      <c r="R15" s="399"/>
      <c r="S15" s="399"/>
      <c r="T15" s="399"/>
      <c r="U15" s="1"/>
      <c r="V15" s="1"/>
      <c r="W15" s="1"/>
      <c r="X15" s="220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234"/>
      <c r="Q16" s="234"/>
      <c r="R16" s="234"/>
      <c r="S16" s="234"/>
      <c r="T16" s="14"/>
      <c r="U16" s="1"/>
      <c r="V16" s="1"/>
      <c r="W16" s="1"/>
      <c r="X16" s="220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>
      <c r="A17" s="401" t="s">
        <v>6</v>
      </c>
      <c r="B17" s="403" t="s">
        <v>7</v>
      </c>
      <c r="C17" s="403" t="s">
        <v>8</v>
      </c>
      <c r="D17" s="414" t="s">
        <v>9</v>
      </c>
      <c r="E17" s="384" t="s">
        <v>10</v>
      </c>
      <c r="F17" s="385"/>
      <c r="G17" s="386"/>
      <c r="H17" s="384" t="s">
        <v>11</v>
      </c>
      <c r="I17" s="385"/>
      <c r="J17" s="386"/>
      <c r="K17" s="384" t="s">
        <v>12</v>
      </c>
      <c r="L17" s="385"/>
      <c r="M17" s="386"/>
      <c r="N17" s="384" t="s">
        <v>13</v>
      </c>
      <c r="O17" s="385"/>
      <c r="P17" s="386"/>
      <c r="Q17" s="387" t="s">
        <v>14</v>
      </c>
      <c r="R17" s="385"/>
      <c r="S17" s="386"/>
      <c r="T17" s="405" t="s">
        <v>15</v>
      </c>
      <c r="U17" s="15"/>
      <c r="V17" s="15"/>
      <c r="W17" s="15"/>
      <c r="X17" s="222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>
      <c r="A18" s="402"/>
      <c r="B18" s="404"/>
      <c r="C18" s="404"/>
      <c r="D18" s="415"/>
      <c r="E18" s="16" t="s">
        <v>16</v>
      </c>
      <c r="F18" s="17" t="s">
        <v>17</v>
      </c>
      <c r="G18" s="18" t="s">
        <v>18</v>
      </c>
      <c r="H18" s="16" t="s">
        <v>16</v>
      </c>
      <c r="I18" s="17" t="s">
        <v>17</v>
      </c>
      <c r="J18" s="18" t="s">
        <v>19</v>
      </c>
      <c r="K18" s="16" t="s">
        <v>16</v>
      </c>
      <c r="L18" s="17" t="s">
        <v>17</v>
      </c>
      <c r="M18" s="18" t="s">
        <v>20</v>
      </c>
      <c r="N18" s="16" t="s">
        <v>16</v>
      </c>
      <c r="O18" s="17" t="s">
        <v>17</v>
      </c>
      <c r="P18" s="235" t="s">
        <v>21</v>
      </c>
      <c r="Q18" s="235" t="s">
        <v>22</v>
      </c>
      <c r="R18" s="235" t="s">
        <v>23</v>
      </c>
      <c r="S18" s="235" t="s">
        <v>24</v>
      </c>
      <c r="T18" s="406"/>
      <c r="U18" s="1"/>
      <c r="V18" s="1"/>
      <c r="W18" s="1"/>
      <c r="X18" s="220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>
      <c r="A19" s="19" t="s">
        <v>25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36">
        <v>13</v>
      </c>
      <c r="Q19" s="236">
        <v>14</v>
      </c>
      <c r="R19" s="236">
        <v>15</v>
      </c>
      <c r="S19" s="236">
        <v>16</v>
      </c>
      <c r="T19" s="24">
        <v>11</v>
      </c>
      <c r="U19" s="1"/>
      <c r="V19" s="1"/>
      <c r="W19" s="1"/>
      <c r="X19" s="220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>
      <c r="A20" s="25" t="s">
        <v>26</v>
      </c>
      <c r="B20" s="26" t="s">
        <v>27</v>
      </c>
      <c r="C20" s="27" t="s">
        <v>28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237"/>
      <c r="Q20" s="237"/>
      <c r="R20" s="237"/>
      <c r="S20" s="237"/>
      <c r="T20" s="32"/>
      <c r="U20" s="33"/>
      <c r="V20" s="33"/>
      <c r="W20" s="33"/>
      <c r="X20" s="22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>
      <c r="A21" s="34" t="s">
        <v>29</v>
      </c>
      <c r="B21" s="35" t="s">
        <v>30</v>
      </c>
      <c r="C21" s="36" t="s">
        <v>31</v>
      </c>
      <c r="D21" s="37" t="s">
        <v>32</v>
      </c>
      <c r="E21" s="38"/>
      <c r="F21" s="39"/>
      <c r="G21" s="40">
        <v>0</v>
      </c>
      <c r="H21" s="38"/>
      <c r="I21" s="39"/>
      <c r="J21" s="40">
        <v>0</v>
      </c>
      <c r="K21" s="38">
        <v>1</v>
      </c>
      <c r="L21" s="39">
        <v>630108.29</v>
      </c>
      <c r="M21" s="40">
        <f>L21*K21</f>
        <v>630108.29</v>
      </c>
      <c r="N21" s="38"/>
      <c r="O21" s="39"/>
      <c r="P21" s="238">
        <f>R84</f>
        <v>630107.7709999996</v>
      </c>
      <c r="Q21" s="238">
        <f>G21+M21</f>
        <v>630108.29</v>
      </c>
      <c r="R21" s="238">
        <f>J21+P21</f>
        <v>630107.7709999996</v>
      </c>
      <c r="S21" s="238">
        <f>Q21-R21</f>
        <v>0.51900000043679029</v>
      </c>
      <c r="T21" s="41"/>
      <c r="U21" s="7"/>
      <c r="V21" s="7"/>
      <c r="W21" s="7"/>
      <c r="X21" s="221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>
      <c r="A22" s="42" t="s">
        <v>33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630108.29</v>
      </c>
      <c r="N22" s="46"/>
      <c r="O22" s="47"/>
      <c r="P22" s="239">
        <f>SUM(P21)</f>
        <v>630107.7709999996</v>
      </c>
      <c r="Q22" s="239">
        <f>SUM(Q21)</f>
        <v>630108.29</v>
      </c>
      <c r="R22" s="239">
        <f>SUM(R21)</f>
        <v>630107.7709999996</v>
      </c>
      <c r="S22" s="239">
        <f>SUM(S21)</f>
        <v>0.51900000043679029</v>
      </c>
      <c r="T22" s="49"/>
      <c r="U22" s="4"/>
      <c r="V22" s="4"/>
      <c r="W22" s="4"/>
      <c r="X22" s="22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>
      <c r="A23" s="408"/>
      <c r="B23" s="399"/>
      <c r="C23" s="399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240"/>
      <c r="Q23" s="240"/>
      <c r="R23" s="240"/>
      <c r="S23" s="240"/>
      <c r="T23" s="54"/>
      <c r="U23" s="4"/>
      <c r="V23" s="4"/>
      <c r="W23" s="4"/>
      <c r="X23" s="22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thickBot="1">
      <c r="A24" s="55" t="s">
        <v>26</v>
      </c>
      <c r="B24" s="56" t="s">
        <v>34</v>
      </c>
      <c r="C24" s="57" t="s">
        <v>35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241"/>
      <c r="Q24" s="241"/>
      <c r="R24" s="241"/>
      <c r="S24" s="241"/>
      <c r="T24" s="62"/>
      <c r="U24" s="33"/>
      <c r="V24" s="33"/>
      <c r="W24" s="33"/>
      <c r="X24" s="22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thickBot="1">
      <c r="A25" s="63" t="s">
        <v>29</v>
      </c>
      <c r="B25" s="64" t="s">
        <v>30</v>
      </c>
      <c r="C25" s="63" t="s">
        <v>36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242"/>
      <c r="Q25" s="242"/>
      <c r="R25" s="242"/>
      <c r="S25" s="242"/>
      <c r="T25" s="69"/>
      <c r="U25" s="70"/>
      <c r="V25" s="70"/>
      <c r="W25" s="70"/>
      <c r="X25" s="225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thickBot="1">
      <c r="A26" s="71" t="s">
        <v>37</v>
      </c>
      <c r="B26" s="72" t="s">
        <v>38</v>
      </c>
      <c r="C26" s="71" t="s">
        <v>39</v>
      </c>
      <c r="D26" s="73"/>
      <c r="E26" s="74"/>
      <c r="F26" s="75"/>
      <c r="G26" s="76">
        <f>SUM(G27:G38)</f>
        <v>0</v>
      </c>
      <c r="H26" s="74"/>
      <c r="I26" s="75"/>
      <c r="J26" s="76">
        <f>SUM(J27:J38)</f>
        <v>0</v>
      </c>
      <c r="K26" s="74"/>
      <c r="L26" s="75"/>
      <c r="M26" s="76">
        <f>SUM(M27:M38)</f>
        <v>324875.52000000002</v>
      </c>
      <c r="N26" s="74"/>
      <c r="O26" s="75"/>
      <c r="P26" s="243">
        <f>SUM(P27:P38)</f>
        <v>325431.34099999955</v>
      </c>
      <c r="Q26" s="243">
        <f>SUM(Q27:Q38)</f>
        <v>324875.52000000002</v>
      </c>
      <c r="R26" s="243">
        <f>SUM(R27:R38)</f>
        <v>325431.34099999955</v>
      </c>
      <c r="S26" s="243">
        <f>SUM(S27:S38)</f>
        <v>-555.82099999962884</v>
      </c>
      <c r="T26" s="219"/>
      <c r="U26" s="70"/>
      <c r="V26" s="218"/>
      <c r="W26" s="70"/>
      <c r="X26" s="225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>
      <c r="A27" s="86" t="s">
        <v>40</v>
      </c>
      <c r="B27" s="154" t="s">
        <v>41</v>
      </c>
      <c r="C27" s="155" t="s">
        <v>127</v>
      </c>
      <c r="D27" s="81" t="s">
        <v>43</v>
      </c>
      <c r="E27" s="82"/>
      <c r="F27" s="83"/>
      <c r="G27" s="84">
        <f>E27*F27</f>
        <v>0</v>
      </c>
      <c r="H27" s="82"/>
      <c r="I27" s="83"/>
      <c r="J27" s="84">
        <f>H27*I27</f>
        <v>0</v>
      </c>
      <c r="K27" s="160">
        <v>3</v>
      </c>
      <c r="L27" s="161">
        <v>14100</v>
      </c>
      <c r="M27" s="84">
        <f>K27*L27</f>
        <v>42300</v>
      </c>
      <c r="N27" s="82">
        <v>3</v>
      </c>
      <c r="O27" s="83">
        <v>14034.6333333333</v>
      </c>
      <c r="P27" s="244">
        <f t="shared" ref="P27:P36" si="0">N27*O27</f>
        <v>42103.8999999999</v>
      </c>
      <c r="Q27" s="244">
        <f t="shared" ref="Q27:Q35" si="1">G27+M27</f>
        <v>42300</v>
      </c>
      <c r="R27" s="244">
        <f t="shared" ref="R27:R38" si="2">J27+P27</f>
        <v>42103.8999999999</v>
      </c>
      <c r="S27" s="244">
        <f>Q27-R27</f>
        <v>196.10000000010041</v>
      </c>
      <c r="T27" s="85"/>
      <c r="U27" s="4"/>
      <c r="V27" s="4"/>
      <c r="W27" s="4"/>
      <c r="X27" s="22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>
      <c r="A28" s="86" t="s">
        <v>40</v>
      </c>
      <c r="B28" s="156" t="s">
        <v>44</v>
      </c>
      <c r="C28" s="157" t="s">
        <v>128</v>
      </c>
      <c r="D28" s="81" t="s">
        <v>43</v>
      </c>
      <c r="E28" s="82"/>
      <c r="F28" s="83"/>
      <c r="G28" s="84"/>
      <c r="H28" s="82"/>
      <c r="I28" s="83"/>
      <c r="J28" s="84"/>
      <c r="K28" s="162">
        <v>3</v>
      </c>
      <c r="L28" s="163">
        <v>3255.67</v>
      </c>
      <c r="M28" s="84">
        <f t="shared" ref="M28:M38" si="3">K28*L28</f>
        <v>9767.01</v>
      </c>
      <c r="N28" s="82">
        <v>3</v>
      </c>
      <c r="O28" s="83">
        <v>3275.34</v>
      </c>
      <c r="P28" s="244">
        <f t="shared" si="0"/>
        <v>9826.02</v>
      </c>
      <c r="Q28" s="244">
        <f t="shared" si="1"/>
        <v>9767.01</v>
      </c>
      <c r="R28" s="244">
        <f t="shared" si="2"/>
        <v>9826.02</v>
      </c>
      <c r="S28" s="244">
        <f t="shared" ref="S28:S38" si="4">Q28-R28</f>
        <v>-59.010000000000218</v>
      </c>
      <c r="T28" s="85"/>
      <c r="U28" s="4"/>
      <c r="V28" s="4"/>
      <c r="W28" s="4"/>
      <c r="X28" s="22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>
      <c r="A29" s="86" t="s">
        <v>40</v>
      </c>
      <c r="B29" s="156" t="s">
        <v>45</v>
      </c>
      <c r="C29" s="157" t="s">
        <v>129</v>
      </c>
      <c r="D29" s="81" t="s">
        <v>43</v>
      </c>
      <c r="E29" s="82"/>
      <c r="F29" s="83"/>
      <c r="G29" s="84"/>
      <c r="H29" s="82"/>
      <c r="I29" s="83"/>
      <c r="J29" s="84"/>
      <c r="K29" s="162">
        <v>3</v>
      </c>
      <c r="L29" s="163">
        <v>6307.28</v>
      </c>
      <c r="M29" s="84">
        <f t="shared" si="3"/>
        <v>18921.84</v>
      </c>
      <c r="N29" s="82">
        <v>3</v>
      </c>
      <c r="O29" s="383">
        <v>6352.7066666666697</v>
      </c>
      <c r="P29" s="244">
        <f t="shared" si="0"/>
        <v>19058.12000000001</v>
      </c>
      <c r="Q29" s="244">
        <f t="shared" si="1"/>
        <v>18921.84</v>
      </c>
      <c r="R29" s="244">
        <f t="shared" si="2"/>
        <v>19058.12000000001</v>
      </c>
      <c r="S29" s="244">
        <f t="shared" si="4"/>
        <v>-136.28000000000975</v>
      </c>
      <c r="T29" s="85"/>
      <c r="U29" s="4"/>
      <c r="V29" s="4"/>
      <c r="W29" s="4"/>
      <c r="X29" s="22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>
      <c r="A30" s="86" t="s">
        <v>40</v>
      </c>
      <c r="B30" s="156" t="s">
        <v>130</v>
      </c>
      <c r="C30" s="157" t="s">
        <v>131</v>
      </c>
      <c r="D30" s="81" t="s">
        <v>43</v>
      </c>
      <c r="E30" s="82"/>
      <c r="F30" s="83"/>
      <c r="G30" s="84"/>
      <c r="H30" s="82"/>
      <c r="I30" s="83"/>
      <c r="J30" s="84"/>
      <c r="K30" s="162">
        <v>3</v>
      </c>
      <c r="L30" s="163">
        <v>5129.33</v>
      </c>
      <c r="M30" s="84">
        <f t="shared" si="3"/>
        <v>15387.99</v>
      </c>
      <c r="N30" s="82">
        <v>3</v>
      </c>
      <c r="O30" s="83">
        <v>5120.37</v>
      </c>
      <c r="P30" s="244">
        <f t="shared" si="0"/>
        <v>15361.11</v>
      </c>
      <c r="Q30" s="244">
        <f t="shared" si="1"/>
        <v>15387.99</v>
      </c>
      <c r="R30" s="244">
        <f t="shared" si="2"/>
        <v>15361.11</v>
      </c>
      <c r="S30" s="244">
        <f t="shared" si="4"/>
        <v>26.8799999999992</v>
      </c>
      <c r="T30" s="85"/>
      <c r="U30" s="4"/>
      <c r="V30" s="4"/>
      <c r="W30" s="4"/>
      <c r="X30" s="22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ht="30" customHeight="1">
      <c r="A31" s="86" t="s">
        <v>40</v>
      </c>
      <c r="B31" s="156" t="s">
        <v>132</v>
      </c>
      <c r="C31" s="157" t="s">
        <v>133</v>
      </c>
      <c r="D31" s="81" t="s">
        <v>43</v>
      </c>
      <c r="E31" s="82"/>
      <c r="F31" s="83"/>
      <c r="G31" s="84"/>
      <c r="H31" s="82"/>
      <c r="I31" s="83"/>
      <c r="J31" s="84"/>
      <c r="K31" s="162">
        <v>3</v>
      </c>
      <c r="L31" s="163">
        <v>9516</v>
      </c>
      <c r="M31" s="84">
        <f t="shared" si="3"/>
        <v>28548</v>
      </c>
      <c r="N31" s="82">
        <v>3</v>
      </c>
      <c r="O31" s="83">
        <v>9520.08</v>
      </c>
      <c r="P31" s="244">
        <f t="shared" si="0"/>
        <v>28560.239999999998</v>
      </c>
      <c r="Q31" s="244">
        <f t="shared" si="1"/>
        <v>28548</v>
      </c>
      <c r="R31" s="244">
        <f t="shared" si="2"/>
        <v>28560.239999999998</v>
      </c>
      <c r="S31" s="244">
        <f t="shared" si="4"/>
        <v>-12.239999999997963</v>
      </c>
      <c r="T31" s="85"/>
      <c r="U31" s="4"/>
      <c r="V31" s="4"/>
      <c r="W31" s="4"/>
      <c r="X31" s="22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ht="30" customHeight="1">
      <c r="A32" s="86" t="s">
        <v>40</v>
      </c>
      <c r="B32" s="156" t="s">
        <v>134</v>
      </c>
      <c r="C32" s="157" t="s">
        <v>135</v>
      </c>
      <c r="D32" s="81" t="s">
        <v>43</v>
      </c>
      <c r="E32" s="82"/>
      <c r="F32" s="83"/>
      <c r="G32" s="84"/>
      <c r="H32" s="82"/>
      <c r="I32" s="83"/>
      <c r="J32" s="84"/>
      <c r="K32" s="162">
        <v>3</v>
      </c>
      <c r="L32" s="163">
        <f>11177+72.73</f>
        <v>11249.73</v>
      </c>
      <c r="M32" s="84">
        <f t="shared" si="3"/>
        <v>33749.19</v>
      </c>
      <c r="N32" s="82">
        <v>3</v>
      </c>
      <c r="O32" s="83">
        <v>11257.666666666601</v>
      </c>
      <c r="P32" s="244">
        <f t="shared" si="0"/>
        <v>33772.999999999804</v>
      </c>
      <c r="Q32" s="244">
        <f t="shared" si="1"/>
        <v>33749.19</v>
      </c>
      <c r="R32" s="244">
        <f t="shared" si="2"/>
        <v>33772.999999999804</v>
      </c>
      <c r="S32" s="244">
        <f t="shared" si="4"/>
        <v>-23.809999999801221</v>
      </c>
      <c r="T32" s="85"/>
      <c r="U32" s="4"/>
      <c r="V32" s="4"/>
      <c r="W32" s="4"/>
      <c r="X32" s="22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ht="30" customHeight="1">
      <c r="A33" s="86" t="s">
        <v>40</v>
      </c>
      <c r="B33" s="156" t="s">
        <v>136</v>
      </c>
      <c r="C33" s="157" t="s">
        <v>137</v>
      </c>
      <c r="D33" s="81" t="s">
        <v>43</v>
      </c>
      <c r="E33" s="82"/>
      <c r="F33" s="83"/>
      <c r="G33" s="84"/>
      <c r="H33" s="82"/>
      <c r="I33" s="83"/>
      <c r="J33" s="84"/>
      <c r="K33" s="162">
        <v>3</v>
      </c>
      <c r="L33" s="163">
        <v>14041.83</v>
      </c>
      <c r="M33" s="84">
        <f t="shared" si="3"/>
        <v>42125.49</v>
      </c>
      <c r="N33" s="82">
        <v>3</v>
      </c>
      <c r="O33" s="83">
        <v>13975.4</v>
      </c>
      <c r="P33" s="244">
        <f t="shared" si="0"/>
        <v>41926.199999999997</v>
      </c>
      <c r="Q33" s="244">
        <f t="shared" si="1"/>
        <v>42125.49</v>
      </c>
      <c r="R33" s="244">
        <f t="shared" si="2"/>
        <v>41926.199999999997</v>
      </c>
      <c r="S33" s="244">
        <f t="shared" si="4"/>
        <v>199.29000000000087</v>
      </c>
      <c r="T33" s="85"/>
      <c r="U33" s="4"/>
      <c r="V33" s="4"/>
      <c r="W33" s="4"/>
      <c r="X33" s="22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ht="30" customHeight="1">
      <c r="A34" s="86" t="s">
        <v>40</v>
      </c>
      <c r="B34" s="156" t="s">
        <v>138</v>
      </c>
      <c r="C34" s="157" t="s">
        <v>139</v>
      </c>
      <c r="D34" s="81" t="s">
        <v>43</v>
      </c>
      <c r="E34" s="82"/>
      <c r="F34" s="83"/>
      <c r="G34" s="84"/>
      <c r="H34" s="82"/>
      <c r="I34" s="83"/>
      <c r="J34" s="84"/>
      <c r="K34" s="162">
        <v>3</v>
      </c>
      <c r="L34" s="163">
        <v>5807.67</v>
      </c>
      <c r="M34" s="84">
        <f t="shared" si="3"/>
        <v>17423.010000000002</v>
      </c>
      <c r="N34" s="82">
        <v>3</v>
      </c>
      <c r="O34" s="83">
        <v>5774.67</v>
      </c>
      <c r="P34" s="244">
        <f t="shared" si="0"/>
        <v>17324.010000000002</v>
      </c>
      <c r="Q34" s="244">
        <f>G34+M34</f>
        <v>17423.010000000002</v>
      </c>
      <c r="R34" s="244">
        <f t="shared" si="2"/>
        <v>17324.010000000002</v>
      </c>
      <c r="S34" s="244">
        <f t="shared" si="4"/>
        <v>99</v>
      </c>
      <c r="T34" s="85"/>
      <c r="U34" s="4"/>
      <c r="V34" s="4"/>
      <c r="W34" s="4"/>
      <c r="X34" s="22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ht="30" customHeight="1">
      <c r="A35" s="86" t="s">
        <v>40</v>
      </c>
      <c r="B35" s="156" t="s">
        <v>140</v>
      </c>
      <c r="C35" s="157" t="s">
        <v>141</v>
      </c>
      <c r="D35" s="81" t="s">
        <v>43</v>
      </c>
      <c r="E35" s="82"/>
      <c r="F35" s="83"/>
      <c r="G35" s="84"/>
      <c r="H35" s="82"/>
      <c r="I35" s="83"/>
      <c r="J35" s="84"/>
      <c r="K35" s="162">
        <v>3</v>
      </c>
      <c r="L35" s="163">
        <v>5250</v>
      </c>
      <c r="M35" s="84">
        <f t="shared" si="3"/>
        <v>15750</v>
      </c>
      <c r="N35" s="82">
        <v>3</v>
      </c>
      <c r="O35" s="83">
        <v>5249.38666666667</v>
      </c>
      <c r="P35" s="244">
        <f t="shared" si="0"/>
        <v>15748.160000000011</v>
      </c>
      <c r="Q35" s="244">
        <f t="shared" si="1"/>
        <v>15750</v>
      </c>
      <c r="R35" s="244">
        <f t="shared" si="2"/>
        <v>15748.160000000011</v>
      </c>
      <c r="S35" s="244">
        <f t="shared" si="4"/>
        <v>1.8399999999892316</v>
      </c>
      <c r="T35" s="85"/>
      <c r="U35" s="4"/>
      <c r="V35" s="4"/>
      <c r="W35" s="4"/>
      <c r="X35" s="22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ht="30" customHeight="1">
      <c r="A36" s="86" t="s">
        <v>40</v>
      </c>
      <c r="B36" s="156" t="s">
        <v>142</v>
      </c>
      <c r="C36" s="157" t="s">
        <v>143</v>
      </c>
      <c r="D36" s="81" t="s">
        <v>43</v>
      </c>
      <c r="E36" s="82"/>
      <c r="F36" s="83"/>
      <c r="G36" s="84"/>
      <c r="H36" s="82"/>
      <c r="I36" s="83"/>
      <c r="J36" s="84"/>
      <c r="K36" s="162">
        <v>3</v>
      </c>
      <c r="L36" s="163">
        <v>5367</v>
      </c>
      <c r="M36" s="84">
        <f t="shared" si="3"/>
        <v>16101</v>
      </c>
      <c r="N36" s="82">
        <v>3</v>
      </c>
      <c r="O36" s="83">
        <v>5699.2870000000003</v>
      </c>
      <c r="P36" s="244">
        <f t="shared" si="0"/>
        <v>17097.861000000001</v>
      </c>
      <c r="Q36" s="244">
        <f>G36+M36</f>
        <v>16101</v>
      </c>
      <c r="R36" s="244">
        <f t="shared" si="2"/>
        <v>17097.861000000001</v>
      </c>
      <c r="S36" s="244">
        <f t="shared" si="4"/>
        <v>-996.86100000000079</v>
      </c>
      <c r="T36" s="85"/>
      <c r="U36" s="4"/>
      <c r="V36" s="4"/>
      <c r="W36" s="4"/>
      <c r="X36" s="22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ht="30" customHeight="1">
      <c r="A37" s="86" t="s">
        <v>40</v>
      </c>
      <c r="B37" s="156" t="s">
        <v>144</v>
      </c>
      <c r="C37" s="157" t="s">
        <v>145</v>
      </c>
      <c r="D37" s="81" t="s">
        <v>43</v>
      </c>
      <c r="E37" s="82"/>
      <c r="F37" s="83"/>
      <c r="G37" s="84">
        <f>E37*F37</f>
        <v>0</v>
      </c>
      <c r="H37" s="82"/>
      <c r="I37" s="83"/>
      <c r="J37" s="84">
        <f>H37*I37</f>
        <v>0</v>
      </c>
      <c r="K37" s="162">
        <v>3</v>
      </c>
      <c r="L37" s="163">
        <v>14167.33</v>
      </c>
      <c r="M37" s="84">
        <f t="shared" si="3"/>
        <v>42501.99</v>
      </c>
      <c r="N37" s="82">
        <v>3</v>
      </c>
      <c r="O37" s="83">
        <v>14138.18</v>
      </c>
      <c r="P37" s="244">
        <f>N37*O37</f>
        <v>42414.54</v>
      </c>
      <c r="Q37" s="244">
        <f>G37+M37</f>
        <v>42501.99</v>
      </c>
      <c r="R37" s="244">
        <f t="shared" si="2"/>
        <v>42414.54</v>
      </c>
      <c r="S37" s="244">
        <f t="shared" si="4"/>
        <v>87.44999999999709</v>
      </c>
      <c r="T37" s="85"/>
      <c r="U37" s="4"/>
      <c r="V37" s="4"/>
      <c r="W37" s="4"/>
      <c r="X37" s="22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ht="30" customHeight="1" thickBot="1">
      <c r="A38" s="88" t="s">
        <v>40</v>
      </c>
      <c r="B38" s="158" t="s">
        <v>146</v>
      </c>
      <c r="C38" s="159" t="s">
        <v>147</v>
      </c>
      <c r="D38" s="81" t="s">
        <v>43</v>
      </c>
      <c r="E38" s="89"/>
      <c r="F38" s="90"/>
      <c r="G38" s="91">
        <f>E38*F38</f>
        <v>0</v>
      </c>
      <c r="H38" s="89"/>
      <c r="I38" s="90"/>
      <c r="J38" s="91">
        <f>H38*I38</f>
        <v>0</v>
      </c>
      <c r="K38" s="164">
        <v>3</v>
      </c>
      <c r="L38" s="165">
        <v>14100</v>
      </c>
      <c r="M38" s="84">
        <f t="shared" si="3"/>
        <v>42300</v>
      </c>
      <c r="N38" s="82">
        <v>3</v>
      </c>
      <c r="O38" s="90">
        <v>14079.393333333301</v>
      </c>
      <c r="P38" s="245">
        <f>N38*O38</f>
        <v>42238.179999999906</v>
      </c>
      <c r="Q38" s="245">
        <f>G38+M38</f>
        <v>42300</v>
      </c>
      <c r="R38" s="244">
        <f t="shared" si="2"/>
        <v>42238.179999999906</v>
      </c>
      <c r="S38" s="244">
        <f t="shared" si="4"/>
        <v>61.820000000094296</v>
      </c>
      <c r="T38" s="92"/>
      <c r="U38" s="4"/>
      <c r="V38" s="4"/>
      <c r="W38" s="4"/>
      <c r="X38" s="22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ht="30" customHeight="1" thickBot="1">
      <c r="A39" s="71" t="s">
        <v>37</v>
      </c>
      <c r="B39" s="72" t="s">
        <v>46</v>
      </c>
      <c r="C39" s="71" t="s">
        <v>47</v>
      </c>
      <c r="D39" s="73"/>
      <c r="E39" s="74"/>
      <c r="F39" s="75"/>
      <c r="G39" s="76"/>
      <c r="H39" s="74"/>
      <c r="I39" s="75"/>
      <c r="J39" s="76"/>
      <c r="K39" s="74"/>
      <c r="L39" s="75"/>
      <c r="M39" s="76">
        <f>SUM(M40:M40)</f>
        <v>0</v>
      </c>
      <c r="N39" s="74"/>
      <c r="O39" s="75"/>
      <c r="P39" s="243">
        <f>SUM(P40:P40)</f>
        <v>0</v>
      </c>
      <c r="Q39" s="243">
        <f>SUM(Q40:Q40)</f>
        <v>0</v>
      </c>
      <c r="R39" s="243">
        <f>SUM(R40:R40)</f>
        <v>0</v>
      </c>
      <c r="S39" s="243">
        <f>SUM(S40:S40)</f>
        <v>0</v>
      </c>
      <c r="T39" s="77"/>
      <c r="U39" s="7"/>
      <c r="V39" s="7"/>
      <c r="W39" s="7"/>
      <c r="X39" s="221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30" customHeight="1" thickBot="1">
      <c r="A40" s="78" t="s">
        <v>40</v>
      </c>
      <c r="B40" s="79" t="s">
        <v>48</v>
      </c>
      <c r="C40" s="80" t="s">
        <v>42</v>
      </c>
      <c r="D40" s="81"/>
      <c r="E40" s="394" t="s">
        <v>49</v>
      </c>
      <c r="F40" s="399"/>
      <c r="G40" s="396"/>
      <c r="H40" s="394" t="s">
        <v>49</v>
      </c>
      <c r="I40" s="399"/>
      <c r="J40" s="396"/>
      <c r="K40" s="82"/>
      <c r="L40" s="83"/>
      <c r="M40" s="84">
        <f>K40*L40</f>
        <v>0</v>
      </c>
      <c r="N40" s="82"/>
      <c r="O40" s="83"/>
      <c r="P40" s="244">
        <f>N40*O40</f>
        <v>0</v>
      </c>
      <c r="Q40" s="244">
        <f>G40+M40</f>
        <v>0</v>
      </c>
      <c r="R40" s="244">
        <f>J40+P40</f>
        <v>0</v>
      </c>
      <c r="S40" s="244">
        <f>Q40-R40</f>
        <v>0</v>
      </c>
      <c r="T40" s="85"/>
      <c r="U40" s="7"/>
      <c r="V40" s="7"/>
      <c r="W40" s="7"/>
      <c r="X40" s="221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30" customHeight="1" thickBot="1">
      <c r="A41" s="71" t="s">
        <v>37</v>
      </c>
      <c r="B41" s="72" t="s">
        <v>50</v>
      </c>
      <c r="C41" s="71" t="s">
        <v>51</v>
      </c>
      <c r="D41" s="73"/>
      <c r="E41" s="74"/>
      <c r="F41" s="75"/>
      <c r="G41" s="76"/>
      <c r="H41" s="74"/>
      <c r="I41" s="75"/>
      <c r="J41" s="76"/>
      <c r="K41" s="74"/>
      <c r="L41" s="75"/>
      <c r="M41" s="76">
        <f>SUM(M42:M43)</f>
        <v>23460</v>
      </c>
      <c r="N41" s="74"/>
      <c r="O41" s="75"/>
      <c r="P41" s="243">
        <f>SUM(P42:P43)</f>
        <v>23460</v>
      </c>
      <c r="Q41" s="243">
        <f>SUM(Q42:Q43)</f>
        <v>23460</v>
      </c>
      <c r="R41" s="243">
        <f>SUM(R42:R43)</f>
        <v>23460</v>
      </c>
      <c r="S41" s="243">
        <f>SUM(S42:S43)</f>
        <v>0</v>
      </c>
      <c r="T41" s="77"/>
      <c r="U41" s="7"/>
      <c r="V41" s="7"/>
      <c r="W41" s="7"/>
      <c r="X41" s="221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30" customHeight="1">
      <c r="A42" s="78" t="s">
        <v>40</v>
      </c>
      <c r="B42" s="79" t="s">
        <v>52</v>
      </c>
      <c r="C42" s="166" t="s">
        <v>148</v>
      </c>
      <c r="D42" s="81" t="s">
        <v>43</v>
      </c>
      <c r="E42" s="394" t="s">
        <v>49</v>
      </c>
      <c r="F42" s="399"/>
      <c r="G42" s="396"/>
      <c r="H42" s="394" t="s">
        <v>49</v>
      </c>
      <c r="I42" s="399"/>
      <c r="J42" s="396"/>
      <c r="K42" s="168">
        <v>3</v>
      </c>
      <c r="L42" s="169">
        <v>7000</v>
      </c>
      <c r="M42" s="170">
        <f>K42*L42</f>
        <v>21000</v>
      </c>
      <c r="N42" s="168">
        <v>3</v>
      </c>
      <c r="O42" s="169">
        <v>7000</v>
      </c>
      <c r="P42" s="246">
        <f>N42*O42</f>
        <v>21000</v>
      </c>
      <c r="Q42" s="244">
        <f>G42+M42</f>
        <v>21000</v>
      </c>
      <c r="R42" s="244">
        <f>J42+P42</f>
        <v>21000</v>
      </c>
      <c r="S42" s="244">
        <f>Q42-R42</f>
        <v>0</v>
      </c>
      <c r="T42" s="85"/>
      <c r="U42" s="7"/>
      <c r="V42" s="7"/>
      <c r="W42" s="7"/>
      <c r="X42" s="221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41.25" customHeight="1" thickBot="1">
      <c r="A43" s="86" t="s">
        <v>40</v>
      </c>
      <c r="B43" s="87" t="s">
        <v>53</v>
      </c>
      <c r="C43" s="167" t="s">
        <v>149</v>
      </c>
      <c r="D43" s="81" t="s">
        <v>43</v>
      </c>
      <c r="E43" s="407"/>
      <c r="F43" s="399"/>
      <c r="G43" s="396"/>
      <c r="H43" s="407"/>
      <c r="I43" s="399"/>
      <c r="J43" s="396"/>
      <c r="K43" s="171">
        <v>3</v>
      </c>
      <c r="L43" s="172">
        <v>820</v>
      </c>
      <c r="M43" s="173">
        <f>K43*L43</f>
        <v>2460</v>
      </c>
      <c r="N43" s="171">
        <v>3</v>
      </c>
      <c r="O43" s="172">
        <v>820</v>
      </c>
      <c r="P43" s="247">
        <f>N43*O43</f>
        <v>2460</v>
      </c>
      <c r="Q43" s="244">
        <f>G43+M43</f>
        <v>2460</v>
      </c>
      <c r="R43" s="244">
        <f>J43+P43</f>
        <v>2460</v>
      </c>
      <c r="S43" s="244">
        <f>Q43-R43</f>
        <v>0</v>
      </c>
      <c r="T43" s="85"/>
      <c r="U43" s="7"/>
      <c r="V43" s="7"/>
      <c r="W43" s="7"/>
      <c r="X43" s="221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30" customHeight="1" thickBot="1">
      <c r="A44" s="93" t="s">
        <v>54</v>
      </c>
      <c r="B44" s="94"/>
      <c r="C44" s="95"/>
      <c r="D44" s="96"/>
      <c r="E44" s="97"/>
      <c r="F44" s="98"/>
      <c r="G44" s="99">
        <f>G26+G39+G41</f>
        <v>0</v>
      </c>
      <c r="H44" s="97"/>
      <c r="I44" s="98"/>
      <c r="J44" s="99">
        <f>J26+J39+J41</f>
        <v>0</v>
      </c>
      <c r="K44" s="97"/>
      <c r="L44" s="98"/>
      <c r="M44" s="99">
        <f>M26+M39+M41</f>
        <v>348335.52</v>
      </c>
      <c r="N44" s="97"/>
      <c r="O44" s="98"/>
      <c r="P44" s="248">
        <f>P26+P39+P41</f>
        <v>348891.34099999955</v>
      </c>
      <c r="Q44" s="248">
        <f>Q26+Q39+Q41</f>
        <v>348335.52</v>
      </c>
      <c r="R44" s="248">
        <f>R26+R39+R41</f>
        <v>348891.34099999955</v>
      </c>
      <c r="S44" s="248">
        <f>S26+S39+S41</f>
        <v>-555.82099999962884</v>
      </c>
      <c r="T44" s="100"/>
      <c r="U44" s="7"/>
      <c r="V44" s="7"/>
      <c r="W44" s="7"/>
      <c r="X44" s="221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30" customHeight="1">
      <c r="A45" s="71" t="s">
        <v>29</v>
      </c>
      <c r="B45" s="72" t="s">
        <v>55</v>
      </c>
      <c r="C45" s="71" t="s">
        <v>56</v>
      </c>
      <c r="D45" s="73"/>
      <c r="E45" s="74"/>
      <c r="F45" s="75"/>
      <c r="G45" s="101"/>
      <c r="H45" s="74"/>
      <c r="I45" s="75"/>
      <c r="J45" s="101"/>
      <c r="K45" s="74"/>
      <c r="L45" s="75"/>
      <c r="M45" s="101"/>
      <c r="N45" s="74"/>
      <c r="O45" s="75"/>
      <c r="P45" s="249"/>
      <c r="Q45" s="249"/>
      <c r="R45" s="249"/>
      <c r="S45" s="249"/>
      <c r="T45" s="77"/>
      <c r="U45" s="70"/>
      <c r="V45" s="70"/>
      <c r="W45" s="70"/>
      <c r="X45" s="225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</row>
    <row r="46" spans="1:38" ht="30" customHeight="1">
      <c r="A46" s="78" t="s">
        <v>40</v>
      </c>
      <c r="B46" s="102" t="s">
        <v>57</v>
      </c>
      <c r="C46" s="80" t="s">
        <v>58</v>
      </c>
      <c r="D46" s="81"/>
      <c r="E46" s="82"/>
      <c r="F46" s="103">
        <v>0.22</v>
      </c>
      <c r="G46" s="84">
        <f>E46*F46</f>
        <v>0</v>
      </c>
      <c r="H46" s="82"/>
      <c r="I46" s="103">
        <v>0.22</v>
      </c>
      <c r="J46" s="84">
        <f>H46*I46</f>
        <v>0</v>
      </c>
      <c r="K46" s="174">
        <f>M26</f>
        <v>324875.52000000002</v>
      </c>
      <c r="L46" s="175">
        <v>0.22</v>
      </c>
      <c r="M46" s="176">
        <f>K46*L46</f>
        <v>71472.614400000006</v>
      </c>
      <c r="N46" s="174"/>
      <c r="O46" s="175">
        <v>0.22</v>
      </c>
      <c r="P46" s="250">
        <v>71473.61</v>
      </c>
      <c r="Q46" s="244">
        <f>G46+M46</f>
        <v>71472.614400000006</v>
      </c>
      <c r="R46" s="244">
        <v>71473.61</v>
      </c>
      <c r="S46" s="244">
        <f>Q46-R46</f>
        <v>-0.99559999999473803</v>
      </c>
      <c r="T46" s="85"/>
      <c r="U46" s="4"/>
      <c r="V46" s="4"/>
      <c r="W46" s="4"/>
      <c r="X46" s="22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thickBot="1">
      <c r="A47" s="86" t="s">
        <v>40</v>
      </c>
      <c r="B47" s="87" t="s">
        <v>253</v>
      </c>
      <c r="C47" s="80" t="s">
        <v>47</v>
      </c>
      <c r="D47" s="81"/>
      <c r="E47" s="82"/>
      <c r="F47" s="103">
        <v>0.22</v>
      </c>
      <c r="G47" s="84">
        <f>E47*F47</f>
        <v>0</v>
      </c>
      <c r="H47" s="82"/>
      <c r="I47" s="103">
        <v>0.22</v>
      </c>
      <c r="J47" s="84">
        <f>H47*I47</f>
        <v>0</v>
      </c>
      <c r="K47" s="82"/>
      <c r="L47" s="103">
        <v>0.22</v>
      </c>
      <c r="M47" s="84">
        <f>K47*L47</f>
        <v>0</v>
      </c>
      <c r="N47" s="82"/>
      <c r="O47" s="103">
        <v>0.22</v>
      </c>
      <c r="P47" s="244">
        <f>N47*O47</f>
        <v>0</v>
      </c>
      <c r="Q47" s="244">
        <f>G47+M47</f>
        <v>0</v>
      </c>
      <c r="R47" s="244">
        <f>J47+P47</f>
        <v>0</v>
      </c>
      <c r="S47" s="244">
        <f>Q47-R47</f>
        <v>0</v>
      </c>
      <c r="T47" s="85"/>
      <c r="U47" s="4"/>
      <c r="V47" s="4"/>
      <c r="W47" s="4"/>
      <c r="X47" s="22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customHeight="1">
      <c r="A48" s="93" t="s">
        <v>59</v>
      </c>
      <c r="B48" s="94"/>
      <c r="C48" s="95"/>
      <c r="D48" s="96"/>
      <c r="E48" s="97"/>
      <c r="F48" s="98"/>
      <c r="G48" s="99">
        <f>SUM(G46:G47)</f>
        <v>0</v>
      </c>
      <c r="H48" s="97"/>
      <c r="I48" s="98"/>
      <c r="J48" s="99">
        <f>SUM(J46:J47)</f>
        <v>0</v>
      </c>
      <c r="K48" s="97"/>
      <c r="L48" s="98"/>
      <c r="M48" s="99">
        <f>SUM(M46:M47)</f>
        <v>71472.614400000006</v>
      </c>
      <c r="N48" s="99">
        <f>SUM(N46:N47)</f>
        <v>0</v>
      </c>
      <c r="O48" s="98"/>
      <c r="P48" s="248">
        <f>SUM(P46:P47)</f>
        <v>71473.61</v>
      </c>
      <c r="Q48" s="248">
        <f>SUM(Q46:Q47)</f>
        <v>71472.614400000006</v>
      </c>
      <c r="R48" s="248">
        <f>SUM(R46:R47)</f>
        <v>71473.61</v>
      </c>
      <c r="S48" s="248">
        <f>SUM(S46:S47)</f>
        <v>-0.99559999999473803</v>
      </c>
      <c r="T48" s="100"/>
      <c r="U48" s="7"/>
      <c r="V48" s="7"/>
      <c r="W48" s="7"/>
      <c r="X48" s="221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30" customHeight="1">
      <c r="A49" s="71" t="s">
        <v>29</v>
      </c>
      <c r="B49" s="72" t="s">
        <v>60</v>
      </c>
      <c r="C49" s="71" t="s">
        <v>61</v>
      </c>
      <c r="D49" s="73"/>
      <c r="E49" s="74"/>
      <c r="F49" s="75"/>
      <c r="G49" s="101"/>
      <c r="H49" s="74"/>
      <c r="I49" s="75"/>
      <c r="J49" s="101"/>
      <c r="K49" s="74"/>
      <c r="L49" s="75"/>
      <c r="M49" s="101"/>
      <c r="N49" s="74"/>
      <c r="O49" s="75"/>
      <c r="P49" s="249"/>
      <c r="Q49" s="249"/>
      <c r="R49" s="249"/>
      <c r="S49" s="249"/>
      <c r="T49" s="77"/>
      <c r="U49" s="70"/>
      <c r="V49" s="70"/>
      <c r="W49" s="70"/>
      <c r="X49" s="225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</row>
    <row r="50" spans="1:38" ht="30" customHeight="1" thickBot="1">
      <c r="A50" s="78" t="s">
        <v>40</v>
      </c>
      <c r="B50" s="102" t="s">
        <v>62</v>
      </c>
      <c r="C50" s="177" t="s">
        <v>150</v>
      </c>
      <c r="D50" s="81" t="s">
        <v>43</v>
      </c>
      <c r="E50" s="82"/>
      <c r="F50" s="83"/>
      <c r="G50" s="84">
        <f>E50*F50</f>
        <v>0</v>
      </c>
      <c r="H50" s="82"/>
      <c r="I50" s="83"/>
      <c r="J50" s="84">
        <f>H50*I50</f>
        <v>0</v>
      </c>
      <c r="K50" s="82">
        <v>3</v>
      </c>
      <c r="L50" s="83">
        <v>2429.64</v>
      </c>
      <c r="M50" s="84">
        <f>K50*L50</f>
        <v>7288.92</v>
      </c>
      <c r="N50" s="82">
        <v>3</v>
      </c>
      <c r="O50" s="83">
        <v>2429.64</v>
      </c>
      <c r="P50" s="244">
        <f>N50*O50</f>
        <v>7288.92</v>
      </c>
      <c r="Q50" s="244">
        <f>G50+M50</f>
        <v>7288.92</v>
      </c>
      <c r="R50" s="244">
        <f>J50+P50</f>
        <v>7288.92</v>
      </c>
      <c r="S50" s="244">
        <f>Q50-R50</f>
        <v>0</v>
      </c>
      <c r="T50" s="85"/>
      <c r="U50" s="4"/>
      <c r="V50" s="4"/>
      <c r="W50" s="4"/>
      <c r="X50" s="22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thickBot="1">
      <c r="A51" s="93" t="s">
        <v>63</v>
      </c>
      <c r="B51" s="94"/>
      <c r="C51" s="95"/>
      <c r="D51" s="96"/>
      <c r="E51" s="97"/>
      <c r="F51" s="98"/>
      <c r="G51" s="99">
        <f>SUM(G50:G50)</f>
        <v>0</v>
      </c>
      <c r="H51" s="97"/>
      <c r="I51" s="98"/>
      <c r="J51" s="99">
        <f>SUM(J50:J50)</f>
        <v>0</v>
      </c>
      <c r="K51" s="97"/>
      <c r="L51" s="98"/>
      <c r="M51" s="99">
        <f>SUM(M50:M50)</f>
        <v>7288.92</v>
      </c>
      <c r="N51" s="97"/>
      <c r="O51" s="98"/>
      <c r="P51" s="248">
        <f>SUM(P50:P50)</f>
        <v>7288.92</v>
      </c>
      <c r="Q51" s="248">
        <f>SUM(Q50:Q50)</f>
        <v>7288.92</v>
      </c>
      <c r="R51" s="248">
        <f>SUM(R50:R50)</f>
        <v>7288.92</v>
      </c>
      <c r="S51" s="248">
        <f>SUM(S50:S50)</f>
        <v>0</v>
      </c>
      <c r="T51" s="100"/>
      <c r="U51" s="7"/>
      <c r="V51" s="7"/>
      <c r="W51" s="7"/>
      <c r="X51" s="221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38" ht="39" thickBot="1">
      <c r="A52" s="71" t="s">
        <v>29</v>
      </c>
      <c r="B52" s="72" t="s">
        <v>64</v>
      </c>
      <c r="C52" s="105" t="s">
        <v>65</v>
      </c>
      <c r="D52" s="73"/>
      <c r="E52" s="74"/>
      <c r="F52" s="75"/>
      <c r="G52" s="101"/>
      <c r="H52" s="74"/>
      <c r="I52" s="75"/>
      <c r="J52" s="101"/>
      <c r="K52" s="74"/>
      <c r="L52" s="75"/>
      <c r="M52" s="101"/>
      <c r="N52" s="74"/>
      <c r="O52" s="75"/>
      <c r="P52" s="249"/>
      <c r="Q52" s="249"/>
      <c r="R52" s="249"/>
      <c r="S52" s="249"/>
      <c r="T52" s="77"/>
      <c r="U52" s="70"/>
      <c r="V52" s="70"/>
      <c r="W52" s="70"/>
      <c r="X52" s="225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</row>
    <row r="53" spans="1:38">
      <c r="A53" s="78" t="s">
        <v>40</v>
      </c>
      <c r="B53" s="178" t="s">
        <v>66</v>
      </c>
      <c r="C53" s="179" t="s">
        <v>67</v>
      </c>
      <c r="D53" s="180" t="s">
        <v>43</v>
      </c>
      <c r="E53" s="82"/>
      <c r="F53" s="83"/>
      <c r="G53" s="84">
        <f>E53*F53</f>
        <v>0</v>
      </c>
      <c r="H53" s="82"/>
      <c r="I53" s="83"/>
      <c r="J53" s="84">
        <f>H53*I53</f>
        <v>0</v>
      </c>
      <c r="K53" s="189">
        <v>3</v>
      </c>
      <c r="L53" s="190">
        <v>350</v>
      </c>
      <c r="M53" s="191">
        <f>K53*L53</f>
        <v>1050</v>
      </c>
      <c r="N53" s="189">
        <v>3</v>
      </c>
      <c r="O53" s="190">
        <v>350</v>
      </c>
      <c r="P53" s="251">
        <f>N53*O53</f>
        <v>1050</v>
      </c>
      <c r="Q53" s="244">
        <f>G53+M53</f>
        <v>1050</v>
      </c>
      <c r="R53" s="244">
        <f>J53+P53</f>
        <v>1050</v>
      </c>
      <c r="S53" s="244">
        <f>Q53-R53</f>
        <v>0</v>
      </c>
      <c r="T53" s="85"/>
      <c r="U53" s="4"/>
      <c r="V53" s="4"/>
      <c r="W53" s="4"/>
      <c r="X53" s="22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>
      <c r="A54" s="86" t="s">
        <v>40</v>
      </c>
      <c r="B54" s="181" t="s">
        <v>68</v>
      </c>
      <c r="C54" s="182" t="s">
        <v>69</v>
      </c>
      <c r="D54" s="183" t="s">
        <v>43</v>
      </c>
      <c r="E54" s="82"/>
      <c r="F54" s="83"/>
      <c r="G54" s="84">
        <f>E54*F54</f>
        <v>0</v>
      </c>
      <c r="H54" s="82"/>
      <c r="I54" s="83"/>
      <c r="J54" s="84">
        <f>H54*I54</f>
        <v>0</v>
      </c>
      <c r="K54" s="192">
        <v>3</v>
      </c>
      <c r="L54" s="163">
        <v>40862.44</v>
      </c>
      <c r="M54" s="193">
        <f>K54*L54</f>
        <v>122587.32</v>
      </c>
      <c r="N54" s="192">
        <v>3</v>
      </c>
      <c r="O54" s="163">
        <v>40862.44</v>
      </c>
      <c r="P54" s="252">
        <f>N54*O54</f>
        <v>122587.32</v>
      </c>
      <c r="Q54" s="244">
        <f>G54+M54</f>
        <v>122587.32</v>
      </c>
      <c r="R54" s="244">
        <f>J54+P54</f>
        <v>122587.32</v>
      </c>
      <c r="S54" s="244">
        <f>Q54-R54</f>
        <v>0</v>
      </c>
      <c r="T54" s="85"/>
      <c r="U54" s="4"/>
      <c r="V54" s="4"/>
      <c r="W54" s="4"/>
      <c r="X54" s="22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>
      <c r="A55" s="86" t="s">
        <v>40</v>
      </c>
      <c r="B55" s="184" t="s">
        <v>70</v>
      </c>
      <c r="C55" s="182" t="s">
        <v>151</v>
      </c>
      <c r="D55" s="185" t="s">
        <v>43</v>
      </c>
      <c r="E55" s="82"/>
      <c r="F55" s="83"/>
      <c r="G55" s="84">
        <f>E55*F55</f>
        <v>0</v>
      </c>
      <c r="H55" s="82"/>
      <c r="I55" s="83"/>
      <c r="J55" s="84">
        <f>H55*I55</f>
        <v>0</v>
      </c>
      <c r="K55" s="192">
        <v>3</v>
      </c>
      <c r="L55" s="163">
        <v>250</v>
      </c>
      <c r="M55" s="193">
        <f>K55*L55</f>
        <v>750</v>
      </c>
      <c r="N55" s="192">
        <v>3</v>
      </c>
      <c r="O55" s="163">
        <v>250</v>
      </c>
      <c r="P55" s="252">
        <f>N55*O55</f>
        <v>750</v>
      </c>
      <c r="Q55" s="244">
        <f>G55+M55</f>
        <v>750</v>
      </c>
      <c r="R55" s="244">
        <f>J55+P55</f>
        <v>750</v>
      </c>
      <c r="S55" s="244">
        <f>Q55-R55</f>
        <v>0</v>
      </c>
      <c r="T55" s="85"/>
      <c r="U55" s="4"/>
      <c r="V55" s="4"/>
      <c r="W55" s="4"/>
      <c r="X55" s="22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>
      <c r="A56" s="88"/>
      <c r="B56" s="156" t="s">
        <v>71</v>
      </c>
      <c r="C56" s="186" t="s">
        <v>152</v>
      </c>
      <c r="D56" s="187" t="s">
        <v>43</v>
      </c>
      <c r="E56" s="89"/>
      <c r="F56" s="90"/>
      <c r="G56" s="91"/>
      <c r="H56" s="89"/>
      <c r="I56" s="90"/>
      <c r="J56" s="91"/>
      <c r="K56" s="192">
        <v>3</v>
      </c>
      <c r="L56" s="163">
        <v>1036</v>
      </c>
      <c r="M56" s="193">
        <f>K56*L56</f>
        <v>3108</v>
      </c>
      <c r="N56" s="192">
        <v>3</v>
      </c>
      <c r="O56" s="163">
        <v>1036</v>
      </c>
      <c r="P56" s="252">
        <f>N56*O56</f>
        <v>3108</v>
      </c>
      <c r="Q56" s="244">
        <f>G56+M56</f>
        <v>3108</v>
      </c>
      <c r="R56" s="244">
        <f>J56+P56</f>
        <v>3108</v>
      </c>
      <c r="S56" s="244">
        <f>Q56-R56</f>
        <v>0</v>
      </c>
      <c r="T56" s="92"/>
      <c r="U56" s="4"/>
      <c r="V56" s="4"/>
      <c r="W56" s="4"/>
      <c r="X56" s="22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15.75" thickBot="1">
      <c r="A57" s="88" t="s">
        <v>40</v>
      </c>
      <c r="B57" s="184" t="s">
        <v>153</v>
      </c>
      <c r="C57" s="186" t="s">
        <v>154</v>
      </c>
      <c r="D57" s="188" t="s">
        <v>43</v>
      </c>
      <c r="E57" s="89"/>
      <c r="F57" s="90"/>
      <c r="G57" s="91">
        <f>E57*F57</f>
        <v>0</v>
      </c>
      <c r="H57" s="89"/>
      <c r="I57" s="90"/>
      <c r="J57" s="91">
        <f>H57*I57</f>
        <v>0</v>
      </c>
      <c r="K57" s="194">
        <v>3</v>
      </c>
      <c r="L57" s="165">
        <v>502</v>
      </c>
      <c r="M57" s="195">
        <f>K57*L57</f>
        <v>1506</v>
      </c>
      <c r="N57" s="194">
        <v>3</v>
      </c>
      <c r="O57" s="165">
        <v>502</v>
      </c>
      <c r="P57" s="253">
        <f>N57*O57</f>
        <v>1506</v>
      </c>
      <c r="Q57" s="244">
        <f>G57+M57</f>
        <v>1506</v>
      </c>
      <c r="R57" s="244">
        <f>J57+P57</f>
        <v>1506</v>
      </c>
      <c r="S57" s="244">
        <f>Q57-R57</f>
        <v>0</v>
      </c>
      <c r="T57" s="92"/>
      <c r="U57" s="4"/>
      <c r="V57" s="4"/>
      <c r="W57" s="4"/>
      <c r="X57" s="22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15.75" thickBot="1">
      <c r="A58" s="106" t="s">
        <v>72</v>
      </c>
      <c r="B58" s="94"/>
      <c r="C58" s="95"/>
      <c r="D58" s="96"/>
      <c r="E58" s="97"/>
      <c r="F58" s="98"/>
      <c r="G58" s="99">
        <f>SUM(G53:G57)</f>
        <v>0</v>
      </c>
      <c r="H58" s="97"/>
      <c r="I58" s="98"/>
      <c r="J58" s="99">
        <f>SUM(J53:J57)</f>
        <v>0</v>
      </c>
      <c r="K58" s="97"/>
      <c r="L58" s="98"/>
      <c r="M58" s="99">
        <f>SUM(M53:M57)</f>
        <v>129001.32</v>
      </c>
      <c r="N58" s="97"/>
      <c r="O58" s="98"/>
      <c r="P58" s="248">
        <f>SUM(P53:P57)</f>
        <v>129001.32</v>
      </c>
      <c r="Q58" s="248">
        <f>SUM(Q53:Q57)</f>
        <v>129001.32</v>
      </c>
      <c r="R58" s="248">
        <f>SUM(R53:R57)</f>
        <v>129001.32</v>
      </c>
      <c r="S58" s="248">
        <f>SUM(S53:S57)</f>
        <v>0</v>
      </c>
      <c r="T58" s="100"/>
      <c r="U58" s="7"/>
      <c r="V58" s="7"/>
      <c r="W58" s="7"/>
      <c r="X58" s="221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customHeight="1" thickBot="1">
      <c r="A59" s="71" t="s">
        <v>29</v>
      </c>
      <c r="B59" s="72" t="s">
        <v>73</v>
      </c>
      <c r="C59" s="71" t="s">
        <v>74</v>
      </c>
      <c r="D59" s="73"/>
      <c r="E59" s="74"/>
      <c r="F59" s="75"/>
      <c r="G59" s="101"/>
      <c r="H59" s="74"/>
      <c r="I59" s="75"/>
      <c r="J59" s="101"/>
      <c r="K59" s="74"/>
      <c r="L59" s="75"/>
      <c r="M59" s="101"/>
      <c r="N59" s="74"/>
      <c r="O59" s="75"/>
      <c r="P59" s="249"/>
      <c r="Q59" s="249"/>
      <c r="R59" s="249"/>
      <c r="S59" s="249"/>
      <c r="T59" s="77"/>
      <c r="U59" s="70"/>
      <c r="V59" s="70"/>
      <c r="W59" s="70"/>
      <c r="X59" s="225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</row>
    <row r="60" spans="1:38" ht="30" customHeight="1" thickBot="1">
      <c r="A60" s="78" t="s">
        <v>40</v>
      </c>
      <c r="B60" s="102" t="s">
        <v>75</v>
      </c>
      <c r="C60" s="107" t="s">
        <v>76</v>
      </c>
      <c r="D60" s="81" t="s">
        <v>43</v>
      </c>
      <c r="E60" s="82"/>
      <c r="F60" s="83"/>
      <c r="G60" s="84">
        <f>E60*F60</f>
        <v>0</v>
      </c>
      <c r="H60" s="82"/>
      <c r="I60" s="83"/>
      <c r="J60" s="84">
        <f>H60*I60</f>
        <v>0</v>
      </c>
      <c r="K60" s="82"/>
      <c r="L60" s="83"/>
      <c r="M60" s="84">
        <f>K60*L60</f>
        <v>0</v>
      </c>
      <c r="N60" s="82"/>
      <c r="O60" s="83"/>
      <c r="P60" s="244">
        <f>N60*O60</f>
        <v>0</v>
      </c>
      <c r="Q60" s="244">
        <f>G60+M60</f>
        <v>0</v>
      </c>
      <c r="R60" s="244">
        <f>J60+P60</f>
        <v>0</v>
      </c>
      <c r="S60" s="244">
        <f>Q60-R60</f>
        <v>0</v>
      </c>
      <c r="T60" s="85"/>
      <c r="U60" s="4"/>
      <c r="V60" s="4"/>
      <c r="W60" s="4"/>
      <c r="X60" s="22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thickBot="1">
      <c r="A61" s="93" t="s">
        <v>77</v>
      </c>
      <c r="B61" s="94"/>
      <c r="C61" s="95"/>
      <c r="D61" s="96"/>
      <c r="E61" s="97"/>
      <c r="F61" s="98"/>
      <c r="G61" s="99">
        <f>SUM(G60:G60)</f>
        <v>0</v>
      </c>
      <c r="H61" s="97"/>
      <c r="I61" s="98"/>
      <c r="J61" s="99">
        <f>SUM(J60:J60)</f>
        <v>0</v>
      </c>
      <c r="K61" s="97"/>
      <c r="L61" s="98"/>
      <c r="M61" s="99">
        <f>SUM(M60:M60)</f>
        <v>0</v>
      </c>
      <c r="N61" s="97"/>
      <c r="O61" s="98"/>
      <c r="P61" s="248">
        <f>SUM(P60:P60)</f>
        <v>0</v>
      </c>
      <c r="Q61" s="248">
        <f>SUM(Q60:Q60)</f>
        <v>0</v>
      </c>
      <c r="R61" s="248">
        <f>SUM(R60:R60)</f>
        <v>0</v>
      </c>
      <c r="S61" s="248">
        <f>SUM(S60:S60)</f>
        <v>0</v>
      </c>
      <c r="T61" s="100"/>
      <c r="U61" s="7"/>
      <c r="V61" s="7"/>
      <c r="W61" s="7"/>
      <c r="X61" s="221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30" customHeight="1" thickBot="1">
      <c r="A62" s="71" t="s">
        <v>29</v>
      </c>
      <c r="B62" s="72" t="s">
        <v>78</v>
      </c>
      <c r="C62" s="71" t="s">
        <v>79</v>
      </c>
      <c r="D62" s="73"/>
      <c r="E62" s="74"/>
      <c r="F62" s="75"/>
      <c r="G62" s="101"/>
      <c r="H62" s="74"/>
      <c r="I62" s="75"/>
      <c r="J62" s="101"/>
      <c r="K62" s="74"/>
      <c r="L62" s="75"/>
      <c r="M62" s="101"/>
      <c r="N62" s="74"/>
      <c r="O62" s="75"/>
      <c r="P62" s="249"/>
      <c r="Q62" s="249"/>
      <c r="R62" s="249"/>
      <c r="S62" s="249"/>
      <c r="T62" s="77"/>
      <c r="U62" s="70"/>
      <c r="V62" s="70"/>
      <c r="W62" s="70"/>
      <c r="X62" s="225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</row>
    <row r="63" spans="1:38" ht="30" customHeight="1" thickBot="1">
      <c r="A63" s="78" t="s">
        <v>40</v>
      </c>
      <c r="B63" s="102" t="s">
        <v>80</v>
      </c>
      <c r="C63" s="196" t="s">
        <v>155</v>
      </c>
      <c r="D63" s="197" t="s">
        <v>81</v>
      </c>
      <c r="E63" s="82"/>
      <c r="F63" s="83"/>
      <c r="G63" s="84">
        <f>E63*F63</f>
        <v>0</v>
      </c>
      <c r="H63" s="82"/>
      <c r="I63" s="83"/>
      <c r="J63" s="84">
        <f>H63*I63</f>
        <v>0</v>
      </c>
      <c r="K63" s="198">
        <v>77</v>
      </c>
      <c r="L63" s="199">
        <v>12.779199999999999</v>
      </c>
      <c r="M63" s="176">
        <f>K63*L63</f>
        <v>983.99839999999995</v>
      </c>
      <c r="N63" s="198">
        <v>77</v>
      </c>
      <c r="O63" s="199">
        <f>P63/N63</f>
        <v>17.753246753246753</v>
      </c>
      <c r="P63" s="250">
        <v>1367</v>
      </c>
      <c r="Q63" s="244">
        <f>G63+M63</f>
        <v>983.99839999999995</v>
      </c>
      <c r="R63" s="244">
        <f>984+383</f>
        <v>1367</v>
      </c>
      <c r="S63" s="244">
        <f>Q63-R63</f>
        <v>-383.00160000000005</v>
      </c>
      <c r="T63" s="85"/>
      <c r="U63" s="4"/>
      <c r="V63" s="4"/>
      <c r="W63" s="4"/>
      <c r="X63" s="22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 thickBot="1">
      <c r="A64" s="93" t="s">
        <v>82</v>
      </c>
      <c r="B64" s="94"/>
      <c r="C64" s="95"/>
      <c r="D64" s="96"/>
      <c r="E64" s="97"/>
      <c r="F64" s="98"/>
      <c r="G64" s="99">
        <f>SUM(G63:G63)</f>
        <v>0</v>
      </c>
      <c r="H64" s="97"/>
      <c r="I64" s="98"/>
      <c r="J64" s="99">
        <f>SUM(J63:J63)</f>
        <v>0</v>
      </c>
      <c r="K64" s="97"/>
      <c r="L64" s="98"/>
      <c r="M64" s="99">
        <f>SUM(M63:M63)</f>
        <v>983.99839999999995</v>
      </c>
      <c r="N64" s="97"/>
      <c r="O64" s="98"/>
      <c r="P64" s="248">
        <f>SUM(P63:P63)</f>
        <v>1367</v>
      </c>
      <c r="Q64" s="248">
        <f>SUM(Q63:Q63)</f>
        <v>983.99839999999995</v>
      </c>
      <c r="R64" s="248">
        <f>SUM(R63:R63)</f>
        <v>1367</v>
      </c>
      <c r="S64" s="248">
        <f>SUM(S63:S63)</f>
        <v>-383.00160000000005</v>
      </c>
      <c r="T64" s="100"/>
      <c r="U64" s="7"/>
      <c r="V64" s="7"/>
      <c r="W64" s="7"/>
      <c r="X64" s="221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38" ht="42" customHeight="1">
      <c r="A65" s="71" t="s">
        <v>29</v>
      </c>
      <c r="B65" s="72" t="s">
        <v>83</v>
      </c>
      <c r="C65" s="105" t="s">
        <v>84</v>
      </c>
      <c r="D65" s="73"/>
      <c r="E65" s="74"/>
      <c r="F65" s="75"/>
      <c r="G65" s="101"/>
      <c r="H65" s="74"/>
      <c r="I65" s="75"/>
      <c r="J65" s="101"/>
      <c r="K65" s="74"/>
      <c r="L65" s="75"/>
      <c r="M65" s="101"/>
      <c r="N65" s="74"/>
      <c r="O65" s="75"/>
      <c r="P65" s="249"/>
      <c r="Q65" s="249"/>
      <c r="R65" s="249"/>
      <c r="S65" s="249"/>
      <c r="T65" s="77"/>
      <c r="U65" s="70"/>
      <c r="V65" s="70"/>
      <c r="W65" s="70"/>
      <c r="X65" s="225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</row>
    <row r="66" spans="1:38" ht="30" customHeight="1">
      <c r="A66" s="78" t="s">
        <v>40</v>
      </c>
      <c r="B66" s="102" t="s">
        <v>85</v>
      </c>
      <c r="C66" s="200" t="s">
        <v>156</v>
      </c>
      <c r="D66" s="81" t="s">
        <v>43</v>
      </c>
      <c r="E66" s="82"/>
      <c r="F66" s="83"/>
      <c r="G66" s="84">
        <f>E66*F66</f>
        <v>0</v>
      </c>
      <c r="H66" s="82"/>
      <c r="I66" s="83"/>
      <c r="J66" s="84">
        <f>H66*I66</f>
        <v>0</v>
      </c>
      <c r="K66" s="201">
        <v>3</v>
      </c>
      <c r="L66" s="202">
        <v>570</v>
      </c>
      <c r="M66" s="176">
        <f>K66*L66</f>
        <v>1710</v>
      </c>
      <c r="N66" s="201">
        <v>3</v>
      </c>
      <c r="O66" s="202">
        <v>570</v>
      </c>
      <c r="P66" s="250">
        <f>N66*O66</f>
        <v>1710</v>
      </c>
      <c r="Q66" s="244">
        <f>G66+M66</f>
        <v>1710</v>
      </c>
      <c r="R66" s="244">
        <f>J66+P66</f>
        <v>1710</v>
      </c>
      <c r="S66" s="244">
        <f>Q66-R66</f>
        <v>0</v>
      </c>
      <c r="T66" s="85"/>
      <c r="U66" s="4"/>
      <c r="V66" s="4"/>
      <c r="W66" s="4"/>
      <c r="X66" s="22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thickBot="1">
      <c r="A67" s="86" t="s">
        <v>40</v>
      </c>
      <c r="B67" s="87" t="s">
        <v>86</v>
      </c>
      <c r="C67" s="196" t="s">
        <v>157</v>
      </c>
      <c r="D67" s="81" t="s">
        <v>43</v>
      </c>
      <c r="E67" s="82"/>
      <c r="F67" s="83"/>
      <c r="G67" s="84">
        <f>E67*F67</f>
        <v>0</v>
      </c>
      <c r="H67" s="82"/>
      <c r="I67" s="83"/>
      <c r="J67" s="84">
        <f>H67*I67</f>
        <v>0</v>
      </c>
      <c r="K67" s="203">
        <v>3</v>
      </c>
      <c r="L67" s="204">
        <v>7000</v>
      </c>
      <c r="M67" s="205">
        <f>K67*L67</f>
        <v>21000</v>
      </c>
      <c r="N67" s="203">
        <v>3</v>
      </c>
      <c r="O67" s="204">
        <v>7000</v>
      </c>
      <c r="P67" s="254">
        <f>N67*O67</f>
        <v>21000</v>
      </c>
      <c r="Q67" s="244">
        <f>G67+M67</f>
        <v>21000</v>
      </c>
      <c r="R67" s="244">
        <f>J67+P67</f>
        <v>21000</v>
      </c>
      <c r="S67" s="244">
        <f>Q67-R67</f>
        <v>0</v>
      </c>
      <c r="T67" s="85"/>
      <c r="U67" s="4"/>
      <c r="V67" s="4"/>
      <c r="W67" s="4"/>
      <c r="X67" s="22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thickBot="1">
      <c r="A68" s="93" t="s">
        <v>87</v>
      </c>
      <c r="B68" s="94"/>
      <c r="C68" s="95"/>
      <c r="D68" s="96"/>
      <c r="E68" s="97"/>
      <c r="F68" s="98"/>
      <c r="G68" s="99">
        <f>SUM(G66:G67)</f>
        <v>0</v>
      </c>
      <c r="H68" s="97"/>
      <c r="I68" s="98"/>
      <c r="J68" s="99">
        <f>SUM(J66:J67)</f>
        <v>0</v>
      </c>
      <c r="K68" s="97"/>
      <c r="L68" s="98"/>
      <c r="M68" s="99">
        <f>SUM(M66:M67)</f>
        <v>22710</v>
      </c>
      <c r="N68" s="97"/>
      <c r="O68" s="98"/>
      <c r="P68" s="248">
        <f>SUM(P66:P67)</f>
        <v>22710</v>
      </c>
      <c r="Q68" s="248">
        <f>SUM(Q66:Q67)</f>
        <v>22710</v>
      </c>
      <c r="R68" s="248">
        <f>SUM(R66:R67)</f>
        <v>22710</v>
      </c>
      <c r="S68" s="248">
        <f>SUM(S66:S67)</f>
        <v>0</v>
      </c>
      <c r="T68" s="100"/>
      <c r="U68" s="7"/>
      <c r="V68" s="7"/>
      <c r="W68" s="7"/>
      <c r="X68" s="221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30" customHeight="1">
      <c r="A69" s="71" t="s">
        <v>29</v>
      </c>
      <c r="B69" s="72" t="s">
        <v>88</v>
      </c>
      <c r="C69" s="105" t="s">
        <v>89</v>
      </c>
      <c r="D69" s="73"/>
      <c r="E69" s="74"/>
      <c r="F69" s="75"/>
      <c r="G69" s="101"/>
      <c r="H69" s="74"/>
      <c r="I69" s="75"/>
      <c r="J69" s="101"/>
      <c r="K69" s="74"/>
      <c r="L69" s="75"/>
      <c r="M69" s="101"/>
      <c r="N69" s="74"/>
      <c r="O69" s="75"/>
      <c r="P69" s="249"/>
      <c r="Q69" s="249"/>
      <c r="R69" s="249"/>
      <c r="S69" s="249"/>
      <c r="T69" s="77"/>
      <c r="U69" s="70"/>
      <c r="V69" s="70"/>
      <c r="W69" s="70"/>
      <c r="X69" s="225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</row>
    <row r="70" spans="1:38" ht="30" customHeight="1">
      <c r="A70" s="78" t="s">
        <v>40</v>
      </c>
      <c r="B70" s="102" t="s">
        <v>90</v>
      </c>
      <c r="C70" s="104" t="s">
        <v>91</v>
      </c>
      <c r="D70" s="81"/>
      <c r="E70" s="82"/>
      <c r="F70" s="83"/>
      <c r="G70" s="84">
        <f>E70*F70</f>
        <v>0</v>
      </c>
      <c r="H70" s="82"/>
      <c r="I70" s="83"/>
      <c r="J70" s="84">
        <f>H70*I70</f>
        <v>0</v>
      </c>
      <c r="K70" s="82"/>
      <c r="L70" s="83"/>
      <c r="M70" s="84">
        <f>K70*L70</f>
        <v>0</v>
      </c>
      <c r="N70" s="82"/>
      <c r="O70" s="83"/>
      <c r="P70" s="244">
        <f>N70*O70</f>
        <v>0</v>
      </c>
      <c r="Q70" s="244">
        <f>G70+M70</f>
        <v>0</v>
      </c>
      <c r="R70" s="244">
        <f>J70+P70</f>
        <v>0</v>
      </c>
      <c r="S70" s="244">
        <f>Q70-R70</f>
        <v>0</v>
      </c>
      <c r="T70" s="85"/>
      <c r="U70" s="4"/>
      <c r="V70" s="4"/>
      <c r="W70" s="4"/>
      <c r="X70" s="22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thickBot="1">
      <c r="A71" s="78" t="s">
        <v>40</v>
      </c>
      <c r="B71" s="79" t="s">
        <v>92</v>
      </c>
      <c r="C71" s="104" t="s">
        <v>93</v>
      </c>
      <c r="D71" s="81"/>
      <c r="E71" s="82"/>
      <c r="F71" s="83"/>
      <c r="G71" s="84">
        <f>E71*F71</f>
        <v>0</v>
      </c>
      <c r="H71" s="82"/>
      <c r="I71" s="83"/>
      <c r="J71" s="84">
        <f>H71*I71</f>
        <v>0</v>
      </c>
      <c r="K71" s="82">
        <v>1</v>
      </c>
      <c r="L71" s="83">
        <v>3000</v>
      </c>
      <c r="M71" s="84">
        <f>K71*L71</f>
        <v>3000</v>
      </c>
      <c r="N71" s="82">
        <v>1</v>
      </c>
      <c r="O71" s="83">
        <v>1759.68</v>
      </c>
      <c r="P71" s="244">
        <f>N71*O71</f>
        <v>1759.68</v>
      </c>
      <c r="Q71" s="244">
        <f>G71+M71</f>
        <v>3000</v>
      </c>
      <c r="R71" s="244">
        <v>1759.68</v>
      </c>
      <c r="S71" s="244">
        <f>Q71-R71</f>
        <v>1240.32</v>
      </c>
      <c r="T71" s="85"/>
      <c r="U71" s="4"/>
      <c r="V71" s="4"/>
      <c r="W71" s="4"/>
      <c r="X71" s="22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thickBot="1">
      <c r="A72" s="106" t="s">
        <v>94</v>
      </c>
      <c r="B72" s="108"/>
      <c r="C72" s="95"/>
      <c r="D72" s="96"/>
      <c r="E72" s="97"/>
      <c r="F72" s="98"/>
      <c r="G72" s="99">
        <f>SUM(G70:G71)</f>
        <v>0</v>
      </c>
      <c r="H72" s="97"/>
      <c r="I72" s="98"/>
      <c r="J72" s="99">
        <f>SUM(J70:J71)</f>
        <v>0</v>
      </c>
      <c r="K72" s="97"/>
      <c r="L72" s="98"/>
      <c r="M72" s="99">
        <f>SUM(M70:M71)</f>
        <v>3000</v>
      </c>
      <c r="N72" s="97"/>
      <c r="O72" s="98"/>
      <c r="P72" s="248">
        <f>SUM(P70:P71)</f>
        <v>1759.68</v>
      </c>
      <c r="Q72" s="248">
        <f>SUM(Q70:Q71)</f>
        <v>3000</v>
      </c>
      <c r="R72" s="248">
        <f>SUM(R70:R71)</f>
        <v>1759.68</v>
      </c>
      <c r="S72" s="248">
        <f>SUM(S70:S71)</f>
        <v>1240.32</v>
      </c>
      <c r="T72" s="100"/>
      <c r="U72" s="7"/>
      <c r="V72" s="7"/>
      <c r="W72" s="7"/>
      <c r="X72" s="221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</row>
    <row r="73" spans="1:38" ht="30" customHeight="1" thickBot="1">
      <c r="A73" s="71" t="s">
        <v>29</v>
      </c>
      <c r="B73" s="109" t="s">
        <v>95</v>
      </c>
      <c r="C73" s="110" t="s">
        <v>96</v>
      </c>
      <c r="D73" s="73"/>
      <c r="E73" s="74"/>
      <c r="F73" s="75"/>
      <c r="G73" s="101"/>
      <c r="H73" s="74"/>
      <c r="I73" s="75"/>
      <c r="J73" s="101"/>
      <c r="K73" s="74"/>
      <c r="L73" s="75"/>
      <c r="M73" s="101"/>
      <c r="N73" s="74"/>
      <c r="O73" s="75"/>
      <c r="P73" s="249"/>
      <c r="Q73" s="249"/>
      <c r="R73" s="249"/>
      <c r="S73" s="249"/>
      <c r="T73" s="77"/>
      <c r="U73" s="70"/>
      <c r="V73" s="70"/>
      <c r="W73" s="70"/>
      <c r="X73" s="225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</row>
    <row r="74" spans="1:38" ht="30" customHeight="1">
      <c r="A74" s="206" t="s">
        <v>40</v>
      </c>
      <c r="B74" s="207" t="s">
        <v>97</v>
      </c>
      <c r="C74" s="177" t="s">
        <v>158</v>
      </c>
      <c r="D74" s="197" t="s">
        <v>81</v>
      </c>
      <c r="E74" s="391" t="s">
        <v>49</v>
      </c>
      <c r="F74" s="392"/>
      <c r="G74" s="393"/>
      <c r="H74" s="391" t="s">
        <v>49</v>
      </c>
      <c r="I74" s="392"/>
      <c r="J74" s="393"/>
      <c r="K74" s="209">
        <v>1</v>
      </c>
      <c r="L74" s="210">
        <v>1700.02</v>
      </c>
      <c r="M74" s="211">
        <f t="shared" ref="M74:M79" si="5">K74*L74</f>
        <v>1700.02</v>
      </c>
      <c r="N74" s="209">
        <v>1</v>
      </c>
      <c r="O74" s="210">
        <v>2000</v>
      </c>
      <c r="P74" s="255">
        <f t="shared" ref="P74:P79" si="6">N74*O74</f>
        <v>2000</v>
      </c>
      <c r="Q74" s="244">
        <f t="shared" ref="Q74:Q79" si="7">G74+M74</f>
        <v>1700.02</v>
      </c>
      <c r="R74" s="244">
        <f t="shared" ref="R74:R79" si="8">J74+P74</f>
        <v>2000</v>
      </c>
      <c r="S74" s="244">
        <f t="shared" ref="S74:S79" si="9">Q74-R74</f>
        <v>-299.98</v>
      </c>
      <c r="T74" s="85"/>
      <c r="U74" s="4"/>
      <c r="V74" s="4"/>
      <c r="W74" s="4"/>
      <c r="X74" s="22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0" customHeight="1">
      <c r="A75" s="206" t="s">
        <v>40</v>
      </c>
      <c r="B75" s="207" t="s">
        <v>98</v>
      </c>
      <c r="C75" s="208" t="s">
        <v>159</v>
      </c>
      <c r="D75" s="197" t="s">
        <v>81</v>
      </c>
      <c r="E75" s="394"/>
      <c r="F75" s="395"/>
      <c r="G75" s="396"/>
      <c r="H75" s="394"/>
      <c r="I75" s="395"/>
      <c r="J75" s="396"/>
      <c r="K75" s="212">
        <v>5</v>
      </c>
      <c r="L75" s="213">
        <f>761.94+370.44</f>
        <v>1132.3800000000001</v>
      </c>
      <c r="M75" s="193">
        <f t="shared" si="5"/>
        <v>5661.9000000000005</v>
      </c>
      <c r="N75" s="212">
        <v>5</v>
      </c>
      <c r="O75" s="213">
        <f>761.94+370.44</f>
        <v>1132.3800000000001</v>
      </c>
      <c r="P75" s="252">
        <f t="shared" si="6"/>
        <v>5661.9000000000005</v>
      </c>
      <c r="Q75" s="244">
        <f t="shared" si="7"/>
        <v>5661.9000000000005</v>
      </c>
      <c r="R75" s="244">
        <f t="shared" si="8"/>
        <v>5661.9000000000005</v>
      </c>
      <c r="S75" s="244">
        <f t="shared" si="9"/>
        <v>0</v>
      </c>
      <c r="T75" s="85"/>
      <c r="U75" s="4"/>
      <c r="V75" s="4"/>
      <c r="W75" s="4"/>
      <c r="X75" s="22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>
      <c r="A76" s="206" t="s">
        <v>40</v>
      </c>
      <c r="B76" s="207" t="s">
        <v>160</v>
      </c>
      <c r="C76" s="208" t="s">
        <v>161</v>
      </c>
      <c r="D76" s="197" t="s">
        <v>81</v>
      </c>
      <c r="E76" s="394"/>
      <c r="F76" s="395"/>
      <c r="G76" s="396"/>
      <c r="H76" s="394"/>
      <c r="I76" s="395"/>
      <c r="J76" s="396"/>
      <c r="K76" s="214">
        <v>1</v>
      </c>
      <c r="L76" s="215">
        <v>2004</v>
      </c>
      <c r="M76" s="193">
        <f t="shared" si="5"/>
        <v>2004</v>
      </c>
      <c r="N76" s="214">
        <v>1</v>
      </c>
      <c r="O76" s="215">
        <v>2004</v>
      </c>
      <c r="P76" s="252">
        <f t="shared" si="6"/>
        <v>2004</v>
      </c>
      <c r="Q76" s="244">
        <f t="shared" si="7"/>
        <v>2004</v>
      </c>
      <c r="R76" s="244">
        <f t="shared" si="8"/>
        <v>2004</v>
      </c>
      <c r="S76" s="244">
        <f t="shared" si="9"/>
        <v>0</v>
      </c>
      <c r="T76" s="85"/>
      <c r="U76" s="4"/>
      <c r="V76" s="4"/>
      <c r="W76" s="4"/>
      <c r="X76" s="22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>
      <c r="A77" s="206" t="s">
        <v>40</v>
      </c>
      <c r="B77" s="207" t="s">
        <v>162</v>
      </c>
      <c r="C77" s="208" t="s">
        <v>163</v>
      </c>
      <c r="D77" s="197" t="s">
        <v>81</v>
      </c>
      <c r="E77" s="394"/>
      <c r="F77" s="395"/>
      <c r="G77" s="396"/>
      <c r="H77" s="394"/>
      <c r="I77" s="395"/>
      <c r="J77" s="396"/>
      <c r="K77" s="216">
        <v>6</v>
      </c>
      <c r="L77" s="217">
        <v>2100</v>
      </c>
      <c r="M77" s="193">
        <f t="shared" si="5"/>
        <v>12600</v>
      </c>
      <c r="N77" s="216">
        <v>6</v>
      </c>
      <c r="O77" s="217">
        <v>2100</v>
      </c>
      <c r="P77" s="252">
        <f t="shared" si="6"/>
        <v>12600</v>
      </c>
      <c r="Q77" s="244">
        <f t="shared" si="7"/>
        <v>12600</v>
      </c>
      <c r="R77" s="244">
        <f t="shared" si="8"/>
        <v>12600</v>
      </c>
      <c r="S77" s="244">
        <f t="shared" si="9"/>
        <v>0</v>
      </c>
      <c r="T77" s="85"/>
      <c r="U77" s="4"/>
      <c r="V77" s="4"/>
      <c r="W77" s="4"/>
      <c r="X77" s="22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customHeight="1">
      <c r="A78" s="206" t="s">
        <v>40</v>
      </c>
      <c r="B78" s="207" t="s">
        <v>164</v>
      </c>
      <c r="C78" s="208" t="s">
        <v>165</v>
      </c>
      <c r="D78" s="197" t="s">
        <v>81</v>
      </c>
      <c r="E78" s="394"/>
      <c r="F78" s="395"/>
      <c r="G78" s="396"/>
      <c r="H78" s="394"/>
      <c r="I78" s="395"/>
      <c r="J78" s="396"/>
      <c r="K78" s="192">
        <v>5</v>
      </c>
      <c r="L78" s="163">
        <v>2000</v>
      </c>
      <c r="M78" s="193">
        <f t="shared" si="5"/>
        <v>10000</v>
      </c>
      <c r="N78" s="192">
        <v>5</v>
      </c>
      <c r="O78" s="163">
        <v>2000</v>
      </c>
      <c r="P78" s="252">
        <f t="shared" si="6"/>
        <v>10000</v>
      </c>
      <c r="Q78" s="244">
        <f t="shared" si="7"/>
        <v>10000</v>
      </c>
      <c r="R78" s="244">
        <f t="shared" si="8"/>
        <v>10000</v>
      </c>
      <c r="S78" s="244">
        <f t="shared" si="9"/>
        <v>0</v>
      </c>
      <c r="T78" s="85"/>
      <c r="U78" s="4"/>
      <c r="V78" s="4"/>
      <c r="W78" s="4"/>
      <c r="X78" s="22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30" customHeight="1" thickBot="1">
      <c r="A79" s="206" t="s">
        <v>40</v>
      </c>
      <c r="B79" s="207" t="s">
        <v>166</v>
      </c>
      <c r="C79" s="196" t="s">
        <v>167</v>
      </c>
      <c r="D79" s="197" t="s">
        <v>43</v>
      </c>
      <c r="E79" s="397"/>
      <c r="F79" s="389"/>
      <c r="G79" s="390"/>
      <c r="H79" s="397"/>
      <c r="I79" s="389"/>
      <c r="J79" s="390"/>
      <c r="K79" s="194">
        <v>3</v>
      </c>
      <c r="L79" s="165">
        <v>450</v>
      </c>
      <c r="M79" s="195">
        <f t="shared" si="5"/>
        <v>1350</v>
      </c>
      <c r="N79" s="194">
        <v>3</v>
      </c>
      <c r="O79" s="165">
        <v>450</v>
      </c>
      <c r="P79" s="253">
        <f t="shared" si="6"/>
        <v>1350</v>
      </c>
      <c r="Q79" s="244">
        <f t="shared" si="7"/>
        <v>1350</v>
      </c>
      <c r="R79" s="244">
        <f t="shared" si="8"/>
        <v>1350</v>
      </c>
      <c r="S79" s="244">
        <f t="shared" si="9"/>
        <v>0</v>
      </c>
      <c r="T79" s="85"/>
      <c r="U79" s="4"/>
      <c r="V79" s="4"/>
      <c r="W79" s="4"/>
      <c r="X79" s="22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30" customHeight="1" thickBot="1">
      <c r="A80" s="106" t="s">
        <v>99</v>
      </c>
      <c r="B80" s="112"/>
      <c r="C80" s="113"/>
      <c r="D80" s="96"/>
      <c r="E80" s="97"/>
      <c r="F80" s="98"/>
      <c r="G80" s="99">
        <f>SUM(G74:G79)</f>
        <v>0</v>
      </c>
      <c r="H80" s="97"/>
      <c r="I80" s="98"/>
      <c r="J80" s="99">
        <f>SUM(J74:J79)</f>
        <v>0</v>
      </c>
      <c r="K80" s="97"/>
      <c r="L80" s="98"/>
      <c r="M80" s="99">
        <f>SUM(M74:M79)</f>
        <v>33315.919999999998</v>
      </c>
      <c r="N80" s="97"/>
      <c r="O80" s="98"/>
      <c r="P80" s="248">
        <f>SUM(P74:P79)</f>
        <v>33615.9</v>
      </c>
      <c r="Q80" s="248">
        <f>SUM(Q74:Q79)</f>
        <v>33315.919999999998</v>
      </c>
      <c r="R80" s="248">
        <f>SUM(R74:R79)</f>
        <v>33615.9</v>
      </c>
      <c r="S80" s="248">
        <f>SUM(S74:S79)</f>
        <v>-299.98</v>
      </c>
      <c r="T80" s="100"/>
      <c r="U80" s="7"/>
      <c r="V80" s="7"/>
      <c r="W80" s="7"/>
      <c r="X80" s="221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30" customHeight="1">
      <c r="A81" s="71" t="s">
        <v>29</v>
      </c>
      <c r="B81" s="114" t="s">
        <v>100</v>
      </c>
      <c r="C81" s="110" t="s">
        <v>101</v>
      </c>
      <c r="D81" s="73"/>
      <c r="E81" s="74"/>
      <c r="F81" s="75"/>
      <c r="G81" s="101"/>
      <c r="H81" s="74"/>
      <c r="I81" s="75"/>
      <c r="J81" s="101"/>
      <c r="K81" s="74"/>
      <c r="L81" s="75"/>
      <c r="M81" s="101"/>
      <c r="N81" s="74"/>
      <c r="O81" s="75"/>
      <c r="P81" s="249"/>
      <c r="Q81" s="249"/>
      <c r="R81" s="249"/>
      <c r="S81" s="249"/>
      <c r="T81" s="77"/>
      <c r="U81" s="70"/>
      <c r="V81" s="70"/>
      <c r="W81" s="70"/>
      <c r="X81" s="225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</row>
    <row r="82" spans="1:38" ht="41.25" customHeight="1">
      <c r="A82" s="86" t="s">
        <v>40</v>
      </c>
      <c r="B82" s="115" t="s">
        <v>102</v>
      </c>
      <c r="C82" s="116" t="s">
        <v>101</v>
      </c>
      <c r="D82" s="111" t="s">
        <v>103</v>
      </c>
      <c r="E82" s="388" t="s">
        <v>49</v>
      </c>
      <c r="F82" s="389"/>
      <c r="G82" s="390"/>
      <c r="H82" s="388" t="s">
        <v>49</v>
      </c>
      <c r="I82" s="389"/>
      <c r="J82" s="390"/>
      <c r="K82" s="201">
        <v>1</v>
      </c>
      <c r="L82" s="202">
        <v>14000</v>
      </c>
      <c r="M82" s="176">
        <f>K82*L82</f>
        <v>14000</v>
      </c>
      <c r="N82" s="82">
        <v>1</v>
      </c>
      <c r="O82" s="83">
        <v>14000</v>
      </c>
      <c r="P82" s="252">
        <f>N82*O82</f>
        <v>14000</v>
      </c>
      <c r="Q82" s="244">
        <f>G82+M82</f>
        <v>14000</v>
      </c>
      <c r="R82" s="244">
        <f>J82+P82</f>
        <v>14000</v>
      </c>
      <c r="S82" s="244">
        <f>Q82-R82</f>
        <v>0</v>
      </c>
      <c r="T82" s="85"/>
      <c r="U82" s="7"/>
      <c r="V82" s="7"/>
      <c r="W82" s="7"/>
      <c r="X82" s="221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 ht="30" customHeight="1">
      <c r="A83" s="106" t="s">
        <v>104</v>
      </c>
      <c r="B83" s="117"/>
      <c r="C83" s="113"/>
      <c r="D83" s="96"/>
      <c r="E83" s="97"/>
      <c r="F83" s="98"/>
      <c r="G83" s="99">
        <f>SUM(G82)</f>
        <v>0</v>
      </c>
      <c r="H83" s="97"/>
      <c r="I83" s="98"/>
      <c r="J83" s="99">
        <f>SUM(J82)</f>
        <v>0</v>
      </c>
      <c r="K83" s="97"/>
      <c r="L83" s="98"/>
      <c r="M83" s="99">
        <f>SUM(M82)</f>
        <v>14000</v>
      </c>
      <c r="N83" s="97"/>
      <c r="O83" s="98"/>
      <c r="P83" s="248">
        <f>SUM(P82)</f>
        <v>14000</v>
      </c>
      <c r="Q83" s="248">
        <f>SUM(Q82)</f>
        <v>14000</v>
      </c>
      <c r="R83" s="248">
        <f>SUM(R82)</f>
        <v>14000</v>
      </c>
      <c r="S83" s="248">
        <f>SUM(S82)</f>
        <v>0</v>
      </c>
      <c r="T83" s="100"/>
      <c r="U83" s="7"/>
      <c r="V83" s="7"/>
      <c r="W83" s="7"/>
      <c r="X83" s="221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ht="19.5" customHeight="1">
      <c r="A84" s="118" t="s">
        <v>105</v>
      </c>
      <c r="B84" s="119"/>
      <c r="C84" s="120"/>
      <c r="D84" s="121"/>
      <c r="E84" s="122"/>
      <c r="F84" s="123"/>
      <c r="G84" s="124">
        <f>G44+G48+G51+G58+G61+G64+G68+G72+G80+G83</f>
        <v>0</v>
      </c>
      <c r="H84" s="122"/>
      <c r="I84" s="123"/>
      <c r="J84" s="124">
        <f>J44+J48+J51+J58+J61+J64+J68+J72+J80+J83</f>
        <v>0</v>
      </c>
      <c r="K84" s="122"/>
      <c r="L84" s="123"/>
      <c r="M84" s="124">
        <f>M44+M48+M51+M58+M61+M64+M68+M72+M80+M83</f>
        <v>630108.29280000017</v>
      </c>
      <c r="N84" s="122"/>
      <c r="O84" s="123"/>
      <c r="P84" s="256">
        <f>P44+P48+P51+P58+P61+P64+P68+P72+P80+P83</f>
        <v>630107.7709999996</v>
      </c>
      <c r="Q84" s="256">
        <f>Q44+Q48+Q51+Q58+Q61+Q64+Q68+Q72+Q80+Q83</f>
        <v>630108.29280000017</v>
      </c>
      <c r="R84" s="256">
        <f>R44+R48+R51+R58+R61+R64+R68+R72+R80+R83</f>
        <v>630107.7709999996</v>
      </c>
      <c r="S84" s="256">
        <f>S44+S48+S51+S58+S61+S64+S68+S72+S80+S83</f>
        <v>0.52180000037628815</v>
      </c>
      <c r="T84" s="125"/>
      <c r="U84" s="126"/>
      <c r="V84" s="126"/>
      <c r="W84" s="126"/>
      <c r="X84" s="2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</row>
    <row r="85" spans="1:38" ht="15.75" customHeight="1">
      <c r="A85" s="413"/>
      <c r="B85" s="412"/>
      <c r="C85" s="412"/>
      <c r="D85" s="127"/>
      <c r="E85" s="128"/>
      <c r="F85" s="129"/>
      <c r="G85" s="130"/>
      <c r="H85" s="128"/>
      <c r="I85" s="129"/>
      <c r="J85" s="130"/>
      <c r="K85" s="128"/>
      <c r="L85" s="129"/>
      <c r="M85" s="130"/>
      <c r="N85" s="128"/>
      <c r="O85" s="129"/>
      <c r="P85" s="257"/>
      <c r="Q85" s="257"/>
      <c r="R85" s="257"/>
      <c r="S85" s="257"/>
      <c r="T85" s="131"/>
      <c r="U85" s="1"/>
      <c r="V85" s="1"/>
      <c r="W85" s="1"/>
      <c r="X85" s="220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9.5" customHeight="1">
      <c r="A86" s="411" t="s">
        <v>106</v>
      </c>
      <c r="B86" s="412"/>
      <c r="C86" s="412"/>
      <c r="D86" s="132"/>
      <c r="E86" s="133"/>
      <c r="F86" s="134"/>
      <c r="G86" s="135">
        <f>G22-G84</f>
        <v>0</v>
      </c>
      <c r="H86" s="133"/>
      <c r="I86" s="134"/>
      <c r="J86" s="135">
        <f>J22-J84</f>
        <v>0</v>
      </c>
      <c r="K86" s="136"/>
      <c r="L86" s="134"/>
      <c r="M86" s="137">
        <f>M22-M84</f>
        <v>-2.8000001329928637E-3</v>
      </c>
      <c r="N86" s="136"/>
      <c r="O86" s="134"/>
      <c r="P86" s="258">
        <f>P22-P84</f>
        <v>0</v>
      </c>
      <c r="Q86" s="259">
        <f>Q22-Q84</f>
        <v>-2.8000001329928637E-3</v>
      </c>
      <c r="R86" s="259">
        <f>R22-R84</f>
        <v>0</v>
      </c>
      <c r="S86" s="259">
        <f>S22-S84</f>
        <v>-2.7999999394978659E-3</v>
      </c>
      <c r="T86" s="138"/>
      <c r="U86" s="1"/>
      <c r="V86" s="1"/>
      <c r="W86" s="1"/>
      <c r="X86" s="220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 customHeight="1">
      <c r="A87" s="139"/>
      <c r="B87" s="140"/>
      <c r="C87" s="139"/>
      <c r="D87" s="139"/>
      <c r="E87" s="51"/>
      <c r="F87" s="139"/>
      <c r="G87" s="139"/>
      <c r="H87" s="51"/>
      <c r="I87" s="139"/>
      <c r="J87" s="139"/>
      <c r="K87" s="51"/>
      <c r="L87" s="139"/>
      <c r="M87" s="139"/>
      <c r="N87" s="51"/>
      <c r="O87" s="139"/>
      <c r="P87" s="260"/>
      <c r="Q87" s="260"/>
      <c r="R87" s="260"/>
      <c r="S87" s="260"/>
      <c r="T87" s="139"/>
      <c r="U87" s="1"/>
      <c r="V87" s="1"/>
      <c r="W87" s="1"/>
      <c r="X87" s="220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>
      <c r="A88" s="139"/>
      <c r="B88" s="140"/>
      <c r="C88" s="139"/>
      <c r="D88" s="139"/>
      <c r="E88" s="51"/>
      <c r="F88" s="139"/>
      <c r="G88" s="139"/>
      <c r="H88" s="51"/>
      <c r="I88" s="139"/>
      <c r="J88" s="139"/>
      <c r="K88" s="51"/>
      <c r="L88" s="139"/>
      <c r="M88" s="139"/>
      <c r="N88" s="51"/>
      <c r="O88" s="139"/>
      <c r="P88" s="260"/>
      <c r="Q88" s="260"/>
      <c r="R88" s="260"/>
      <c r="S88" s="260"/>
      <c r="T88" s="139"/>
      <c r="U88" s="1"/>
      <c r="V88" s="1"/>
      <c r="W88" s="1"/>
      <c r="X88" s="220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>
      <c r="A89" s="139" t="s">
        <v>107</v>
      </c>
      <c r="B89" s="140"/>
      <c r="C89" s="141"/>
      <c r="D89" s="139"/>
      <c r="E89" s="142"/>
      <c r="F89" s="141"/>
      <c r="G89" s="139"/>
      <c r="H89" s="142"/>
      <c r="I89" s="141"/>
      <c r="J89" s="141"/>
      <c r="K89" s="142"/>
      <c r="L89" s="139"/>
      <c r="M89" s="139"/>
      <c r="N89" s="51"/>
      <c r="O89" s="139"/>
      <c r="P89" s="260"/>
      <c r="Q89" s="260"/>
      <c r="R89" s="260"/>
      <c r="S89" s="260"/>
      <c r="T89" s="139"/>
      <c r="U89" s="1"/>
      <c r="V89" s="1"/>
      <c r="W89" s="1"/>
      <c r="X89" s="220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>
      <c r="A90" s="1"/>
      <c r="B90" s="1"/>
      <c r="C90" s="143" t="s">
        <v>254</v>
      </c>
      <c r="D90" s="139"/>
      <c r="E90" s="409" t="s">
        <v>108</v>
      </c>
      <c r="F90" s="410"/>
      <c r="G90" s="139"/>
      <c r="H90" s="51"/>
      <c r="I90" s="144" t="s">
        <v>256</v>
      </c>
      <c r="J90" s="139"/>
      <c r="K90" s="51"/>
      <c r="L90" s="144"/>
      <c r="M90" s="139"/>
      <c r="N90" s="51"/>
      <c r="O90" s="144"/>
      <c r="P90" s="260"/>
      <c r="Q90" s="260"/>
      <c r="R90" s="260"/>
      <c r="S90" s="260"/>
      <c r="T90" s="139"/>
      <c r="U90" s="1"/>
      <c r="V90" s="1"/>
      <c r="W90" s="1"/>
      <c r="X90" s="220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>
      <c r="A91" s="1"/>
      <c r="B91" s="1"/>
      <c r="C91" s="145"/>
      <c r="D91" s="146"/>
      <c r="E91" s="147"/>
      <c r="F91" s="148"/>
      <c r="G91" s="149"/>
      <c r="H91" s="147"/>
      <c r="I91" s="148"/>
      <c r="J91" s="149"/>
      <c r="K91" s="150"/>
      <c r="L91" s="148"/>
      <c r="M91" s="149"/>
      <c r="N91" s="150"/>
      <c r="O91" s="148"/>
      <c r="P91" s="261"/>
      <c r="Q91" s="261"/>
      <c r="R91" s="261"/>
      <c r="S91" s="261"/>
      <c r="T91" s="139"/>
      <c r="U91" s="1"/>
      <c r="V91" s="1"/>
      <c r="W91" s="1"/>
      <c r="X91" s="220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>
      <c r="A92" s="139"/>
      <c r="B92" s="140"/>
      <c r="C92" s="141"/>
      <c r="D92" s="139"/>
      <c r="E92" s="142"/>
      <c r="F92" s="141"/>
      <c r="G92" s="139"/>
      <c r="H92" s="142"/>
      <c r="I92" s="141"/>
      <c r="J92" s="141"/>
      <c r="K92" s="142"/>
      <c r="L92" s="139"/>
      <c r="M92" s="139"/>
      <c r="N92" s="51"/>
      <c r="O92" s="139"/>
      <c r="P92" s="260"/>
      <c r="Q92" s="260"/>
      <c r="R92" s="260"/>
      <c r="S92" s="260"/>
      <c r="T92" s="139"/>
      <c r="U92" s="1"/>
      <c r="V92" s="1"/>
      <c r="W92" s="1"/>
      <c r="X92" s="220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>
      <c r="A93" s="139"/>
      <c r="B93" s="140"/>
      <c r="C93" s="143" t="s">
        <v>255</v>
      </c>
      <c r="D93" s="139"/>
      <c r="E93" s="409" t="s">
        <v>108</v>
      </c>
      <c r="F93" s="410"/>
      <c r="G93" s="139"/>
      <c r="H93" s="51"/>
      <c r="I93" s="144" t="s">
        <v>257</v>
      </c>
      <c r="J93" s="139"/>
      <c r="K93" s="51"/>
      <c r="L93" s="139"/>
      <c r="M93" s="139"/>
      <c r="N93" s="51"/>
      <c r="O93" s="139"/>
      <c r="P93" s="260"/>
      <c r="Q93" s="260"/>
      <c r="R93" s="260"/>
      <c r="S93" s="260"/>
      <c r="T93" s="139"/>
      <c r="U93" s="1"/>
      <c r="V93" s="1"/>
      <c r="W93" s="1"/>
      <c r="X93" s="220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>
      <c r="A94" s="139"/>
      <c r="B94" s="140"/>
      <c r="C94" s="139"/>
      <c r="D94" s="139"/>
      <c r="E94" s="51"/>
      <c r="F94" s="139"/>
      <c r="G94" s="139"/>
      <c r="H94" s="51"/>
      <c r="I94" s="139"/>
      <c r="J94" s="139"/>
      <c r="K94" s="51"/>
      <c r="L94" s="139"/>
      <c r="M94" s="139"/>
      <c r="N94" s="51"/>
      <c r="O94" s="139"/>
      <c r="P94" s="260"/>
      <c r="Q94" s="260"/>
      <c r="R94" s="260"/>
      <c r="S94" s="260"/>
      <c r="T94" s="139"/>
      <c r="U94" s="1"/>
      <c r="V94" s="1"/>
      <c r="W94" s="1"/>
      <c r="X94" s="220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>
      <c r="A95" s="139"/>
      <c r="B95" s="140"/>
      <c r="C95" s="139"/>
      <c r="D95" s="139"/>
      <c r="E95" s="51"/>
      <c r="F95" s="139"/>
      <c r="G95" s="139"/>
      <c r="H95" s="51"/>
      <c r="I95" s="139"/>
      <c r="J95" s="139"/>
      <c r="K95" s="51"/>
      <c r="L95" s="139"/>
      <c r="M95" s="139"/>
      <c r="N95" s="51"/>
      <c r="O95" s="139"/>
      <c r="P95" s="260"/>
      <c r="Q95" s="260"/>
      <c r="R95" s="260"/>
      <c r="S95" s="260"/>
      <c r="T95" s="139"/>
      <c r="U95" s="1"/>
      <c r="V95" s="1"/>
      <c r="W95" s="1"/>
      <c r="X95" s="220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>
      <c r="A96" s="139"/>
      <c r="B96" s="140"/>
      <c r="C96" s="139"/>
      <c r="D96" s="139"/>
      <c r="E96" s="51"/>
      <c r="F96" s="139"/>
      <c r="G96" s="139"/>
      <c r="H96" s="51"/>
      <c r="I96" s="139"/>
      <c r="J96" s="139"/>
      <c r="K96" s="51"/>
      <c r="L96" s="139"/>
      <c r="M96" s="139"/>
      <c r="N96" s="51"/>
      <c r="O96" s="139"/>
      <c r="P96" s="260"/>
      <c r="Q96" s="260"/>
      <c r="R96" s="260"/>
      <c r="S96" s="260"/>
      <c r="T96" s="139"/>
      <c r="U96" s="1"/>
      <c r="V96" s="1"/>
      <c r="W96" s="1"/>
      <c r="X96" s="220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231"/>
      <c r="Q97" s="231"/>
      <c r="R97" s="231"/>
      <c r="S97" s="231"/>
      <c r="T97" s="1"/>
      <c r="U97" s="1"/>
      <c r="V97" s="1"/>
      <c r="W97" s="1"/>
      <c r="X97" s="220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231"/>
      <c r="Q98" s="231"/>
      <c r="R98" s="231"/>
      <c r="S98" s="231"/>
      <c r="T98" s="1"/>
      <c r="U98" s="1"/>
      <c r="V98" s="1"/>
      <c r="W98" s="1"/>
      <c r="X98" s="220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231"/>
      <c r="Q99" s="231"/>
      <c r="R99" s="231"/>
      <c r="S99" s="231"/>
      <c r="T99" s="1"/>
      <c r="U99" s="1"/>
      <c r="V99" s="1"/>
      <c r="W99" s="1"/>
      <c r="X99" s="220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231"/>
      <c r="Q100" s="231"/>
      <c r="R100" s="231"/>
      <c r="S100" s="231"/>
      <c r="T100" s="1"/>
      <c r="U100" s="1"/>
      <c r="V100" s="1"/>
      <c r="W100" s="1"/>
      <c r="X100" s="220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231"/>
      <c r="Q101" s="231"/>
      <c r="R101" s="231"/>
      <c r="S101" s="231"/>
      <c r="T101" s="1"/>
      <c r="U101" s="1"/>
      <c r="V101" s="1"/>
      <c r="W101" s="1"/>
      <c r="X101" s="220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231"/>
      <c r="Q102" s="231"/>
      <c r="R102" s="231"/>
      <c r="S102" s="231"/>
      <c r="T102" s="1"/>
      <c r="U102" s="1"/>
      <c r="V102" s="1"/>
      <c r="W102" s="1"/>
      <c r="X102" s="220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231"/>
      <c r="Q103" s="231"/>
      <c r="R103" s="231"/>
      <c r="S103" s="231"/>
      <c r="T103" s="1"/>
      <c r="U103" s="1"/>
      <c r="V103" s="1"/>
      <c r="W103" s="1"/>
      <c r="X103" s="220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231"/>
      <c r="Q104" s="231"/>
      <c r="R104" s="231"/>
      <c r="S104" s="231"/>
      <c r="T104" s="1"/>
      <c r="U104" s="1"/>
      <c r="V104" s="1"/>
      <c r="W104" s="1"/>
      <c r="X104" s="220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231"/>
      <c r="Q105" s="231"/>
      <c r="R105" s="231"/>
      <c r="S105" s="231"/>
      <c r="T105" s="1"/>
      <c r="U105" s="1"/>
      <c r="V105" s="1"/>
      <c r="W105" s="1"/>
      <c r="X105" s="220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231"/>
      <c r="Q106" s="231"/>
      <c r="R106" s="231"/>
      <c r="S106" s="231"/>
      <c r="T106" s="1"/>
      <c r="U106" s="1"/>
      <c r="V106" s="1"/>
      <c r="W106" s="1"/>
      <c r="X106" s="220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231"/>
      <c r="Q107" s="231"/>
      <c r="R107" s="231"/>
      <c r="S107" s="231"/>
      <c r="T107" s="1"/>
      <c r="U107" s="1"/>
      <c r="V107" s="1"/>
      <c r="W107" s="1"/>
      <c r="X107" s="220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231"/>
      <c r="Q108" s="231"/>
      <c r="R108" s="231"/>
      <c r="S108" s="231"/>
      <c r="T108" s="1"/>
      <c r="U108" s="1"/>
      <c r="V108" s="1"/>
      <c r="W108" s="1"/>
      <c r="X108" s="220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231"/>
      <c r="Q109" s="231"/>
      <c r="R109" s="231"/>
      <c r="S109" s="231"/>
      <c r="T109" s="1"/>
      <c r="U109" s="1"/>
      <c r="V109" s="1"/>
      <c r="W109" s="1"/>
      <c r="X109" s="220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231"/>
      <c r="Q110" s="231"/>
      <c r="R110" s="231"/>
      <c r="S110" s="231"/>
      <c r="T110" s="1"/>
      <c r="U110" s="1"/>
      <c r="V110" s="1"/>
      <c r="W110" s="1"/>
      <c r="X110" s="220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231"/>
      <c r="Q111" s="231"/>
      <c r="R111" s="231"/>
      <c r="S111" s="231"/>
      <c r="T111" s="1"/>
      <c r="U111" s="1"/>
      <c r="V111" s="1"/>
      <c r="W111" s="1"/>
      <c r="X111" s="220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231"/>
      <c r="Q112" s="231"/>
      <c r="R112" s="231"/>
      <c r="S112" s="231"/>
      <c r="T112" s="1"/>
      <c r="U112" s="1"/>
      <c r="V112" s="1"/>
      <c r="W112" s="1"/>
      <c r="X112" s="220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231"/>
      <c r="Q113" s="231"/>
      <c r="R113" s="231"/>
      <c r="S113" s="231"/>
      <c r="T113" s="1"/>
      <c r="U113" s="1"/>
      <c r="V113" s="1"/>
      <c r="W113" s="1"/>
      <c r="X113" s="220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231"/>
      <c r="Q114" s="231"/>
      <c r="R114" s="231"/>
      <c r="S114" s="231"/>
      <c r="T114" s="1"/>
      <c r="U114" s="1"/>
      <c r="V114" s="1"/>
      <c r="W114" s="1"/>
      <c r="X114" s="220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231"/>
      <c r="Q115" s="231"/>
      <c r="R115" s="231"/>
      <c r="S115" s="231"/>
      <c r="T115" s="1"/>
      <c r="U115" s="1"/>
      <c r="V115" s="1"/>
      <c r="W115" s="1"/>
      <c r="X115" s="220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231"/>
      <c r="Q116" s="231"/>
      <c r="R116" s="231"/>
      <c r="S116" s="231"/>
      <c r="T116" s="1"/>
      <c r="U116" s="1"/>
      <c r="V116" s="1"/>
      <c r="W116" s="1"/>
      <c r="X116" s="220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231"/>
      <c r="Q117" s="231"/>
      <c r="R117" s="231"/>
      <c r="S117" s="231"/>
      <c r="T117" s="1"/>
      <c r="U117" s="1"/>
      <c r="V117" s="1"/>
      <c r="W117" s="1"/>
      <c r="X117" s="220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231"/>
      <c r="Q118" s="231"/>
      <c r="R118" s="231"/>
      <c r="S118" s="231"/>
      <c r="T118" s="1"/>
      <c r="U118" s="1"/>
      <c r="V118" s="1"/>
      <c r="W118" s="1"/>
      <c r="X118" s="220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231"/>
      <c r="Q119" s="231"/>
      <c r="R119" s="231"/>
      <c r="S119" s="231"/>
      <c r="T119" s="1"/>
      <c r="U119" s="1"/>
      <c r="V119" s="1"/>
      <c r="W119" s="1"/>
      <c r="X119" s="220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231"/>
      <c r="Q120" s="231"/>
      <c r="R120" s="231"/>
      <c r="S120" s="231"/>
      <c r="T120" s="1"/>
      <c r="U120" s="1"/>
      <c r="V120" s="1"/>
      <c r="W120" s="1"/>
      <c r="X120" s="220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231"/>
      <c r="Q121" s="231"/>
      <c r="R121" s="231"/>
      <c r="S121" s="231"/>
      <c r="T121" s="1"/>
      <c r="U121" s="1"/>
      <c r="V121" s="1"/>
      <c r="W121" s="1"/>
      <c r="X121" s="220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231"/>
      <c r="Q122" s="231"/>
      <c r="R122" s="231"/>
      <c r="S122" s="231"/>
      <c r="T122" s="1"/>
      <c r="U122" s="1"/>
      <c r="V122" s="1"/>
      <c r="W122" s="1"/>
      <c r="X122" s="220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231"/>
      <c r="Q123" s="231"/>
      <c r="R123" s="231"/>
      <c r="S123" s="231"/>
      <c r="T123" s="1"/>
      <c r="U123" s="1"/>
      <c r="V123" s="1"/>
      <c r="W123" s="1"/>
      <c r="X123" s="220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231"/>
      <c r="Q124" s="231"/>
      <c r="R124" s="231"/>
      <c r="S124" s="231"/>
      <c r="T124" s="1"/>
      <c r="U124" s="1"/>
      <c r="V124" s="1"/>
      <c r="W124" s="1"/>
      <c r="X124" s="220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231"/>
      <c r="Q125" s="231"/>
      <c r="R125" s="231"/>
      <c r="S125" s="231"/>
      <c r="T125" s="1"/>
      <c r="U125" s="1"/>
      <c r="V125" s="1"/>
      <c r="W125" s="1"/>
      <c r="X125" s="220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231"/>
      <c r="Q126" s="231"/>
      <c r="R126" s="231"/>
      <c r="S126" s="231"/>
      <c r="T126" s="1"/>
      <c r="U126" s="1"/>
      <c r="V126" s="1"/>
      <c r="W126" s="1"/>
      <c r="X126" s="220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231"/>
      <c r="Q127" s="231"/>
      <c r="R127" s="231"/>
      <c r="S127" s="231"/>
      <c r="T127" s="1"/>
      <c r="U127" s="1"/>
      <c r="V127" s="1"/>
      <c r="W127" s="1"/>
      <c r="X127" s="220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231"/>
      <c r="Q128" s="231"/>
      <c r="R128" s="231"/>
      <c r="S128" s="231"/>
      <c r="T128" s="1"/>
      <c r="U128" s="1"/>
      <c r="V128" s="1"/>
      <c r="W128" s="1"/>
      <c r="X128" s="220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231"/>
      <c r="Q129" s="231"/>
      <c r="R129" s="231"/>
      <c r="S129" s="231"/>
      <c r="T129" s="1"/>
      <c r="U129" s="1"/>
      <c r="V129" s="1"/>
      <c r="W129" s="1"/>
      <c r="X129" s="220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231"/>
      <c r="Q130" s="231"/>
      <c r="R130" s="231"/>
      <c r="S130" s="231"/>
      <c r="T130" s="1"/>
      <c r="U130" s="1"/>
      <c r="V130" s="1"/>
      <c r="W130" s="1"/>
      <c r="X130" s="220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231"/>
      <c r="Q131" s="231"/>
      <c r="R131" s="231"/>
      <c r="S131" s="231"/>
      <c r="T131" s="1"/>
      <c r="U131" s="1"/>
      <c r="V131" s="1"/>
      <c r="W131" s="1"/>
      <c r="X131" s="220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231"/>
      <c r="Q132" s="231"/>
      <c r="R132" s="231"/>
      <c r="S132" s="231"/>
      <c r="T132" s="1"/>
      <c r="U132" s="1"/>
      <c r="V132" s="1"/>
      <c r="W132" s="1"/>
      <c r="X132" s="220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231"/>
      <c r="Q133" s="231"/>
      <c r="R133" s="231"/>
      <c r="S133" s="231"/>
      <c r="T133" s="1"/>
      <c r="U133" s="1"/>
      <c r="V133" s="1"/>
      <c r="W133" s="1"/>
      <c r="X133" s="220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231"/>
      <c r="Q134" s="231"/>
      <c r="R134" s="231"/>
      <c r="S134" s="231"/>
      <c r="T134" s="1"/>
      <c r="U134" s="1"/>
      <c r="V134" s="1"/>
      <c r="W134" s="1"/>
      <c r="X134" s="220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231"/>
      <c r="Q135" s="231"/>
      <c r="R135" s="231"/>
      <c r="S135" s="231"/>
      <c r="T135" s="1"/>
      <c r="U135" s="1"/>
      <c r="V135" s="1"/>
      <c r="W135" s="1"/>
      <c r="X135" s="220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231"/>
      <c r="Q136" s="231"/>
      <c r="R136" s="231"/>
      <c r="S136" s="231"/>
      <c r="T136" s="1"/>
      <c r="U136" s="1"/>
      <c r="V136" s="1"/>
      <c r="W136" s="1"/>
      <c r="X136" s="220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231"/>
      <c r="Q137" s="231"/>
      <c r="R137" s="231"/>
      <c r="S137" s="231"/>
      <c r="T137" s="1"/>
      <c r="U137" s="1"/>
      <c r="V137" s="1"/>
      <c r="W137" s="1"/>
      <c r="X137" s="220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231"/>
      <c r="Q138" s="231"/>
      <c r="R138" s="231"/>
      <c r="S138" s="231"/>
      <c r="T138" s="1"/>
      <c r="U138" s="1"/>
      <c r="V138" s="1"/>
      <c r="W138" s="1"/>
      <c r="X138" s="220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231"/>
      <c r="Q139" s="231"/>
      <c r="R139" s="231"/>
      <c r="S139" s="231"/>
      <c r="T139" s="1"/>
      <c r="U139" s="1"/>
      <c r="V139" s="1"/>
      <c r="W139" s="1"/>
      <c r="X139" s="220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231"/>
      <c r="Q140" s="231"/>
      <c r="R140" s="231"/>
      <c r="S140" s="231"/>
      <c r="T140" s="1"/>
      <c r="U140" s="1"/>
      <c r="V140" s="1"/>
      <c r="W140" s="1"/>
      <c r="X140" s="220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231"/>
      <c r="Q141" s="231"/>
      <c r="R141" s="231"/>
      <c r="S141" s="231"/>
      <c r="T141" s="1"/>
      <c r="U141" s="1"/>
      <c r="V141" s="1"/>
      <c r="W141" s="1"/>
      <c r="X141" s="220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231"/>
      <c r="Q142" s="231"/>
      <c r="R142" s="231"/>
      <c r="S142" s="231"/>
      <c r="T142" s="1"/>
      <c r="U142" s="1"/>
      <c r="V142" s="1"/>
      <c r="W142" s="1"/>
      <c r="X142" s="220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231"/>
      <c r="Q143" s="231"/>
      <c r="R143" s="231"/>
      <c r="S143" s="231"/>
      <c r="T143" s="1"/>
      <c r="U143" s="1"/>
      <c r="V143" s="1"/>
      <c r="W143" s="1"/>
      <c r="X143" s="220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231"/>
      <c r="Q144" s="231"/>
      <c r="R144" s="231"/>
      <c r="S144" s="231"/>
      <c r="T144" s="1"/>
      <c r="U144" s="1"/>
      <c r="V144" s="1"/>
      <c r="W144" s="1"/>
      <c r="X144" s="220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231"/>
      <c r="Q145" s="231"/>
      <c r="R145" s="231"/>
      <c r="S145" s="231"/>
      <c r="T145" s="1"/>
      <c r="U145" s="1"/>
      <c r="V145" s="1"/>
      <c r="W145" s="1"/>
      <c r="X145" s="220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231"/>
      <c r="Q146" s="231"/>
      <c r="R146" s="231"/>
      <c r="S146" s="231"/>
      <c r="T146" s="1"/>
      <c r="U146" s="1"/>
      <c r="V146" s="1"/>
      <c r="W146" s="1"/>
      <c r="X146" s="220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231"/>
      <c r="Q147" s="231"/>
      <c r="R147" s="231"/>
      <c r="S147" s="231"/>
      <c r="T147" s="1"/>
      <c r="U147" s="1"/>
      <c r="V147" s="1"/>
      <c r="W147" s="1"/>
      <c r="X147" s="220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231"/>
      <c r="Q148" s="231"/>
      <c r="R148" s="231"/>
      <c r="S148" s="231"/>
      <c r="T148" s="1"/>
      <c r="U148" s="1"/>
      <c r="V148" s="1"/>
      <c r="W148" s="1"/>
      <c r="X148" s="220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231"/>
      <c r="Q149" s="231"/>
      <c r="R149" s="231"/>
      <c r="S149" s="231"/>
      <c r="T149" s="1"/>
      <c r="U149" s="1"/>
      <c r="V149" s="1"/>
      <c r="W149" s="1"/>
      <c r="X149" s="220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231"/>
      <c r="Q150" s="231"/>
      <c r="R150" s="231"/>
      <c r="S150" s="231"/>
      <c r="T150" s="1"/>
      <c r="U150" s="1"/>
      <c r="V150" s="1"/>
      <c r="W150" s="1"/>
      <c r="X150" s="220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231"/>
      <c r="Q151" s="231"/>
      <c r="R151" s="231"/>
      <c r="S151" s="231"/>
      <c r="T151" s="1"/>
      <c r="U151" s="1"/>
      <c r="V151" s="1"/>
      <c r="W151" s="1"/>
      <c r="X151" s="220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231"/>
      <c r="Q152" s="231"/>
      <c r="R152" s="231"/>
      <c r="S152" s="231"/>
      <c r="T152" s="1"/>
      <c r="U152" s="1"/>
      <c r="V152" s="1"/>
      <c r="W152" s="1"/>
      <c r="X152" s="220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231"/>
      <c r="Q153" s="231"/>
      <c r="R153" s="231"/>
      <c r="S153" s="231"/>
      <c r="T153" s="1"/>
      <c r="U153" s="1"/>
      <c r="V153" s="1"/>
      <c r="W153" s="1"/>
      <c r="X153" s="220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231"/>
      <c r="Q154" s="231"/>
      <c r="R154" s="231"/>
      <c r="S154" s="231"/>
      <c r="T154" s="1"/>
      <c r="U154" s="1"/>
      <c r="V154" s="1"/>
      <c r="W154" s="1"/>
      <c r="X154" s="220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231"/>
      <c r="Q155" s="231"/>
      <c r="R155" s="231"/>
      <c r="S155" s="231"/>
      <c r="T155" s="1"/>
      <c r="U155" s="1"/>
      <c r="V155" s="1"/>
      <c r="W155" s="1"/>
      <c r="X155" s="220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231"/>
      <c r="Q156" s="231"/>
      <c r="R156" s="231"/>
      <c r="S156" s="231"/>
      <c r="T156" s="1"/>
      <c r="U156" s="1"/>
      <c r="V156" s="1"/>
      <c r="W156" s="1"/>
      <c r="X156" s="220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231"/>
      <c r="Q157" s="231"/>
      <c r="R157" s="231"/>
      <c r="S157" s="231"/>
      <c r="T157" s="1"/>
      <c r="U157" s="1"/>
      <c r="V157" s="1"/>
      <c r="W157" s="1"/>
      <c r="X157" s="220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231"/>
      <c r="Q158" s="231"/>
      <c r="R158" s="231"/>
      <c r="S158" s="231"/>
      <c r="T158" s="1"/>
      <c r="U158" s="1"/>
      <c r="V158" s="1"/>
      <c r="W158" s="1"/>
      <c r="X158" s="220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231"/>
      <c r="Q159" s="231"/>
      <c r="R159" s="231"/>
      <c r="S159" s="231"/>
      <c r="T159" s="1"/>
      <c r="U159" s="1"/>
      <c r="V159" s="1"/>
      <c r="W159" s="1"/>
      <c r="X159" s="220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231"/>
      <c r="Q160" s="231"/>
      <c r="R160" s="231"/>
      <c r="S160" s="231"/>
      <c r="T160" s="1"/>
      <c r="U160" s="1"/>
      <c r="V160" s="1"/>
      <c r="W160" s="1"/>
      <c r="X160" s="220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231"/>
      <c r="Q161" s="231"/>
      <c r="R161" s="231"/>
      <c r="S161" s="231"/>
      <c r="T161" s="1"/>
      <c r="U161" s="1"/>
      <c r="V161" s="1"/>
      <c r="W161" s="1"/>
      <c r="X161" s="220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231"/>
      <c r="Q162" s="231"/>
      <c r="R162" s="231"/>
      <c r="S162" s="231"/>
      <c r="T162" s="1"/>
      <c r="U162" s="1"/>
      <c r="V162" s="1"/>
      <c r="W162" s="1"/>
      <c r="X162" s="220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231"/>
      <c r="Q163" s="231"/>
      <c r="R163" s="231"/>
      <c r="S163" s="231"/>
      <c r="T163" s="1"/>
      <c r="U163" s="1"/>
      <c r="V163" s="1"/>
      <c r="W163" s="1"/>
      <c r="X163" s="220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231"/>
      <c r="Q164" s="231"/>
      <c r="R164" s="231"/>
      <c r="S164" s="231"/>
      <c r="T164" s="1"/>
      <c r="U164" s="1"/>
      <c r="V164" s="1"/>
      <c r="W164" s="1"/>
      <c r="X164" s="220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231"/>
      <c r="Q165" s="231"/>
      <c r="R165" s="231"/>
      <c r="S165" s="231"/>
      <c r="T165" s="1"/>
      <c r="U165" s="1"/>
      <c r="V165" s="1"/>
      <c r="W165" s="1"/>
      <c r="X165" s="220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231"/>
      <c r="Q166" s="231"/>
      <c r="R166" s="231"/>
      <c r="S166" s="231"/>
      <c r="T166" s="1"/>
      <c r="U166" s="1"/>
      <c r="V166" s="1"/>
      <c r="W166" s="1"/>
      <c r="X166" s="220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231"/>
      <c r="Q167" s="231"/>
      <c r="R167" s="231"/>
      <c r="S167" s="231"/>
      <c r="T167" s="1"/>
      <c r="U167" s="1"/>
      <c r="V167" s="1"/>
      <c r="W167" s="1"/>
      <c r="X167" s="220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231"/>
      <c r="Q168" s="231"/>
      <c r="R168" s="231"/>
      <c r="S168" s="231"/>
      <c r="T168" s="1"/>
      <c r="U168" s="1"/>
      <c r="V168" s="1"/>
      <c r="W168" s="1"/>
      <c r="X168" s="220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231"/>
      <c r="Q169" s="231"/>
      <c r="R169" s="231"/>
      <c r="S169" s="231"/>
      <c r="T169" s="1"/>
      <c r="U169" s="1"/>
      <c r="V169" s="1"/>
      <c r="W169" s="1"/>
      <c r="X169" s="220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231"/>
      <c r="Q170" s="231"/>
      <c r="R170" s="231"/>
      <c r="S170" s="231"/>
      <c r="T170" s="1"/>
      <c r="U170" s="1"/>
      <c r="V170" s="1"/>
      <c r="W170" s="1"/>
      <c r="X170" s="220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231"/>
      <c r="Q171" s="231"/>
      <c r="R171" s="231"/>
      <c r="S171" s="231"/>
      <c r="T171" s="1"/>
      <c r="U171" s="1"/>
      <c r="V171" s="1"/>
      <c r="W171" s="1"/>
      <c r="X171" s="220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231"/>
      <c r="Q172" s="231"/>
      <c r="R172" s="231"/>
      <c r="S172" s="231"/>
      <c r="T172" s="1"/>
      <c r="U172" s="1"/>
      <c r="V172" s="1"/>
      <c r="W172" s="1"/>
      <c r="X172" s="220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231"/>
      <c r="Q173" s="231"/>
      <c r="R173" s="231"/>
      <c r="S173" s="231"/>
      <c r="T173" s="1"/>
      <c r="U173" s="1"/>
      <c r="V173" s="1"/>
      <c r="W173" s="1"/>
      <c r="X173" s="220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231"/>
      <c r="Q174" s="231"/>
      <c r="R174" s="231"/>
      <c r="S174" s="231"/>
      <c r="T174" s="1"/>
      <c r="U174" s="1"/>
      <c r="V174" s="1"/>
      <c r="W174" s="1"/>
      <c r="X174" s="220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231"/>
      <c r="Q175" s="231"/>
      <c r="R175" s="231"/>
      <c r="S175" s="231"/>
      <c r="T175" s="1"/>
      <c r="U175" s="1"/>
      <c r="V175" s="1"/>
      <c r="W175" s="1"/>
      <c r="X175" s="220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231"/>
      <c r="Q176" s="231"/>
      <c r="R176" s="231"/>
      <c r="S176" s="231"/>
      <c r="T176" s="1"/>
      <c r="U176" s="1"/>
      <c r="V176" s="1"/>
      <c r="W176" s="1"/>
      <c r="X176" s="220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231"/>
      <c r="Q177" s="231"/>
      <c r="R177" s="231"/>
      <c r="S177" s="231"/>
      <c r="T177" s="1"/>
      <c r="U177" s="1"/>
      <c r="V177" s="1"/>
      <c r="W177" s="1"/>
      <c r="X177" s="220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231"/>
      <c r="Q178" s="231"/>
      <c r="R178" s="231"/>
      <c r="S178" s="231"/>
      <c r="T178" s="1"/>
      <c r="U178" s="1"/>
      <c r="V178" s="1"/>
      <c r="W178" s="1"/>
      <c r="X178" s="220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231"/>
      <c r="Q179" s="231"/>
      <c r="R179" s="231"/>
      <c r="S179" s="231"/>
      <c r="T179" s="1"/>
      <c r="U179" s="1"/>
      <c r="V179" s="1"/>
      <c r="W179" s="1"/>
      <c r="X179" s="220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231"/>
      <c r="Q180" s="231"/>
      <c r="R180" s="231"/>
      <c r="S180" s="231"/>
      <c r="T180" s="1"/>
      <c r="U180" s="1"/>
      <c r="V180" s="1"/>
      <c r="W180" s="1"/>
      <c r="X180" s="220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231"/>
      <c r="Q181" s="231"/>
      <c r="R181" s="231"/>
      <c r="S181" s="231"/>
      <c r="T181" s="1"/>
      <c r="U181" s="1"/>
      <c r="V181" s="1"/>
      <c r="W181" s="1"/>
      <c r="X181" s="220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231"/>
      <c r="Q182" s="231"/>
      <c r="R182" s="231"/>
      <c r="S182" s="231"/>
      <c r="T182" s="1"/>
      <c r="U182" s="1"/>
      <c r="V182" s="1"/>
      <c r="W182" s="1"/>
      <c r="X182" s="220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231"/>
      <c r="Q183" s="231"/>
      <c r="R183" s="231"/>
      <c r="S183" s="231"/>
      <c r="T183" s="1"/>
      <c r="U183" s="1"/>
      <c r="V183" s="1"/>
      <c r="W183" s="1"/>
      <c r="X183" s="220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231"/>
      <c r="Q184" s="231"/>
      <c r="R184" s="231"/>
      <c r="S184" s="231"/>
      <c r="T184" s="1"/>
      <c r="U184" s="1"/>
      <c r="V184" s="1"/>
      <c r="W184" s="1"/>
      <c r="X184" s="220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231"/>
      <c r="Q185" s="231"/>
      <c r="R185" s="231"/>
      <c r="S185" s="231"/>
      <c r="T185" s="1"/>
      <c r="U185" s="1"/>
      <c r="V185" s="1"/>
      <c r="W185" s="1"/>
      <c r="X185" s="220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231"/>
      <c r="Q186" s="231"/>
      <c r="R186" s="231"/>
      <c r="S186" s="231"/>
      <c r="T186" s="1"/>
      <c r="U186" s="1"/>
      <c r="V186" s="1"/>
      <c r="W186" s="1"/>
      <c r="X186" s="220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231"/>
      <c r="Q187" s="231"/>
      <c r="R187" s="231"/>
      <c r="S187" s="231"/>
      <c r="T187" s="1"/>
      <c r="U187" s="1"/>
      <c r="V187" s="1"/>
      <c r="W187" s="1"/>
      <c r="X187" s="220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231"/>
      <c r="Q188" s="231"/>
      <c r="R188" s="231"/>
      <c r="S188" s="231"/>
      <c r="T188" s="1"/>
      <c r="U188" s="1"/>
      <c r="V188" s="1"/>
      <c r="W188" s="1"/>
      <c r="X188" s="220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231"/>
      <c r="Q189" s="231"/>
      <c r="R189" s="231"/>
      <c r="S189" s="231"/>
      <c r="T189" s="1"/>
      <c r="U189" s="1"/>
      <c r="V189" s="1"/>
      <c r="W189" s="1"/>
      <c r="X189" s="220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231"/>
      <c r="Q190" s="231"/>
      <c r="R190" s="231"/>
      <c r="S190" s="231"/>
      <c r="T190" s="1"/>
      <c r="U190" s="1"/>
      <c r="V190" s="1"/>
      <c r="W190" s="1"/>
      <c r="X190" s="220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231"/>
      <c r="Q191" s="231"/>
      <c r="R191" s="231"/>
      <c r="S191" s="231"/>
      <c r="T191" s="1"/>
      <c r="U191" s="1"/>
      <c r="V191" s="1"/>
      <c r="W191" s="1"/>
      <c r="X191" s="220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231"/>
      <c r="Q192" s="231"/>
      <c r="R192" s="231"/>
      <c r="S192" s="231"/>
      <c r="T192" s="1"/>
      <c r="U192" s="1"/>
      <c r="V192" s="1"/>
      <c r="W192" s="1"/>
      <c r="X192" s="220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231"/>
      <c r="Q193" s="231"/>
      <c r="R193" s="231"/>
      <c r="S193" s="231"/>
      <c r="T193" s="1"/>
      <c r="U193" s="1"/>
      <c r="V193" s="1"/>
      <c r="W193" s="1"/>
      <c r="X193" s="220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231"/>
      <c r="Q194" s="231"/>
      <c r="R194" s="231"/>
      <c r="S194" s="231"/>
      <c r="T194" s="1"/>
      <c r="U194" s="1"/>
      <c r="V194" s="1"/>
      <c r="W194" s="1"/>
      <c r="X194" s="220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231"/>
      <c r="Q195" s="231"/>
      <c r="R195" s="231"/>
      <c r="S195" s="231"/>
      <c r="T195" s="1"/>
      <c r="U195" s="1"/>
      <c r="V195" s="1"/>
      <c r="W195" s="1"/>
      <c r="X195" s="220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231"/>
      <c r="Q196" s="231"/>
      <c r="R196" s="231"/>
      <c r="S196" s="231"/>
      <c r="T196" s="1"/>
      <c r="U196" s="1"/>
      <c r="V196" s="1"/>
      <c r="W196" s="1"/>
      <c r="X196" s="220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231"/>
      <c r="Q197" s="231"/>
      <c r="R197" s="231"/>
      <c r="S197" s="231"/>
      <c r="T197" s="1"/>
      <c r="U197" s="1"/>
      <c r="V197" s="1"/>
      <c r="W197" s="1"/>
      <c r="X197" s="220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231"/>
      <c r="Q198" s="231"/>
      <c r="R198" s="231"/>
      <c r="S198" s="231"/>
      <c r="T198" s="1"/>
      <c r="U198" s="1"/>
      <c r="V198" s="1"/>
      <c r="W198" s="1"/>
      <c r="X198" s="220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231"/>
      <c r="Q199" s="231"/>
      <c r="R199" s="231"/>
      <c r="S199" s="231"/>
      <c r="T199" s="1"/>
      <c r="U199" s="1"/>
      <c r="V199" s="1"/>
      <c r="W199" s="1"/>
      <c r="X199" s="220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231"/>
      <c r="Q200" s="231"/>
      <c r="R200" s="231"/>
      <c r="S200" s="231"/>
      <c r="T200" s="1"/>
      <c r="U200" s="1"/>
      <c r="V200" s="1"/>
      <c r="W200" s="1"/>
      <c r="X200" s="220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231"/>
      <c r="Q201" s="231"/>
      <c r="R201" s="231"/>
      <c r="S201" s="231"/>
      <c r="T201" s="1"/>
      <c r="U201" s="1"/>
      <c r="V201" s="1"/>
      <c r="W201" s="1"/>
      <c r="X201" s="220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231"/>
      <c r="Q202" s="231"/>
      <c r="R202" s="231"/>
      <c r="S202" s="231"/>
      <c r="T202" s="1"/>
      <c r="U202" s="1"/>
      <c r="V202" s="1"/>
      <c r="W202" s="1"/>
      <c r="X202" s="220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231"/>
      <c r="Q203" s="231"/>
      <c r="R203" s="231"/>
      <c r="S203" s="231"/>
      <c r="T203" s="1"/>
      <c r="U203" s="1"/>
      <c r="V203" s="1"/>
      <c r="W203" s="1"/>
      <c r="X203" s="220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231"/>
      <c r="Q204" s="231"/>
      <c r="R204" s="231"/>
      <c r="S204" s="231"/>
      <c r="T204" s="1"/>
      <c r="U204" s="1"/>
      <c r="V204" s="1"/>
      <c r="W204" s="1"/>
      <c r="X204" s="220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231"/>
      <c r="Q205" s="231"/>
      <c r="R205" s="231"/>
      <c r="S205" s="231"/>
      <c r="T205" s="1"/>
      <c r="U205" s="1"/>
      <c r="V205" s="1"/>
      <c r="W205" s="1"/>
      <c r="X205" s="220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231"/>
      <c r="Q206" s="231"/>
      <c r="R206" s="231"/>
      <c r="S206" s="231"/>
      <c r="T206" s="1"/>
      <c r="U206" s="1"/>
      <c r="V206" s="1"/>
      <c r="W206" s="1"/>
      <c r="X206" s="220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231"/>
      <c r="Q207" s="231"/>
      <c r="R207" s="231"/>
      <c r="S207" s="231"/>
      <c r="T207" s="1"/>
      <c r="U207" s="1"/>
      <c r="V207" s="1"/>
      <c r="W207" s="1"/>
      <c r="X207" s="220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231"/>
      <c r="Q208" s="231"/>
      <c r="R208" s="231"/>
      <c r="S208" s="231"/>
      <c r="T208" s="1"/>
      <c r="U208" s="1"/>
      <c r="V208" s="1"/>
      <c r="W208" s="1"/>
      <c r="X208" s="220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231"/>
      <c r="Q209" s="231"/>
      <c r="R209" s="231"/>
      <c r="S209" s="231"/>
      <c r="T209" s="1"/>
      <c r="U209" s="1"/>
      <c r="V209" s="1"/>
      <c r="W209" s="1"/>
      <c r="X209" s="220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231"/>
      <c r="Q210" s="231"/>
      <c r="R210" s="231"/>
      <c r="S210" s="231"/>
      <c r="T210" s="1"/>
      <c r="U210" s="1"/>
      <c r="V210" s="1"/>
      <c r="W210" s="1"/>
      <c r="X210" s="220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231"/>
      <c r="Q211" s="231"/>
      <c r="R211" s="231"/>
      <c r="S211" s="231"/>
      <c r="T211" s="1"/>
      <c r="U211" s="1"/>
      <c r="V211" s="1"/>
      <c r="W211" s="1"/>
      <c r="X211" s="220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231"/>
      <c r="Q212" s="231"/>
      <c r="R212" s="231"/>
      <c r="S212" s="231"/>
      <c r="T212" s="1"/>
      <c r="U212" s="1"/>
      <c r="V212" s="1"/>
      <c r="W212" s="1"/>
      <c r="X212" s="220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231"/>
      <c r="Q213" s="231"/>
      <c r="R213" s="231"/>
      <c r="S213" s="231"/>
      <c r="T213" s="1"/>
      <c r="U213" s="1"/>
      <c r="V213" s="1"/>
      <c r="W213" s="1"/>
      <c r="X213" s="220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231"/>
      <c r="Q214" s="231"/>
      <c r="R214" s="231"/>
      <c r="S214" s="231"/>
      <c r="T214" s="1"/>
      <c r="U214" s="1"/>
      <c r="V214" s="1"/>
      <c r="W214" s="1"/>
      <c r="X214" s="220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231"/>
      <c r="Q215" s="231"/>
      <c r="R215" s="231"/>
      <c r="S215" s="231"/>
      <c r="T215" s="1"/>
      <c r="U215" s="1"/>
      <c r="V215" s="1"/>
      <c r="W215" s="1"/>
      <c r="X215" s="220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231"/>
      <c r="Q216" s="231"/>
      <c r="R216" s="231"/>
      <c r="S216" s="231"/>
      <c r="T216" s="1"/>
      <c r="U216" s="1"/>
      <c r="V216" s="1"/>
      <c r="W216" s="1"/>
      <c r="X216" s="220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231"/>
      <c r="Q217" s="231"/>
      <c r="R217" s="231"/>
      <c r="S217" s="231"/>
      <c r="T217" s="1"/>
      <c r="U217" s="1"/>
      <c r="V217" s="1"/>
      <c r="W217" s="1"/>
      <c r="X217" s="220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231"/>
      <c r="Q218" s="231"/>
      <c r="R218" s="231"/>
      <c r="S218" s="231"/>
      <c r="T218" s="1"/>
      <c r="U218" s="1"/>
      <c r="V218" s="1"/>
      <c r="W218" s="1"/>
      <c r="X218" s="220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231"/>
      <c r="Q219" s="231"/>
      <c r="R219" s="231"/>
      <c r="S219" s="231"/>
      <c r="T219" s="1"/>
      <c r="U219" s="1"/>
      <c r="V219" s="1"/>
      <c r="W219" s="1"/>
      <c r="X219" s="220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231"/>
      <c r="Q220" s="231"/>
      <c r="R220" s="231"/>
      <c r="S220" s="231"/>
      <c r="T220" s="1"/>
      <c r="U220" s="1"/>
      <c r="V220" s="1"/>
      <c r="W220" s="1"/>
      <c r="X220" s="220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231"/>
      <c r="Q221" s="231"/>
      <c r="R221" s="231"/>
      <c r="S221" s="231"/>
      <c r="T221" s="1"/>
      <c r="U221" s="1"/>
      <c r="V221" s="1"/>
      <c r="W221" s="1"/>
      <c r="X221" s="220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231"/>
      <c r="Q222" s="231"/>
      <c r="R222" s="231"/>
      <c r="S222" s="231"/>
      <c r="T222" s="1"/>
      <c r="U222" s="1"/>
      <c r="V222" s="1"/>
      <c r="W222" s="1"/>
      <c r="X222" s="220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231"/>
      <c r="Q223" s="231"/>
      <c r="R223" s="231"/>
      <c r="S223" s="231"/>
      <c r="T223" s="1"/>
      <c r="U223" s="1"/>
      <c r="V223" s="1"/>
      <c r="W223" s="1"/>
      <c r="X223" s="220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231"/>
      <c r="Q224" s="231"/>
      <c r="R224" s="231"/>
      <c r="S224" s="231"/>
      <c r="T224" s="1"/>
      <c r="U224" s="1"/>
      <c r="V224" s="1"/>
      <c r="W224" s="1"/>
      <c r="X224" s="220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231"/>
      <c r="Q225" s="231"/>
      <c r="R225" s="231"/>
      <c r="S225" s="231"/>
      <c r="T225" s="1"/>
      <c r="U225" s="1"/>
      <c r="V225" s="1"/>
      <c r="W225" s="1"/>
      <c r="X225" s="220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231"/>
      <c r="Q226" s="231"/>
      <c r="R226" s="231"/>
      <c r="S226" s="231"/>
      <c r="T226" s="1"/>
      <c r="U226" s="1"/>
      <c r="V226" s="1"/>
      <c r="W226" s="1"/>
      <c r="X226" s="220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231"/>
      <c r="Q227" s="231"/>
      <c r="R227" s="231"/>
      <c r="S227" s="231"/>
      <c r="T227" s="1"/>
      <c r="U227" s="1"/>
      <c r="V227" s="1"/>
      <c r="W227" s="1"/>
      <c r="X227" s="220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231"/>
      <c r="Q228" s="231"/>
      <c r="R228" s="231"/>
      <c r="S228" s="231"/>
      <c r="T228" s="1"/>
      <c r="U228" s="1"/>
      <c r="V228" s="1"/>
      <c r="W228" s="1"/>
      <c r="X228" s="220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231"/>
      <c r="Q229" s="231"/>
      <c r="R229" s="231"/>
      <c r="S229" s="231"/>
      <c r="T229" s="1"/>
      <c r="U229" s="1"/>
      <c r="V229" s="1"/>
      <c r="W229" s="1"/>
      <c r="X229" s="220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231"/>
      <c r="Q230" s="231"/>
      <c r="R230" s="231"/>
      <c r="S230" s="231"/>
      <c r="T230" s="1"/>
      <c r="U230" s="1"/>
      <c r="V230" s="1"/>
      <c r="W230" s="1"/>
      <c r="X230" s="220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231"/>
      <c r="Q231" s="231"/>
      <c r="R231" s="231"/>
      <c r="S231" s="231"/>
      <c r="T231" s="1"/>
      <c r="U231" s="1"/>
      <c r="V231" s="1"/>
      <c r="W231" s="1"/>
      <c r="X231" s="220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231"/>
      <c r="Q232" s="231"/>
      <c r="R232" s="231"/>
      <c r="S232" s="231"/>
      <c r="T232" s="1"/>
      <c r="U232" s="1"/>
      <c r="V232" s="1"/>
      <c r="W232" s="1"/>
      <c r="X232" s="220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231"/>
      <c r="Q233" s="231"/>
      <c r="R233" s="231"/>
      <c r="S233" s="231"/>
      <c r="T233" s="1"/>
      <c r="U233" s="1"/>
      <c r="V233" s="1"/>
      <c r="W233" s="1"/>
      <c r="X233" s="220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231"/>
      <c r="Q234" s="231"/>
      <c r="R234" s="231"/>
      <c r="S234" s="231"/>
      <c r="T234" s="1"/>
      <c r="U234" s="1"/>
      <c r="V234" s="1"/>
      <c r="W234" s="1"/>
      <c r="X234" s="220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231"/>
      <c r="Q235" s="231"/>
      <c r="R235" s="231"/>
      <c r="S235" s="231"/>
      <c r="T235" s="1"/>
      <c r="U235" s="1"/>
      <c r="V235" s="1"/>
      <c r="W235" s="1"/>
      <c r="X235" s="220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231"/>
      <c r="Q236" s="231"/>
      <c r="R236" s="231"/>
      <c r="S236" s="231"/>
      <c r="T236" s="1"/>
      <c r="U236" s="1"/>
      <c r="V236" s="1"/>
      <c r="W236" s="1"/>
      <c r="X236" s="220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231"/>
      <c r="Q237" s="231"/>
      <c r="R237" s="231"/>
      <c r="S237" s="231"/>
      <c r="T237" s="1"/>
      <c r="U237" s="1"/>
      <c r="V237" s="1"/>
      <c r="W237" s="1"/>
      <c r="X237" s="220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231"/>
      <c r="Q238" s="231"/>
      <c r="R238" s="231"/>
      <c r="S238" s="231"/>
      <c r="T238" s="1"/>
      <c r="U238" s="1"/>
      <c r="V238" s="1"/>
      <c r="W238" s="1"/>
      <c r="X238" s="220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231"/>
      <c r="Q239" s="231"/>
      <c r="R239" s="231"/>
      <c r="S239" s="231"/>
      <c r="T239" s="1"/>
      <c r="U239" s="1"/>
      <c r="V239" s="1"/>
      <c r="W239" s="1"/>
      <c r="X239" s="220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231"/>
      <c r="Q240" s="231"/>
      <c r="R240" s="231"/>
      <c r="S240" s="231"/>
      <c r="T240" s="1"/>
      <c r="U240" s="1"/>
      <c r="V240" s="1"/>
      <c r="W240" s="1"/>
      <c r="X240" s="220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231"/>
      <c r="Q241" s="231"/>
      <c r="R241" s="231"/>
      <c r="S241" s="231"/>
      <c r="T241" s="1"/>
      <c r="U241" s="1"/>
      <c r="V241" s="1"/>
      <c r="W241" s="1"/>
      <c r="X241" s="220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231"/>
      <c r="Q242" s="231"/>
      <c r="R242" s="231"/>
      <c r="S242" s="231"/>
      <c r="T242" s="1"/>
      <c r="U242" s="1"/>
      <c r="V242" s="1"/>
      <c r="W242" s="1"/>
      <c r="X242" s="220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231"/>
      <c r="Q243" s="231"/>
      <c r="R243" s="231"/>
      <c r="S243" s="231"/>
      <c r="T243" s="1"/>
      <c r="U243" s="1"/>
      <c r="V243" s="1"/>
      <c r="W243" s="1"/>
      <c r="X243" s="220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231"/>
      <c r="Q244" s="231"/>
      <c r="R244" s="231"/>
      <c r="S244" s="231"/>
      <c r="T244" s="1"/>
      <c r="U244" s="1"/>
      <c r="V244" s="1"/>
      <c r="W244" s="1"/>
      <c r="X244" s="220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231"/>
      <c r="Q245" s="231"/>
      <c r="R245" s="231"/>
      <c r="S245" s="231"/>
      <c r="T245" s="1"/>
      <c r="U245" s="1"/>
      <c r="V245" s="1"/>
      <c r="W245" s="1"/>
      <c r="X245" s="220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231"/>
      <c r="Q246" s="231"/>
      <c r="R246" s="231"/>
      <c r="S246" s="231"/>
      <c r="T246" s="1"/>
      <c r="U246" s="1"/>
      <c r="V246" s="1"/>
      <c r="W246" s="1"/>
      <c r="X246" s="220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231"/>
      <c r="Q247" s="231"/>
      <c r="R247" s="231"/>
      <c r="S247" s="231"/>
      <c r="T247" s="1"/>
      <c r="U247" s="1"/>
      <c r="V247" s="1"/>
      <c r="W247" s="1"/>
      <c r="X247" s="220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231"/>
      <c r="Q248" s="231"/>
      <c r="R248" s="231"/>
      <c r="S248" s="231"/>
      <c r="T248" s="1"/>
      <c r="U248" s="1"/>
      <c r="V248" s="1"/>
      <c r="W248" s="1"/>
      <c r="X248" s="220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231"/>
      <c r="Q249" s="231"/>
      <c r="R249" s="231"/>
      <c r="S249" s="231"/>
      <c r="T249" s="1"/>
      <c r="U249" s="1"/>
      <c r="V249" s="1"/>
      <c r="W249" s="1"/>
      <c r="X249" s="220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231"/>
      <c r="Q250" s="231"/>
      <c r="R250" s="231"/>
      <c r="S250" s="231"/>
      <c r="T250" s="1"/>
      <c r="U250" s="1"/>
      <c r="V250" s="1"/>
      <c r="W250" s="1"/>
      <c r="X250" s="220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231"/>
      <c r="Q251" s="231"/>
      <c r="R251" s="231"/>
      <c r="S251" s="231"/>
      <c r="T251" s="1"/>
      <c r="U251" s="1"/>
      <c r="V251" s="1"/>
      <c r="W251" s="1"/>
      <c r="X251" s="220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231"/>
      <c r="Q252" s="231"/>
      <c r="R252" s="231"/>
      <c r="S252" s="231"/>
      <c r="T252" s="1"/>
      <c r="U252" s="1"/>
      <c r="V252" s="1"/>
      <c r="W252" s="1"/>
      <c r="X252" s="220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231"/>
      <c r="Q253" s="231"/>
      <c r="R253" s="231"/>
      <c r="S253" s="231"/>
      <c r="T253" s="1"/>
      <c r="U253" s="1"/>
      <c r="V253" s="1"/>
      <c r="W253" s="1"/>
      <c r="X253" s="220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231"/>
      <c r="Q254" s="231"/>
      <c r="R254" s="231"/>
      <c r="S254" s="231"/>
      <c r="T254" s="1"/>
      <c r="U254" s="1"/>
      <c r="V254" s="1"/>
      <c r="W254" s="1"/>
      <c r="X254" s="220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231"/>
      <c r="Q255" s="231"/>
      <c r="R255" s="231"/>
      <c r="S255" s="231"/>
      <c r="T255" s="1"/>
      <c r="U255" s="1"/>
      <c r="V255" s="1"/>
      <c r="W255" s="1"/>
      <c r="X255" s="220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231"/>
      <c r="Q256" s="231"/>
      <c r="R256" s="231"/>
      <c r="S256" s="231"/>
      <c r="T256" s="1"/>
      <c r="U256" s="1"/>
      <c r="V256" s="1"/>
      <c r="W256" s="1"/>
      <c r="X256" s="220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231"/>
      <c r="Q257" s="231"/>
      <c r="R257" s="231"/>
      <c r="S257" s="231"/>
      <c r="T257" s="1"/>
      <c r="U257" s="1"/>
      <c r="V257" s="1"/>
      <c r="W257" s="1"/>
      <c r="X257" s="220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231"/>
      <c r="Q258" s="231"/>
      <c r="R258" s="231"/>
      <c r="S258" s="231"/>
      <c r="T258" s="1"/>
      <c r="U258" s="1"/>
      <c r="V258" s="1"/>
      <c r="W258" s="1"/>
      <c r="X258" s="220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231"/>
      <c r="Q259" s="231"/>
      <c r="R259" s="231"/>
      <c r="S259" s="231"/>
      <c r="T259" s="1"/>
      <c r="U259" s="1"/>
      <c r="V259" s="1"/>
      <c r="W259" s="1"/>
      <c r="X259" s="220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231"/>
      <c r="Q260" s="231"/>
      <c r="R260" s="231"/>
      <c r="S260" s="231"/>
      <c r="T260" s="1"/>
      <c r="U260" s="1"/>
      <c r="V260" s="1"/>
      <c r="W260" s="1"/>
      <c r="X260" s="220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231"/>
      <c r="Q261" s="231"/>
      <c r="R261" s="231"/>
      <c r="S261" s="231"/>
      <c r="T261" s="1"/>
      <c r="U261" s="1"/>
      <c r="V261" s="1"/>
      <c r="W261" s="1"/>
      <c r="X261" s="220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231"/>
      <c r="Q262" s="231"/>
      <c r="R262" s="231"/>
      <c r="S262" s="231"/>
      <c r="T262" s="1"/>
      <c r="U262" s="1"/>
      <c r="V262" s="1"/>
      <c r="W262" s="1"/>
      <c r="X262" s="220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231"/>
      <c r="Q263" s="231"/>
      <c r="R263" s="231"/>
      <c r="S263" s="231"/>
      <c r="T263" s="1"/>
      <c r="U263" s="1"/>
      <c r="V263" s="1"/>
      <c r="W263" s="1"/>
      <c r="X263" s="220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231"/>
      <c r="Q264" s="231"/>
      <c r="R264" s="231"/>
      <c r="S264" s="231"/>
      <c r="T264" s="1"/>
      <c r="U264" s="1"/>
      <c r="V264" s="1"/>
      <c r="W264" s="1"/>
      <c r="X264" s="220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231"/>
      <c r="Q265" s="231"/>
      <c r="R265" s="231"/>
      <c r="S265" s="231"/>
      <c r="T265" s="1"/>
      <c r="U265" s="1"/>
      <c r="V265" s="1"/>
      <c r="W265" s="1"/>
      <c r="X265" s="220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231"/>
      <c r="Q266" s="231"/>
      <c r="R266" s="231"/>
      <c r="S266" s="231"/>
      <c r="T266" s="1"/>
      <c r="U266" s="1"/>
      <c r="V266" s="1"/>
      <c r="W266" s="1"/>
      <c r="X266" s="220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231"/>
      <c r="Q267" s="231"/>
      <c r="R267" s="231"/>
      <c r="S267" s="231"/>
      <c r="T267" s="1"/>
      <c r="U267" s="1"/>
      <c r="V267" s="1"/>
      <c r="W267" s="1"/>
      <c r="X267" s="220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231"/>
      <c r="Q268" s="231"/>
      <c r="R268" s="231"/>
      <c r="S268" s="231"/>
      <c r="T268" s="1"/>
      <c r="U268" s="1"/>
      <c r="V268" s="1"/>
      <c r="W268" s="1"/>
      <c r="X268" s="220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231"/>
      <c r="Q269" s="231"/>
      <c r="R269" s="231"/>
      <c r="S269" s="231"/>
      <c r="T269" s="1"/>
      <c r="U269" s="1"/>
      <c r="V269" s="1"/>
      <c r="W269" s="1"/>
      <c r="X269" s="220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231"/>
      <c r="Q270" s="231"/>
      <c r="R270" s="231"/>
      <c r="S270" s="231"/>
      <c r="T270" s="1"/>
      <c r="U270" s="1"/>
      <c r="V270" s="1"/>
      <c r="W270" s="1"/>
      <c r="X270" s="220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231"/>
      <c r="Q271" s="231"/>
      <c r="R271" s="231"/>
      <c r="S271" s="231"/>
      <c r="T271" s="1"/>
      <c r="U271" s="1"/>
      <c r="V271" s="1"/>
      <c r="W271" s="1"/>
      <c r="X271" s="220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231"/>
      <c r="Q272" s="231"/>
      <c r="R272" s="231"/>
      <c r="S272" s="231"/>
      <c r="T272" s="1"/>
      <c r="U272" s="1"/>
      <c r="V272" s="1"/>
      <c r="W272" s="1"/>
      <c r="X272" s="220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231"/>
      <c r="Q273" s="231"/>
      <c r="R273" s="231"/>
      <c r="S273" s="231"/>
      <c r="T273" s="1"/>
      <c r="U273" s="1"/>
      <c r="V273" s="1"/>
      <c r="W273" s="1"/>
      <c r="X273" s="220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231"/>
      <c r="Q274" s="231"/>
      <c r="R274" s="231"/>
      <c r="S274" s="231"/>
      <c r="T274" s="1"/>
      <c r="U274" s="1"/>
      <c r="V274" s="1"/>
      <c r="W274" s="1"/>
      <c r="X274" s="220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231"/>
      <c r="Q275" s="231"/>
      <c r="R275" s="231"/>
      <c r="S275" s="231"/>
      <c r="T275" s="1"/>
      <c r="U275" s="1"/>
      <c r="V275" s="1"/>
      <c r="W275" s="1"/>
      <c r="X275" s="220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231"/>
      <c r="Q276" s="231"/>
      <c r="R276" s="231"/>
      <c r="S276" s="231"/>
      <c r="T276" s="1"/>
      <c r="U276" s="1"/>
      <c r="V276" s="1"/>
      <c r="W276" s="1"/>
      <c r="X276" s="220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231"/>
      <c r="Q277" s="231"/>
      <c r="R277" s="231"/>
      <c r="S277" s="231"/>
      <c r="T277" s="1"/>
      <c r="U277" s="1"/>
      <c r="V277" s="1"/>
      <c r="W277" s="1"/>
      <c r="X277" s="220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231"/>
      <c r="Q278" s="231"/>
      <c r="R278" s="231"/>
      <c r="S278" s="231"/>
      <c r="T278" s="1"/>
      <c r="U278" s="1"/>
      <c r="V278" s="1"/>
      <c r="W278" s="1"/>
      <c r="X278" s="220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231"/>
      <c r="Q279" s="231"/>
      <c r="R279" s="231"/>
      <c r="S279" s="231"/>
      <c r="T279" s="1"/>
      <c r="U279" s="1"/>
      <c r="V279" s="1"/>
      <c r="W279" s="1"/>
      <c r="X279" s="220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231"/>
      <c r="Q280" s="231"/>
      <c r="R280" s="231"/>
      <c r="S280" s="231"/>
      <c r="T280" s="1"/>
      <c r="U280" s="1"/>
      <c r="V280" s="1"/>
      <c r="W280" s="1"/>
      <c r="X280" s="220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231"/>
      <c r="Q281" s="231"/>
      <c r="R281" s="231"/>
      <c r="S281" s="231"/>
      <c r="T281" s="1"/>
      <c r="U281" s="1"/>
      <c r="V281" s="1"/>
      <c r="W281" s="1"/>
      <c r="X281" s="220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231"/>
      <c r="Q282" s="231"/>
      <c r="R282" s="231"/>
      <c r="S282" s="231"/>
      <c r="T282" s="1"/>
      <c r="U282" s="1"/>
      <c r="V282" s="1"/>
      <c r="W282" s="1"/>
      <c r="X282" s="220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231"/>
      <c r="Q283" s="231"/>
      <c r="R283" s="231"/>
      <c r="S283" s="231"/>
      <c r="T283" s="1"/>
      <c r="U283" s="1"/>
      <c r="V283" s="1"/>
      <c r="W283" s="1"/>
      <c r="X283" s="220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231"/>
      <c r="Q284" s="231"/>
      <c r="R284" s="231"/>
      <c r="S284" s="231"/>
      <c r="T284" s="1"/>
      <c r="U284" s="1"/>
      <c r="V284" s="1"/>
      <c r="W284" s="1"/>
      <c r="X284" s="220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231"/>
      <c r="Q285" s="231"/>
      <c r="R285" s="231"/>
      <c r="S285" s="231"/>
      <c r="T285" s="1"/>
      <c r="U285" s="1"/>
      <c r="V285" s="1"/>
      <c r="W285" s="1"/>
      <c r="X285" s="220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231"/>
      <c r="Q286" s="231"/>
      <c r="R286" s="231"/>
      <c r="S286" s="231"/>
      <c r="T286" s="1"/>
      <c r="U286" s="1"/>
      <c r="V286" s="1"/>
      <c r="W286" s="1"/>
      <c r="X286" s="220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231"/>
      <c r="Q287" s="231"/>
      <c r="R287" s="231"/>
      <c r="S287" s="231"/>
      <c r="T287" s="1"/>
      <c r="U287" s="1"/>
      <c r="V287" s="1"/>
      <c r="W287" s="1"/>
      <c r="X287" s="220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231"/>
      <c r="Q288" s="231"/>
      <c r="R288" s="231"/>
      <c r="S288" s="231"/>
      <c r="T288" s="1"/>
      <c r="U288" s="1"/>
      <c r="V288" s="1"/>
      <c r="W288" s="1"/>
      <c r="X288" s="220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231"/>
      <c r="Q289" s="231"/>
      <c r="R289" s="231"/>
      <c r="S289" s="231"/>
      <c r="T289" s="1"/>
      <c r="U289" s="1"/>
      <c r="V289" s="1"/>
      <c r="W289" s="1"/>
      <c r="X289" s="220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231"/>
      <c r="Q290" s="231"/>
      <c r="R290" s="231"/>
      <c r="S290" s="231"/>
      <c r="T290" s="1"/>
      <c r="U290" s="1"/>
      <c r="V290" s="1"/>
      <c r="W290" s="1"/>
      <c r="X290" s="220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/>
    <row r="292" spans="1:38" ht="15.75" customHeight="1"/>
    <row r="293" spans="1:38" ht="15.75" customHeight="1"/>
    <row r="294" spans="1:38" ht="15.75" customHeight="1"/>
    <row r="295" spans="1:38" ht="15.75" customHeight="1"/>
    <row r="296" spans="1:38" ht="15.75" customHeight="1"/>
    <row r="297" spans="1:38" ht="15.75" customHeight="1"/>
    <row r="298" spans="1:38" ht="15.75" customHeight="1"/>
    <row r="299" spans="1:38" ht="15.75" customHeight="1"/>
    <row r="300" spans="1:38" ht="15.75" customHeight="1"/>
    <row r="301" spans="1:38" ht="15.75" customHeight="1"/>
    <row r="302" spans="1:38" ht="15.75" customHeight="1"/>
    <row r="303" spans="1:38" ht="15.75" customHeight="1"/>
    <row r="304" spans="1:38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autoFilter ref="A19:T19"/>
  <mergeCells count="26">
    <mergeCell ref="E93:F93"/>
    <mergeCell ref="A86:C86"/>
    <mergeCell ref="A85:C85"/>
    <mergeCell ref="E90:F90"/>
    <mergeCell ref="C17:C18"/>
    <mergeCell ref="D17:D18"/>
    <mergeCell ref="E82:G82"/>
    <mergeCell ref="A23:C23"/>
    <mergeCell ref="E40:G40"/>
    <mergeCell ref="H40:J40"/>
    <mergeCell ref="E42:G43"/>
    <mergeCell ref="H74:J79"/>
    <mergeCell ref="A12:T12"/>
    <mergeCell ref="A13:T13"/>
    <mergeCell ref="A15:T15"/>
    <mergeCell ref="A17:A18"/>
    <mergeCell ref="B17:B18"/>
    <mergeCell ref="T17:T18"/>
    <mergeCell ref="K17:M17"/>
    <mergeCell ref="N17:P17"/>
    <mergeCell ref="Q17:S17"/>
    <mergeCell ref="H17:J17"/>
    <mergeCell ref="H82:J82"/>
    <mergeCell ref="E17:G17"/>
    <mergeCell ref="E74:G79"/>
    <mergeCell ref="H42:J43"/>
  </mergeCells>
  <phoneticPr fontId="30" type="noConversion"/>
  <printOptions horizontalCentered="1"/>
  <pageMargins left="0" right="0" top="0" bottom="0" header="0" footer="0"/>
  <pageSetup paperSize="9" scale="4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A1041"/>
  <sheetViews>
    <sheetView topLeftCell="D52" zoomScaleSheetLayoutView="85" workbookViewId="0">
      <selection activeCell="D52" sqref="D52"/>
    </sheetView>
  </sheetViews>
  <sheetFormatPr defaultColWidth="12.625" defaultRowHeight="15" customHeight="1"/>
  <cols>
    <col min="1" max="1" width="12.875" style="265" hidden="1" customWidth="1"/>
    <col min="2" max="2" width="9.625" style="265" customWidth="1"/>
    <col min="3" max="3" width="6" style="265" customWidth="1"/>
    <col min="4" max="4" width="31" style="354" customWidth="1"/>
    <col min="5" max="5" width="10.375" style="265" customWidth="1"/>
    <col min="6" max="6" width="22.5" style="265" customWidth="1"/>
    <col min="7" max="7" width="12.625" style="265" customWidth="1"/>
    <col min="8" max="8" width="20.875" style="265" customWidth="1"/>
    <col min="9" max="9" width="21.375" style="265" customWidth="1"/>
    <col min="10" max="10" width="11.875" style="316" customWidth="1"/>
    <col min="11" max="11" width="30" style="265" customWidth="1"/>
    <col min="12" max="27" width="6.625" style="265" customWidth="1"/>
    <col min="28" max="16384" width="12.625" style="265"/>
  </cols>
  <sheetData>
    <row r="1" spans="1:27" ht="15" customHeight="1">
      <c r="A1" s="263"/>
      <c r="B1" s="263"/>
      <c r="C1" s="263"/>
      <c r="D1" s="332"/>
      <c r="E1" s="264"/>
      <c r="F1" s="263"/>
      <c r="G1" s="264"/>
      <c r="H1" s="263"/>
      <c r="I1" s="263"/>
      <c r="K1" s="266" t="s">
        <v>109</v>
      </c>
    </row>
    <row r="2" spans="1:27" ht="15" customHeight="1">
      <c r="A2" s="263"/>
      <c r="B2" s="263"/>
      <c r="C2" s="263"/>
      <c r="D2" s="332"/>
      <c r="E2" s="264"/>
      <c r="F2" s="263"/>
      <c r="G2" s="264"/>
      <c r="H2" s="263"/>
      <c r="I2" s="426" t="s">
        <v>110</v>
      </c>
      <c r="J2" s="422"/>
      <c r="K2" s="422"/>
    </row>
    <row r="3" spans="1:27" ht="15" customHeight="1">
      <c r="A3" s="263"/>
      <c r="B3" s="263"/>
      <c r="C3" s="263"/>
      <c r="D3" s="332"/>
      <c r="E3" s="264"/>
      <c r="F3" s="263"/>
      <c r="G3" s="264"/>
      <c r="H3" s="263"/>
      <c r="I3" s="426" t="s">
        <v>111</v>
      </c>
      <c r="J3" s="422"/>
      <c r="K3" s="422"/>
    </row>
    <row r="4" spans="1:27" ht="14.25" customHeight="1">
      <c r="A4" s="263"/>
      <c r="B4" s="263"/>
      <c r="C4" s="263"/>
      <c r="D4" s="332"/>
      <c r="E4" s="264"/>
      <c r="F4" s="263"/>
      <c r="G4" s="264"/>
      <c r="H4" s="263"/>
      <c r="I4" s="263"/>
    </row>
    <row r="5" spans="1:27" ht="21" customHeight="1">
      <c r="A5" s="263"/>
      <c r="B5" s="421" t="s">
        <v>112</v>
      </c>
      <c r="C5" s="421"/>
      <c r="D5" s="422"/>
      <c r="E5" s="422"/>
      <c r="F5" s="422"/>
      <c r="G5" s="422"/>
      <c r="H5" s="422"/>
      <c r="I5" s="422"/>
      <c r="J5" s="422"/>
      <c r="K5" s="422"/>
    </row>
    <row r="6" spans="1:27" ht="21" customHeight="1">
      <c r="A6" s="263"/>
      <c r="B6" s="421" t="s">
        <v>258</v>
      </c>
      <c r="C6" s="421"/>
      <c r="D6" s="422"/>
      <c r="E6" s="422"/>
      <c r="F6" s="422"/>
      <c r="G6" s="422"/>
      <c r="H6" s="422"/>
      <c r="I6" s="422"/>
      <c r="J6" s="422"/>
      <c r="K6" s="422"/>
    </row>
    <row r="7" spans="1:27" ht="21" customHeight="1">
      <c r="A7" s="263"/>
      <c r="B7" s="427" t="s">
        <v>113</v>
      </c>
      <c r="C7" s="427"/>
      <c r="D7" s="422"/>
      <c r="E7" s="422"/>
      <c r="F7" s="422"/>
      <c r="G7" s="422"/>
      <c r="H7" s="422"/>
      <c r="I7" s="422"/>
      <c r="J7" s="422"/>
      <c r="K7" s="422"/>
    </row>
    <row r="8" spans="1:27" ht="21" customHeight="1">
      <c r="A8" s="263"/>
      <c r="B8" s="420" t="s">
        <v>279</v>
      </c>
      <c r="C8" s="421"/>
      <c r="D8" s="422"/>
      <c r="E8" s="422"/>
      <c r="F8" s="422"/>
      <c r="G8" s="422"/>
      <c r="H8" s="422"/>
      <c r="I8" s="422"/>
      <c r="J8" s="422"/>
      <c r="K8" s="422"/>
    </row>
    <row r="9" spans="1:27" ht="14.25" customHeight="1">
      <c r="A9" s="263"/>
      <c r="B9" s="263"/>
      <c r="C9" s="263"/>
      <c r="D9" s="332"/>
      <c r="E9" s="264"/>
      <c r="F9" s="263"/>
      <c r="G9" s="264"/>
      <c r="H9" s="263"/>
      <c r="I9" s="263"/>
    </row>
    <row r="10" spans="1:27" ht="44.25" customHeight="1">
      <c r="A10" s="151"/>
      <c r="B10" s="428" t="s">
        <v>114</v>
      </c>
      <c r="C10" s="429"/>
      <c r="D10" s="424"/>
      <c r="E10" s="425"/>
      <c r="F10" s="423" t="s">
        <v>115</v>
      </c>
      <c r="G10" s="424"/>
      <c r="H10" s="424"/>
      <c r="I10" s="424"/>
      <c r="J10" s="424"/>
      <c r="K10" s="425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</row>
    <row r="11" spans="1:27" ht="61.5" customHeight="1">
      <c r="A11" s="152" t="s">
        <v>116</v>
      </c>
      <c r="B11" s="152" t="s">
        <v>117</v>
      </c>
      <c r="C11" s="152"/>
      <c r="D11" s="333" t="s">
        <v>8</v>
      </c>
      <c r="E11" s="153" t="s">
        <v>118</v>
      </c>
      <c r="F11" s="152" t="s">
        <v>119</v>
      </c>
      <c r="G11" s="153" t="s">
        <v>118</v>
      </c>
      <c r="H11" s="152" t="s">
        <v>120</v>
      </c>
      <c r="I11" s="152" t="s">
        <v>121</v>
      </c>
      <c r="J11" s="317" t="s">
        <v>122</v>
      </c>
      <c r="K11" s="152" t="s">
        <v>123</v>
      </c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</row>
    <row r="12" spans="1:27" ht="15" customHeight="1">
      <c r="A12" s="267"/>
      <c r="B12" s="267" t="s">
        <v>38</v>
      </c>
      <c r="C12" s="267"/>
      <c r="D12" s="334"/>
      <c r="E12" s="269"/>
      <c r="F12" s="268"/>
      <c r="G12" s="269"/>
      <c r="H12" s="268"/>
      <c r="I12" s="268"/>
      <c r="J12" s="318"/>
      <c r="K12" s="270"/>
    </row>
    <row r="13" spans="1:27" ht="15" customHeight="1">
      <c r="A13" s="267"/>
      <c r="B13" s="267"/>
      <c r="C13" s="267"/>
      <c r="D13" s="334"/>
      <c r="E13" s="269"/>
      <c r="F13" s="268"/>
      <c r="G13" s="269"/>
      <c r="H13" s="268"/>
      <c r="I13" s="268"/>
      <c r="J13" s="318"/>
      <c r="K13" s="268"/>
    </row>
    <row r="14" spans="1:27" ht="15" customHeight="1">
      <c r="A14" s="151"/>
      <c r="B14" s="436" t="s">
        <v>124</v>
      </c>
      <c r="C14" s="437"/>
      <c r="D14" s="424"/>
      <c r="E14" s="153">
        <f>SUM(E12:E13)</f>
        <v>0</v>
      </c>
      <c r="F14" s="152"/>
      <c r="G14" s="153">
        <f>SUM(G12:G13)</f>
        <v>0</v>
      </c>
      <c r="H14" s="152"/>
      <c r="I14" s="152"/>
      <c r="J14" s="319">
        <f>SUM(J12:J13)</f>
        <v>0</v>
      </c>
      <c r="K14" s="152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</row>
    <row r="15" spans="1:27" ht="14.25" customHeight="1">
      <c r="A15" s="263"/>
      <c r="B15" s="263"/>
      <c r="C15" s="263"/>
      <c r="D15" s="332"/>
      <c r="E15" s="264"/>
      <c r="F15" s="263"/>
      <c r="G15" s="264"/>
      <c r="H15" s="263"/>
      <c r="I15" s="263"/>
    </row>
    <row r="16" spans="1:27" ht="14.25" customHeight="1">
      <c r="A16" s="263"/>
      <c r="B16" s="263"/>
      <c r="C16" s="263"/>
      <c r="D16" s="332"/>
      <c r="E16" s="264"/>
      <c r="F16" s="263"/>
      <c r="G16" s="264"/>
      <c r="H16" s="263"/>
      <c r="I16" s="263"/>
    </row>
    <row r="17" spans="1:27" ht="44.25" customHeight="1">
      <c r="A17" s="151"/>
      <c r="B17" s="428" t="s">
        <v>125</v>
      </c>
      <c r="C17" s="429"/>
      <c r="D17" s="424"/>
      <c r="E17" s="425"/>
      <c r="F17" s="423" t="s">
        <v>115</v>
      </c>
      <c r="G17" s="424"/>
      <c r="H17" s="424"/>
      <c r="I17" s="424"/>
      <c r="J17" s="424"/>
      <c r="K17" s="425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</row>
    <row r="18" spans="1:27" ht="77.25" customHeight="1">
      <c r="A18" s="152" t="s">
        <v>116</v>
      </c>
      <c r="B18" s="229" t="s">
        <v>117</v>
      </c>
      <c r="C18" s="229"/>
      <c r="D18" s="335" t="s">
        <v>8</v>
      </c>
      <c r="E18" s="230" t="s">
        <v>118</v>
      </c>
      <c r="F18" s="229" t="s">
        <v>119</v>
      </c>
      <c r="G18" s="230" t="s">
        <v>118</v>
      </c>
      <c r="H18" s="229" t="s">
        <v>120</v>
      </c>
      <c r="I18" s="229" t="s">
        <v>121</v>
      </c>
      <c r="J18" s="320" t="s">
        <v>122</v>
      </c>
      <c r="K18" s="229" t="s">
        <v>123</v>
      </c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</row>
    <row r="19" spans="1:27" s="279" customFormat="1" ht="38.25" customHeight="1">
      <c r="A19" s="277"/>
      <c r="B19" s="280" t="s">
        <v>29</v>
      </c>
      <c r="C19" s="281" t="s">
        <v>30</v>
      </c>
      <c r="D19" s="360" t="s">
        <v>261</v>
      </c>
      <c r="E19" s="282"/>
      <c r="F19" s="283"/>
      <c r="G19" s="282"/>
      <c r="H19" s="283"/>
      <c r="I19" s="283"/>
      <c r="J19" s="321"/>
      <c r="K19" s="283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</row>
    <row r="20" spans="1:27" s="279" customFormat="1" ht="37.5" customHeight="1">
      <c r="A20" s="277"/>
      <c r="B20" s="280" t="s">
        <v>37</v>
      </c>
      <c r="C20" s="281" t="s">
        <v>38</v>
      </c>
      <c r="D20" s="336" t="s">
        <v>39</v>
      </c>
      <c r="E20" s="284">
        <f>SUM(E21:E32)</f>
        <v>325431.34100000001</v>
      </c>
      <c r="F20" s="284"/>
      <c r="G20" s="284">
        <f>SUM(G21:G32)</f>
        <v>325431.34100000001</v>
      </c>
      <c r="H20" s="284"/>
      <c r="I20" s="284"/>
      <c r="J20" s="322">
        <f>SUM(J21:J32)</f>
        <v>325431.34100000001</v>
      </c>
      <c r="K20" s="283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278"/>
      <c r="Y20" s="278"/>
      <c r="Z20" s="278"/>
      <c r="AA20" s="278"/>
    </row>
    <row r="21" spans="1:27" ht="174" customHeight="1">
      <c r="A21" s="228"/>
      <c r="B21" s="285" t="s">
        <v>40</v>
      </c>
      <c r="C21" s="286" t="s">
        <v>41</v>
      </c>
      <c r="D21" s="337" t="s">
        <v>127</v>
      </c>
      <c r="E21" s="287">
        <v>42103.9</v>
      </c>
      <c r="F21" s="288" t="str">
        <f>D21</f>
        <v>Ісаюк Ярослав Юліанович Головний інженер</v>
      </c>
      <c r="G21" s="287">
        <v>42103.9</v>
      </c>
      <c r="H21" s="288" t="s">
        <v>262</v>
      </c>
      <c r="I21" s="288" t="s">
        <v>263</v>
      </c>
      <c r="J21" s="323">
        <v>42103.9</v>
      </c>
      <c r="K21" s="288" t="s">
        <v>264</v>
      </c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</row>
    <row r="22" spans="1:27" ht="88.5" customHeight="1">
      <c r="A22" s="228"/>
      <c r="B22" s="285" t="s">
        <v>40</v>
      </c>
      <c r="C22" s="286" t="s">
        <v>44</v>
      </c>
      <c r="D22" s="337" t="s">
        <v>128</v>
      </c>
      <c r="E22" s="287">
        <v>9826.02</v>
      </c>
      <c r="F22" s="288" t="str">
        <f t="shared" ref="F22:F32" si="0">D22</f>
        <v>Багрин Валентин Васильович Двірник</v>
      </c>
      <c r="G22" s="287">
        <v>9826.02</v>
      </c>
      <c r="H22" s="288" t="s">
        <v>262</v>
      </c>
      <c r="I22" s="288" t="s">
        <v>263</v>
      </c>
      <c r="J22" s="323">
        <v>9826.02</v>
      </c>
      <c r="K22" s="288" t="s">
        <v>264</v>
      </c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</row>
    <row r="23" spans="1:27" ht="135">
      <c r="A23" s="228"/>
      <c r="B23" s="285" t="s">
        <v>40</v>
      </c>
      <c r="C23" s="286" t="s">
        <v>45</v>
      </c>
      <c r="D23" s="337" t="s">
        <v>129</v>
      </c>
      <c r="E23" s="287">
        <v>19058.12</v>
      </c>
      <c r="F23" s="288" t="str">
        <f t="shared" si="0"/>
        <v>Багрин Олена Сергіївна Двірник</v>
      </c>
      <c r="G23" s="287">
        <v>19058.12</v>
      </c>
      <c r="H23" s="288" t="s">
        <v>262</v>
      </c>
      <c r="I23" s="288" t="s">
        <v>263</v>
      </c>
      <c r="J23" s="323">
        <v>19058.12</v>
      </c>
      <c r="K23" s="288" t="s">
        <v>265</v>
      </c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</row>
    <row r="24" spans="1:27" ht="120">
      <c r="A24" s="228"/>
      <c r="B24" s="285" t="s">
        <v>40</v>
      </c>
      <c r="C24" s="286" t="s">
        <v>130</v>
      </c>
      <c r="D24" s="337" t="s">
        <v>131</v>
      </c>
      <c r="E24" s="287">
        <v>15361.11</v>
      </c>
      <c r="F24" s="288" t="str">
        <f t="shared" si="0"/>
        <v>Булай Аурел Аркадійович Слюсар-сантехнік</v>
      </c>
      <c r="G24" s="287">
        <v>15361.11</v>
      </c>
      <c r="H24" s="288" t="s">
        <v>262</v>
      </c>
      <c r="I24" s="288" t="s">
        <v>263</v>
      </c>
      <c r="J24" s="323">
        <v>15361.11</v>
      </c>
      <c r="K24" s="288" t="s">
        <v>264</v>
      </c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</row>
    <row r="25" spans="1:27" ht="120">
      <c r="A25" s="228"/>
      <c r="B25" s="285" t="s">
        <v>40</v>
      </c>
      <c r="C25" s="286" t="s">
        <v>132</v>
      </c>
      <c r="D25" s="337" t="s">
        <v>133</v>
      </c>
      <c r="E25" s="287">
        <v>28560.240000000002</v>
      </c>
      <c r="F25" s="288" t="str">
        <f t="shared" si="0"/>
        <v>Загарук Василь Михайлович Художник</v>
      </c>
      <c r="G25" s="287">
        <v>28560.240000000002</v>
      </c>
      <c r="H25" s="288" t="s">
        <v>262</v>
      </c>
      <c r="I25" s="288" t="s">
        <v>263</v>
      </c>
      <c r="J25" s="323">
        <v>28560.240000000002</v>
      </c>
      <c r="K25" s="288" t="s">
        <v>264</v>
      </c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</row>
    <row r="26" spans="1:27" ht="120">
      <c r="A26" s="228"/>
      <c r="B26" s="285" t="s">
        <v>40</v>
      </c>
      <c r="C26" s="286" t="s">
        <v>134</v>
      </c>
      <c r="D26" s="337" t="s">
        <v>135</v>
      </c>
      <c r="E26" s="287">
        <v>33773</v>
      </c>
      <c r="F26" s="288" t="str">
        <f t="shared" si="0"/>
        <v>Зварун Руслан Миронович Директор</v>
      </c>
      <c r="G26" s="287">
        <v>33773</v>
      </c>
      <c r="H26" s="288" t="s">
        <v>262</v>
      </c>
      <c r="I26" s="288" t="s">
        <v>263</v>
      </c>
      <c r="J26" s="323">
        <v>33773</v>
      </c>
      <c r="K26" s="288" t="s">
        <v>264</v>
      </c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</row>
    <row r="27" spans="1:27" ht="120">
      <c r="A27" s="228"/>
      <c r="B27" s="285" t="s">
        <v>40</v>
      </c>
      <c r="C27" s="286" t="s">
        <v>136</v>
      </c>
      <c r="D27" s="337" t="s">
        <v>137</v>
      </c>
      <c r="E27" s="287">
        <v>41926.199999999997</v>
      </c>
      <c r="F27" s="288" t="str">
        <f t="shared" si="0"/>
        <v>Кміта Олена Геннадіївна Головний бухгалтер</v>
      </c>
      <c r="G27" s="287">
        <v>41926.199999999997</v>
      </c>
      <c r="H27" s="288" t="s">
        <v>262</v>
      </c>
      <c r="I27" s="288" t="s">
        <v>263</v>
      </c>
      <c r="J27" s="323">
        <v>41926.199999999997</v>
      </c>
      <c r="K27" s="288" t="s">
        <v>266</v>
      </c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</row>
    <row r="28" spans="1:27" ht="61.5" customHeight="1">
      <c r="A28" s="228"/>
      <c r="B28" s="285" t="s">
        <v>40</v>
      </c>
      <c r="C28" s="286" t="s">
        <v>138</v>
      </c>
      <c r="D28" s="337" t="s">
        <v>139</v>
      </c>
      <c r="E28" s="287">
        <v>17324.009999999998</v>
      </c>
      <c r="F28" s="288" t="str">
        <f t="shared" si="0"/>
        <v>Кочерган Уляна Володимирівна Буфетник</v>
      </c>
      <c r="G28" s="287">
        <v>17324.009999999998</v>
      </c>
      <c r="H28" s="288" t="s">
        <v>262</v>
      </c>
      <c r="I28" s="288" t="s">
        <v>263</v>
      </c>
      <c r="J28" s="323">
        <v>17324.009999999998</v>
      </c>
      <c r="K28" s="288" t="s">
        <v>264</v>
      </c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</row>
    <row r="29" spans="1:27" ht="120">
      <c r="A29" s="228"/>
      <c r="B29" s="285" t="s">
        <v>40</v>
      </c>
      <c r="C29" s="286" t="s">
        <v>140</v>
      </c>
      <c r="D29" s="337" t="s">
        <v>141</v>
      </c>
      <c r="E29" s="287">
        <v>15748.16</v>
      </c>
      <c r="F29" s="288" t="str">
        <f t="shared" si="0"/>
        <v>Кутузова Ліля Олександрівна Контролер</v>
      </c>
      <c r="G29" s="287">
        <v>15748.16</v>
      </c>
      <c r="H29" s="288" t="s">
        <v>262</v>
      </c>
      <c r="I29" s="288" t="s">
        <v>263</v>
      </c>
      <c r="J29" s="323">
        <v>15748.16</v>
      </c>
      <c r="K29" s="288" t="s">
        <v>264</v>
      </c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</row>
    <row r="30" spans="1:27" ht="120">
      <c r="A30" s="228"/>
      <c r="B30" s="285" t="s">
        <v>40</v>
      </c>
      <c r="C30" s="286" t="s">
        <v>142</v>
      </c>
      <c r="D30" s="337" t="s">
        <v>143</v>
      </c>
      <c r="E30" s="287">
        <v>17097.861000000001</v>
      </c>
      <c r="F30" s="288" t="str">
        <f t="shared" si="0"/>
        <v>Кутузова Юлія Олександрівна Прибиральник</v>
      </c>
      <c r="G30" s="287">
        <v>17097.861000000001</v>
      </c>
      <c r="H30" s="288" t="s">
        <v>262</v>
      </c>
      <c r="I30" s="288" t="s">
        <v>263</v>
      </c>
      <c r="J30" s="323">
        <v>17097.861000000001</v>
      </c>
      <c r="K30" s="288" t="s">
        <v>264</v>
      </c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</row>
    <row r="31" spans="1:27" ht="120">
      <c r="A31" s="228"/>
      <c r="B31" s="285" t="s">
        <v>40</v>
      </c>
      <c r="C31" s="286" t="s">
        <v>144</v>
      </c>
      <c r="D31" s="337" t="s">
        <v>145</v>
      </c>
      <c r="E31" s="287">
        <v>42414.54</v>
      </c>
      <c r="F31" s="288" t="str">
        <f t="shared" si="0"/>
        <v>Тевтул Маріанна Іллівна Економіст</v>
      </c>
      <c r="G31" s="287">
        <v>42414.54</v>
      </c>
      <c r="H31" s="288" t="s">
        <v>262</v>
      </c>
      <c r="I31" s="288" t="s">
        <v>263</v>
      </c>
      <c r="J31" s="323">
        <v>42414.54</v>
      </c>
      <c r="K31" s="288" t="s">
        <v>264</v>
      </c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</row>
    <row r="32" spans="1:27" ht="120">
      <c r="A32" s="228"/>
      <c r="B32" s="285" t="s">
        <v>40</v>
      </c>
      <c r="C32" s="286" t="s">
        <v>146</v>
      </c>
      <c r="D32" s="356" t="s">
        <v>147</v>
      </c>
      <c r="E32" s="287">
        <v>42238.18</v>
      </c>
      <c r="F32" s="288" t="str">
        <f t="shared" si="0"/>
        <v>Юзвак Роман Йосипович Заступник директора</v>
      </c>
      <c r="G32" s="287">
        <v>42238.18</v>
      </c>
      <c r="H32" s="288" t="s">
        <v>262</v>
      </c>
      <c r="I32" s="288" t="s">
        <v>263</v>
      </c>
      <c r="J32" s="323">
        <v>42238.18</v>
      </c>
      <c r="K32" s="288" t="s">
        <v>264</v>
      </c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</row>
    <row r="33" spans="1:27" ht="18.75">
      <c r="A33" s="228"/>
      <c r="B33" s="288" t="s">
        <v>169</v>
      </c>
      <c r="C33" s="355" t="s">
        <v>46</v>
      </c>
      <c r="D33" s="359" t="s">
        <v>47</v>
      </c>
      <c r="E33" s="287"/>
      <c r="F33" s="288"/>
      <c r="G33" s="287"/>
      <c r="H33" s="288"/>
      <c r="I33" s="288"/>
      <c r="J33" s="323"/>
      <c r="K33" s="288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</row>
    <row r="34" spans="1:27">
      <c r="A34" s="228"/>
      <c r="B34" s="285" t="s">
        <v>40</v>
      </c>
      <c r="C34" s="286" t="s">
        <v>48</v>
      </c>
      <c r="D34" s="357" t="s">
        <v>267</v>
      </c>
      <c r="E34" s="287"/>
      <c r="F34" s="288"/>
      <c r="G34" s="287"/>
      <c r="H34" s="288"/>
      <c r="I34" s="288"/>
      <c r="J34" s="323"/>
      <c r="K34" s="288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</row>
    <row r="35" spans="1:27" ht="16.5" customHeight="1">
      <c r="A35" s="228"/>
      <c r="B35" s="288" t="s">
        <v>169</v>
      </c>
      <c r="C35" s="289" t="s">
        <v>170</v>
      </c>
      <c r="D35" s="358" t="s">
        <v>51</v>
      </c>
      <c r="E35" s="438"/>
      <c r="F35" s="438"/>
      <c r="G35" s="438"/>
      <c r="H35" s="438"/>
      <c r="I35" s="438"/>
      <c r="J35" s="438"/>
      <c r="K35" s="438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</row>
    <row r="36" spans="1:27" ht="91.5" customHeight="1">
      <c r="A36" s="273"/>
      <c r="B36" s="290" t="s">
        <v>40</v>
      </c>
      <c r="C36" s="289" t="s">
        <v>52</v>
      </c>
      <c r="D36" s="338" t="s">
        <v>173</v>
      </c>
      <c r="E36" s="291">
        <v>21000</v>
      </c>
      <c r="F36" s="292" t="s">
        <v>171</v>
      </c>
      <c r="G36" s="291">
        <v>21000</v>
      </c>
      <c r="H36" s="292" t="s">
        <v>174</v>
      </c>
      <c r="I36" s="292" t="s">
        <v>172</v>
      </c>
      <c r="J36" s="324">
        <v>21000</v>
      </c>
      <c r="K36" s="292" t="s">
        <v>168</v>
      </c>
    </row>
    <row r="37" spans="1:27" ht="69.75" customHeight="1">
      <c r="A37" s="267"/>
      <c r="B37" s="293" t="s">
        <v>40</v>
      </c>
      <c r="C37" s="293" t="s">
        <v>53</v>
      </c>
      <c r="D37" s="347" t="s">
        <v>177</v>
      </c>
      <c r="E37" s="308">
        <v>2460</v>
      </c>
      <c r="F37" s="309" t="s">
        <v>175</v>
      </c>
      <c r="G37" s="308">
        <v>2460</v>
      </c>
      <c r="H37" s="309" t="s">
        <v>178</v>
      </c>
      <c r="I37" s="309" t="s">
        <v>179</v>
      </c>
      <c r="J37" s="362">
        <v>2460</v>
      </c>
      <c r="K37" s="295" t="s">
        <v>176</v>
      </c>
    </row>
    <row r="38" spans="1:27" ht="69.75" customHeight="1">
      <c r="A38" s="267"/>
      <c r="B38" s="293" t="s">
        <v>29</v>
      </c>
      <c r="C38" s="361" t="s">
        <v>55</v>
      </c>
      <c r="D38" s="373" t="s">
        <v>56</v>
      </c>
      <c r="E38" s="365"/>
      <c r="F38" s="366"/>
      <c r="G38" s="365"/>
      <c r="H38" s="366"/>
      <c r="I38" s="366"/>
      <c r="J38" s="367"/>
      <c r="K38" s="368"/>
    </row>
    <row r="39" spans="1:27" ht="69.75" customHeight="1">
      <c r="A39" s="267"/>
      <c r="B39" s="293" t="s">
        <v>40</v>
      </c>
      <c r="C39" s="361" t="s">
        <v>57</v>
      </c>
      <c r="D39" s="363" t="s">
        <v>58</v>
      </c>
      <c r="E39" s="291">
        <v>71473.61</v>
      </c>
      <c r="F39" s="371" t="s">
        <v>270</v>
      </c>
      <c r="G39" s="291">
        <v>71473.61</v>
      </c>
      <c r="H39" s="371" t="s">
        <v>272</v>
      </c>
      <c r="I39" s="371" t="s">
        <v>272</v>
      </c>
      <c r="J39" s="291">
        <v>71473.61</v>
      </c>
      <c r="K39" s="371" t="s">
        <v>271</v>
      </c>
    </row>
    <row r="40" spans="1:27" ht="69.75" customHeight="1">
      <c r="A40" s="267"/>
      <c r="B40" s="293" t="s">
        <v>40</v>
      </c>
      <c r="C40" s="361" t="s">
        <v>268</v>
      </c>
      <c r="D40" s="363" t="s">
        <v>47</v>
      </c>
      <c r="E40" s="374" t="s">
        <v>267</v>
      </c>
      <c r="F40" s="371" t="s">
        <v>267</v>
      </c>
      <c r="G40" s="374" t="s">
        <v>267</v>
      </c>
      <c r="H40" s="371" t="s">
        <v>267</v>
      </c>
      <c r="I40" s="371" t="s">
        <v>267</v>
      </c>
      <c r="J40" s="374" t="s">
        <v>267</v>
      </c>
      <c r="K40" s="371" t="s">
        <v>267</v>
      </c>
    </row>
    <row r="41" spans="1:27" ht="69.75" customHeight="1">
      <c r="A41" s="267"/>
      <c r="B41" s="293" t="s">
        <v>269</v>
      </c>
      <c r="C41" s="361" t="s">
        <v>60</v>
      </c>
      <c r="D41" s="364" t="s">
        <v>61</v>
      </c>
      <c r="E41" s="430"/>
      <c r="F41" s="431"/>
      <c r="G41" s="431"/>
      <c r="H41" s="431"/>
      <c r="I41" s="431"/>
      <c r="J41" s="431"/>
      <c r="K41" s="432"/>
    </row>
    <row r="42" spans="1:27" ht="69.75" customHeight="1">
      <c r="A42" s="267"/>
      <c r="B42" s="293" t="s">
        <v>40</v>
      </c>
      <c r="C42" s="361" t="s">
        <v>62</v>
      </c>
      <c r="D42" s="370" t="s">
        <v>150</v>
      </c>
      <c r="E42" s="291">
        <v>7288.92</v>
      </c>
      <c r="F42" s="371" t="s">
        <v>274</v>
      </c>
      <c r="G42" s="291">
        <v>7288.92</v>
      </c>
      <c r="H42" s="371" t="s">
        <v>275</v>
      </c>
      <c r="I42" s="371" t="s">
        <v>276</v>
      </c>
      <c r="J42" s="324">
        <v>7288.92</v>
      </c>
      <c r="K42" s="372" t="s">
        <v>273</v>
      </c>
    </row>
    <row r="43" spans="1:27" ht="76.5" customHeight="1">
      <c r="A43" s="267"/>
      <c r="B43" s="296" t="s">
        <v>180</v>
      </c>
      <c r="C43" s="301" t="s">
        <v>64</v>
      </c>
      <c r="D43" s="369" t="s">
        <v>65</v>
      </c>
      <c r="E43" s="430"/>
      <c r="F43" s="431"/>
      <c r="G43" s="431"/>
      <c r="H43" s="431"/>
      <c r="I43" s="431"/>
      <c r="J43" s="431"/>
      <c r="K43" s="432"/>
    </row>
    <row r="44" spans="1:27" ht="82.5" customHeight="1">
      <c r="A44" s="267"/>
      <c r="B44" s="296" t="s">
        <v>40</v>
      </c>
      <c r="C44" s="296" t="s">
        <v>66</v>
      </c>
      <c r="D44" s="339" t="s">
        <v>181</v>
      </c>
      <c r="E44" s="294">
        <v>1050</v>
      </c>
      <c r="F44" s="295" t="s">
        <v>182</v>
      </c>
      <c r="G44" s="294">
        <v>1050</v>
      </c>
      <c r="H44" s="295" t="s">
        <v>183</v>
      </c>
      <c r="I44" s="372" t="s">
        <v>282</v>
      </c>
      <c r="J44" s="325">
        <v>1050</v>
      </c>
      <c r="K44" s="295" t="s">
        <v>281</v>
      </c>
    </row>
    <row r="45" spans="1:27" ht="93" customHeight="1">
      <c r="A45" s="267"/>
      <c r="B45" s="296" t="s">
        <v>40</v>
      </c>
      <c r="C45" s="296" t="s">
        <v>68</v>
      </c>
      <c r="D45" s="341" t="s">
        <v>186</v>
      </c>
      <c r="E45" s="299">
        <v>105168.35</v>
      </c>
      <c r="F45" s="298" t="s">
        <v>191</v>
      </c>
      <c r="G45" s="299">
        <v>105168.35</v>
      </c>
      <c r="H45" s="298" t="s">
        <v>185</v>
      </c>
      <c r="I45" s="298" t="s">
        <v>197</v>
      </c>
      <c r="J45" s="326">
        <v>105168.35</v>
      </c>
      <c r="K45" s="298" t="s">
        <v>184</v>
      </c>
    </row>
    <row r="46" spans="1:27" ht="137.25" customHeight="1">
      <c r="A46" s="267"/>
      <c r="B46" s="296" t="s">
        <v>40</v>
      </c>
      <c r="C46" s="296" t="s">
        <v>68</v>
      </c>
      <c r="D46" s="341" t="s">
        <v>187</v>
      </c>
      <c r="E46" s="299">
        <v>17418.97</v>
      </c>
      <c r="F46" s="298" t="s">
        <v>192</v>
      </c>
      <c r="G46" s="299">
        <v>17418.97</v>
      </c>
      <c r="H46" s="298" t="s">
        <v>188</v>
      </c>
      <c r="I46" s="298" t="s">
        <v>284</v>
      </c>
      <c r="J46" s="326">
        <v>17418.97</v>
      </c>
      <c r="K46" s="298" t="s">
        <v>189</v>
      </c>
    </row>
    <row r="47" spans="1:27" ht="56.25" customHeight="1">
      <c r="A47" s="267"/>
      <c r="B47" s="296" t="s">
        <v>40</v>
      </c>
      <c r="C47" s="296" t="s">
        <v>70</v>
      </c>
      <c r="D47" s="341" t="s">
        <v>198</v>
      </c>
      <c r="E47" s="299">
        <v>750</v>
      </c>
      <c r="F47" s="298" t="s">
        <v>193</v>
      </c>
      <c r="G47" s="299">
        <v>750</v>
      </c>
      <c r="H47" s="298" t="s">
        <v>194</v>
      </c>
      <c r="I47" s="298" t="s">
        <v>196</v>
      </c>
      <c r="J47" s="326">
        <v>750</v>
      </c>
      <c r="K47" s="298" t="s">
        <v>190</v>
      </c>
    </row>
    <row r="48" spans="1:27" ht="122.25" customHeight="1">
      <c r="A48" s="267"/>
      <c r="B48" s="296" t="s">
        <v>40</v>
      </c>
      <c r="C48" s="296" t="s">
        <v>71</v>
      </c>
      <c r="D48" s="342" t="s">
        <v>199</v>
      </c>
      <c r="E48" s="299">
        <v>3108</v>
      </c>
      <c r="F48" s="298" t="s">
        <v>200</v>
      </c>
      <c r="G48" s="299">
        <v>3108</v>
      </c>
      <c r="H48" s="298" t="s">
        <v>201</v>
      </c>
      <c r="I48" s="298" t="s">
        <v>280</v>
      </c>
      <c r="J48" s="326">
        <v>3108</v>
      </c>
      <c r="K48" s="298" t="s">
        <v>195</v>
      </c>
    </row>
    <row r="49" spans="1:11" ht="119.25" customHeight="1">
      <c r="A49" s="267"/>
      <c r="B49" s="296" t="s">
        <v>40</v>
      </c>
      <c r="C49" s="301" t="s">
        <v>153</v>
      </c>
      <c r="D49" s="343" t="s">
        <v>204</v>
      </c>
      <c r="E49" s="297">
        <v>1506</v>
      </c>
      <c r="F49" s="298" t="s">
        <v>207</v>
      </c>
      <c r="G49" s="299">
        <v>1506</v>
      </c>
      <c r="H49" s="298" t="s">
        <v>203</v>
      </c>
      <c r="I49" s="298" t="s">
        <v>283</v>
      </c>
      <c r="J49" s="326">
        <v>1506</v>
      </c>
      <c r="K49" s="298" t="s">
        <v>202</v>
      </c>
    </row>
    <row r="50" spans="1:11" ht="44.25" customHeight="1">
      <c r="A50" s="267"/>
      <c r="B50" s="296" t="s">
        <v>180</v>
      </c>
      <c r="C50" s="296" t="s">
        <v>78</v>
      </c>
      <c r="D50" s="344" t="s">
        <v>205</v>
      </c>
      <c r="E50" s="439"/>
      <c r="F50" s="440"/>
      <c r="G50" s="440"/>
      <c r="H50" s="440"/>
      <c r="I50" s="440"/>
      <c r="J50" s="440"/>
      <c r="K50" s="441"/>
    </row>
    <row r="51" spans="1:11" ht="90" customHeight="1">
      <c r="A51" s="267"/>
      <c r="B51" s="296" t="s">
        <v>40</v>
      </c>
      <c r="C51" s="296" t="s">
        <v>80</v>
      </c>
      <c r="D51" s="345" t="s">
        <v>206</v>
      </c>
      <c r="E51" s="299">
        <v>1367</v>
      </c>
      <c r="F51" s="298" t="s">
        <v>208</v>
      </c>
      <c r="G51" s="299">
        <v>1367</v>
      </c>
      <c r="H51" s="298" t="s">
        <v>209</v>
      </c>
      <c r="I51" s="375" t="s">
        <v>277</v>
      </c>
      <c r="J51" s="326">
        <v>1367</v>
      </c>
      <c r="K51" s="375" t="s">
        <v>278</v>
      </c>
    </row>
    <row r="52" spans="1:11" ht="55.5" customHeight="1">
      <c r="A52" s="267"/>
      <c r="B52" s="302" t="s">
        <v>180</v>
      </c>
      <c r="C52" s="302" t="s">
        <v>83</v>
      </c>
      <c r="D52" s="340" t="s">
        <v>210</v>
      </c>
      <c r="E52" s="439"/>
      <c r="F52" s="440"/>
      <c r="G52" s="440"/>
      <c r="H52" s="440"/>
      <c r="I52" s="440"/>
      <c r="J52" s="440"/>
      <c r="K52" s="441"/>
    </row>
    <row r="53" spans="1:11" ht="134.25" customHeight="1">
      <c r="A53" s="273"/>
      <c r="B53" s="289" t="s">
        <v>40</v>
      </c>
      <c r="C53" s="289" t="s">
        <v>85</v>
      </c>
      <c r="D53" s="346" t="s">
        <v>214</v>
      </c>
      <c r="E53" s="299">
        <v>1710</v>
      </c>
      <c r="F53" s="298" t="s">
        <v>211</v>
      </c>
      <c r="G53" s="299">
        <v>1710</v>
      </c>
      <c r="H53" s="298" t="s">
        <v>212</v>
      </c>
      <c r="I53" s="298" t="s">
        <v>285</v>
      </c>
      <c r="J53" s="326">
        <v>1710</v>
      </c>
      <c r="K53" s="298" t="s">
        <v>213</v>
      </c>
    </row>
    <row r="54" spans="1:11" ht="77.25" customHeight="1">
      <c r="A54" s="274"/>
      <c r="B54" s="304" t="s">
        <v>40</v>
      </c>
      <c r="C54" s="304" t="s">
        <v>86</v>
      </c>
      <c r="D54" s="347" t="s">
        <v>215</v>
      </c>
      <c r="E54" s="299">
        <v>21000</v>
      </c>
      <c r="F54" s="298" t="s">
        <v>216</v>
      </c>
      <c r="G54" s="299">
        <v>21000</v>
      </c>
      <c r="H54" s="298" t="s">
        <v>218</v>
      </c>
      <c r="I54" s="298" t="s">
        <v>219</v>
      </c>
      <c r="J54" s="326">
        <v>21000</v>
      </c>
      <c r="K54" s="298" t="s">
        <v>217</v>
      </c>
    </row>
    <row r="55" spans="1:11" ht="77.25" customHeight="1">
      <c r="A55" s="274"/>
      <c r="B55" s="289" t="s">
        <v>180</v>
      </c>
      <c r="C55" s="289" t="s">
        <v>88</v>
      </c>
      <c r="D55" s="348" t="s">
        <v>89</v>
      </c>
      <c r="E55" s="442"/>
      <c r="F55" s="443"/>
      <c r="G55" s="443"/>
      <c r="H55" s="443"/>
      <c r="I55" s="443"/>
      <c r="J55" s="443"/>
      <c r="K55" s="444"/>
    </row>
    <row r="56" spans="1:11" ht="92.25" customHeight="1">
      <c r="A56" s="274"/>
      <c r="B56" s="289" t="s">
        <v>40</v>
      </c>
      <c r="C56" s="289" t="s">
        <v>90</v>
      </c>
      <c r="D56" s="349" t="s">
        <v>93</v>
      </c>
      <c r="E56" s="291">
        <v>1759.68</v>
      </c>
      <c r="F56" s="305" t="s">
        <v>220</v>
      </c>
      <c r="G56" s="291">
        <v>1759.68</v>
      </c>
      <c r="H56" s="272" t="s">
        <v>221</v>
      </c>
      <c r="I56" s="303" t="s">
        <v>259</v>
      </c>
      <c r="J56" s="326">
        <v>1759.68</v>
      </c>
      <c r="K56" s="298" t="s">
        <v>260</v>
      </c>
    </row>
    <row r="57" spans="1:11" ht="64.5" customHeight="1">
      <c r="A57" s="274"/>
      <c r="B57" s="304" t="s">
        <v>180</v>
      </c>
      <c r="C57" s="304" t="s">
        <v>95</v>
      </c>
      <c r="D57" s="348" t="s">
        <v>222</v>
      </c>
      <c r="E57" s="416"/>
      <c r="F57" s="417"/>
      <c r="G57" s="417"/>
      <c r="H57" s="417"/>
      <c r="I57" s="417"/>
      <c r="J57" s="417"/>
      <c r="K57" s="418"/>
    </row>
    <row r="58" spans="1:11" ht="77.25" customHeight="1">
      <c r="A58" s="274"/>
      <c r="B58" s="289" t="s">
        <v>40</v>
      </c>
      <c r="C58" s="289" t="s">
        <v>97</v>
      </c>
      <c r="D58" s="338" t="s">
        <v>158</v>
      </c>
      <c r="E58" s="306">
        <v>2000</v>
      </c>
      <c r="F58" s="298" t="s">
        <v>223</v>
      </c>
      <c r="G58" s="306">
        <v>2000</v>
      </c>
      <c r="H58" s="295" t="s">
        <v>224</v>
      </c>
      <c r="I58" s="298" t="s">
        <v>225</v>
      </c>
      <c r="J58" s="327">
        <v>2000</v>
      </c>
      <c r="K58" s="298" t="s">
        <v>226</v>
      </c>
    </row>
    <row r="59" spans="1:11" ht="77.25" customHeight="1">
      <c r="A59" s="274"/>
      <c r="B59" s="289" t="s">
        <v>40</v>
      </c>
      <c r="C59" s="289" t="s">
        <v>98</v>
      </c>
      <c r="D59" s="338" t="s">
        <v>227</v>
      </c>
      <c r="E59" s="306">
        <v>5661.9</v>
      </c>
      <c r="F59" s="298" t="s">
        <v>228</v>
      </c>
      <c r="G59" s="306">
        <v>5661.9</v>
      </c>
      <c r="H59" s="295"/>
      <c r="I59" s="298" t="s">
        <v>229</v>
      </c>
      <c r="J59" s="327">
        <v>5661.9</v>
      </c>
      <c r="K59" s="298" t="s">
        <v>230</v>
      </c>
    </row>
    <row r="60" spans="1:11" ht="77.25" customHeight="1">
      <c r="A60" s="274"/>
      <c r="B60" s="289" t="s">
        <v>40</v>
      </c>
      <c r="C60" s="289" t="s">
        <v>160</v>
      </c>
      <c r="D60" s="338" t="s">
        <v>231</v>
      </c>
      <c r="E60" s="307">
        <v>2004</v>
      </c>
      <c r="F60" s="300" t="s">
        <v>228</v>
      </c>
      <c r="G60" s="308">
        <v>2004</v>
      </c>
      <c r="H60" s="309"/>
      <c r="I60" s="300" t="s">
        <v>232</v>
      </c>
      <c r="J60" s="328">
        <v>2004</v>
      </c>
      <c r="K60" s="300" t="s">
        <v>230</v>
      </c>
    </row>
    <row r="61" spans="1:11" ht="77.25" customHeight="1">
      <c r="A61" s="274"/>
      <c r="B61" s="289" t="s">
        <v>40</v>
      </c>
      <c r="C61" s="289" t="s">
        <v>162</v>
      </c>
      <c r="D61" s="338" t="s">
        <v>236</v>
      </c>
      <c r="E61" s="291">
        <v>12600</v>
      </c>
      <c r="F61" s="292" t="s">
        <v>233</v>
      </c>
      <c r="G61" s="291">
        <v>12600</v>
      </c>
      <c r="H61" s="292" t="s">
        <v>245</v>
      </c>
      <c r="I61" s="292" t="s">
        <v>235</v>
      </c>
      <c r="J61" s="324">
        <v>12600</v>
      </c>
      <c r="K61" s="292" t="s">
        <v>234</v>
      </c>
    </row>
    <row r="62" spans="1:11" ht="77.25" customHeight="1">
      <c r="A62" s="274"/>
      <c r="B62" s="289" t="s">
        <v>40</v>
      </c>
      <c r="C62" s="289" t="s">
        <v>164</v>
      </c>
      <c r="D62" s="350" t="s">
        <v>237</v>
      </c>
      <c r="E62" s="291">
        <v>10000</v>
      </c>
      <c r="F62" s="292" t="s">
        <v>238</v>
      </c>
      <c r="G62" s="291">
        <v>10000</v>
      </c>
      <c r="H62" s="292" t="s">
        <v>244</v>
      </c>
      <c r="I62" s="292" t="s">
        <v>240</v>
      </c>
      <c r="J62" s="324">
        <v>10000</v>
      </c>
      <c r="K62" s="292" t="s">
        <v>239</v>
      </c>
    </row>
    <row r="63" spans="1:11" ht="77.25" customHeight="1">
      <c r="A63" s="274"/>
      <c r="B63" s="289" t="s">
        <v>40</v>
      </c>
      <c r="C63" s="304" t="s">
        <v>166</v>
      </c>
      <c r="D63" s="351" t="s">
        <v>248</v>
      </c>
      <c r="E63" s="291">
        <v>1350</v>
      </c>
      <c r="F63" s="292" t="s">
        <v>250</v>
      </c>
      <c r="G63" s="291">
        <v>1350</v>
      </c>
      <c r="H63" s="292" t="s">
        <v>249</v>
      </c>
      <c r="I63" s="310" t="s">
        <v>252</v>
      </c>
      <c r="J63" s="324">
        <v>1350</v>
      </c>
      <c r="K63" s="292" t="s">
        <v>251</v>
      </c>
    </row>
    <row r="64" spans="1:11" ht="32.25" customHeight="1">
      <c r="A64" s="274"/>
      <c r="B64" s="304" t="s">
        <v>180</v>
      </c>
      <c r="C64" s="289" t="s">
        <v>100</v>
      </c>
      <c r="D64" s="352" t="s">
        <v>101</v>
      </c>
      <c r="E64" s="419"/>
      <c r="F64" s="417"/>
      <c r="G64" s="417"/>
      <c r="H64" s="417"/>
      <c r="I64" s="417"/>
      <c r="J64" s="417"/>
      <c r="K64" s="418"/>
    </row>
    <row r="65" spans="1:27" ht="77.25" customHeight="1">
      <c r="A65" s="274"/>
      <c r="B65" s="289" t="s">
        <v>40</v>
      </c>
      <c r="C65" s="289" t="s">
        <v>102</v>
      </c>
      <c r="D65" s="352" t="s">
        <v>242</v>
      </c>
      <c r="E65" s="306">
        <v>14000</v>
      </c>
      <c r="F65" s="298" t="s">
        <v>243</v>
      </c>
      <c r="G65" s="294">
        <v>14000</v>
      </c>
      <c r="H65" s="295" t="s">
        <v>246</v>
      </c>
      <c r="I65" s="298" t="s">
        <v>247</v>
      </c>
      <c r="J65" s="326">
        <v>14000</v>
      </c>
      <c r="K65" s="298" t="s">
        <v>241</v>
      </c>
    </row>
    <row r="66" spans="1:27" ht="15" customHeight="1">
      <c r="A66" s="151"/>
      <c r="B66" s="433" t="s">
        <v>124</v>
      </c>
      <c r="C66" s="434"/>
      <c r="D66" s="435"/>
      <c r="E66" s="311">
        <f>SUM(E21:E65)</f>
        <v>630107.77100000007</v>
      </c>
      <c r="F66" s="312"/>
      <c r="G66" s="311">
        <f>SUM(G21:G65)</f>
        <v>630107.77100000007</v>
      </c>
      <c r="H66" s="312"/>
      <c r="I66" s="312"/>
      <c r="J66" s="329">
        <f>SUM(J21:J65)</f>
        <v>630107.77100000007</v>
      </c>
      <c r="K66" s="312"/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  <c r="X66" s="271"/>
      <c r="Y66" s="271"/>
      <c r="Z66" s="271"/>
      <c r="AA66" s="271"/>
    </row>
    <row r="67" spans="1:27" ht="15" customHeight="1">
      <c r="A67" s="151"/>
      <c r="B67" s="376"/>
      <c r="C67" s="376"/>
      <c r="D67" s="376"/>
      <c r="E67" s="377"/>
      <c r="F67" s="376"/>
      <c r="G67" s="377"/>
      <c r="H67" s="376"/>
      <c r="I67" s="376"/>
      <c r="J67" s="378"/>
      <c r="K67" s="376"/>
      <c r="L67" s="271"/>
      <c r="M67" s="271"/>
      <c r="N67" s="271"/>
      <c r="O67" s="271"/>
      <c r="P67" s="271"/>
      <c r="Q67" s="271"/>
      <c r="R67" s="271"/>
      <c r="S67" s="271"/>
      <c r="T67" s="271"/>
      <c r="U67" s="271"/>
      <c r="V67" s="271"/>
      <c r="W67" s="271"/>
      <c r="X67" s="271"/>
      <c r="Y67" s="271"/>
      <c r="Z67" s="271"/>
      <c r="AA67" s="271"/>
    </row>
    <row r="68" spans="1:27" ht="15" customHeight="1">
      <c r="A68" s="151"/>
      <c r="B68" s="376"/>
      <c r="C68" s="376"/>
      <c r="D68" s="380" t="s">
        <v>254</v>
      </c>
      <c r="E68" s="377"/>
      <c r="F68" s="379" t="s">
        <v>256</v>
      </c>
      <c r="G68" s="377"/>
      <c r="H68" s="376"/>
      <c r="I68" s="376"/>
      <c r="J68" s="378"/>
      <c r="K68" s="376"/>
      <c r="L68" s="271"/>
      <c r="M68" s="271"/>
      <c r="N68" s="271"/>
      <c r="O68" s="271"/>
      <c r="P68" s="271"/>
      <c r="Q68" s="271"/>
      <c r="R68" s="271"/>
      <c r="S68" s="271"/>
      <c r="T68" s="271"/>
      <c r="U68" s="271"/>
      <c r="V68" s="271"/>
      <c r="W68" s="271"/>
      <c r="X68" s="271"/>
      <c r="Y68" s="271"/>
      <c r="Z68" s="271"/>
      <c r="AA68" s="271"/>
    </row>
    <row r="69" spans="1:27" ht="15" customHeight="1">
      <c r="A69" s="151"/>
      <c r="B69" s="376"/>
      <c r="C69" s="376"/>
      <c r="D69" s="380"/>
      <c r="E69" s="377"/>
      <c r="F69" s="379"/>
      <c r="G69" s="377"/>
      <c r="H69" s="376"/>
      <c r="I69" s="376"/>
      <c r="J69" s="378"/>
      <c r="K69" s="376"/>
      <c r="L69" s="271"/>
      <c r="M69" s="271"/>
      <c r="N69" s="271"/>
      <c r="O69" s="271"/>
      <c r="P69" s="271"/>
      <c r="Q69" s="271"/>
      <c r="R69" s="271"/>
      <c r="S69" s="271"/>
      <c r="T69" s="271"/>
      <c r="U69" s="271"/>
      <c r="V69" s="271"/>
      <c r="W69" s="271"/>
      <c r="X69" s="271"/>
      <c r="Y69" s="271"/>
      <c r="Z69" s="271"/>
      <c r="AA69" s="271"/>
    </row>
    <row r="70" spans="1:27" ht="15" customHeight="1">
      <c r="A70" s="151"/>
      <c r="B70" s="376"/>
      <c r="C70" s="376"/>
      <c r="D70" s="380"/>
      <c r="E70" s="377"/>
      <c r="F70" s="379"/>
      <c r="G70" s="377"/>
      <c r="H70" s="376"/>
      <c r="I70" s="376"/>
      <c r="J70" s="378"/>
      <c r="K70" s="376"/>
      <c r="L70" s="271"/>
      <c r="M70" s="271"/>
      <c r="N70" s="271"/>
      <c r="O70" s="271"/>
      <c r="P70" s="271"/>
      <c r="Q70" s="271"/>
      <c r="R70" s="271"/>
      <c r="S70" s="271"/>
      <c r="T70" s="271"/>
      <c r="U70" s="271"/>
      <c r="V70" s="271"/>
      <c r="W70" s="271"/>
      <c r="X70" s="271"/>
      <c r="Y70" s="271"/>
      <c r="Z70" s="271"/>
      <c r="AA70" s="271"/>
    </row>
    <row r="71" spans="1:27" ht="14.25" customHeight="1">
      <c r="A71" s="263"/>
      <c r="B71" s="313"/>
      <c r="C71" s="313"/>
      <c r="D71" s="381" t="s">
        <v>255</v>
      </c>
      <c r="E71" s="314"/>
      <c r="F71" s="382" t="s">
        <v>257</v>
      </c>
      <c r="G71" s="314"/>
      <c r="H71" s="313"/>
      <c r="I71" s="313"/>
      <c r="J71" s="330"/>
      <c r="K71" s="315"/>
    </row>
    <row r="72" spans="1:27" ht="14.25" customHeight="1">
      <c r="A72" s="275"/>
      <c r="B72" s="275" t="s">
        <v>126</v>
      </c>
      <c r="C72" s="275"/>
      <c r="D72" s="353"/>
      <c r="E72" s="276"/>
      <c r="F72" s="275"/>
      <c r="G72" s="276"/>
      <c r="H72" s="275"/>
      <c r="I72" s="275"/>
      <c r="J72" s="331"/>
      <c r="K72" s="275"/>
      <c r="L72" s="275"/>
      <c r="M72" s="275"/>
      <c r="N72" s="275"/>
      <c r="O72" s="275"/>
      <c r="P72" s="275"/>
      <c r="Q72" s="275"/>
      <c r="R72" s="275"/>
      <c r="S72" s="275"/>
      <c r="T72" s="275"/>
      <c r="U72" s="275"/>
      <c r="V72" s="275"/>
      <c r="W72" s="275"/>
      <c r="X72" s="275"/>
      <c r="Y72" s="275"/>
      <c r="Z72" s="275"/>
      <c r="AA72" s="275"/>
    </row>
    <row r="73" spans="1:27" ht="14.25" customHeight="1">
      <c r="A73" s="263"/>
      <c r="B73" s="263"/>
      <c r="C73" s="263"/>
      <c r="D73" s="332"/>
      <c r="E73" s="264"/>
      <c r="F73" s="263"/>
      <c r="G73" s="264"/>
      <c r="H73" s="263"/>
      <c r="I73" s="263"/>
    </row>
    <row r="74" spans="1:27" ht="14.25" customHeight="1">
      <c r="A74" s="263"/>
      <c r="B74" s="263"/>
      <c r="C74" s="263"/>
      <c r="D74" s="332"/>
      <c r="E74" s="264"/>
      <c r="F74" s="263"/>
      <c r="G74" s="264"/>
      <c r="H74" s="263"/>
      <c r="I74" s="263"/>
    </row>
    <row r="75" spans="1:27" ht="14.25" customHeight="1">
      <c r="A75" s="263"/>
      <c r="B75" s="263"/>
      <c r="C75" s="263"/>
      <c r="D75" s="332"/>
      <c r="E75" s="264"/>
      <c r="F75" s="263"/>
      <c r="G75" s="264"/>
      <c r="H75" s="263"/>
      <c r="I75" s="263"/>
    </row>
    <row r="76" spans="1:27" ht="14.25" customHeight="1">
      <c r="A76" s="263"/>
      <c r="B76" s="263"/>
      <c r="C76" s="263"/>
      <c r="D76" s="332"/>
      <c r="E76" s="264"/>
      <c r="F76" s="263"/>
      <c r="G76" s="264"/>
      <c r="H76" s="263"/>
      <c r="I76" s="263"/>
    </row>
    <row r="77" spans="1:27" ht="14.25" customHeight="1">
      <c r="A77" s="263"/>
      <c r="B77" s="263"/>
      <c r="C77" s="263"/>
      <c r="D77" s="332"/>
      <c r="E77" s="264"/>
      <c r="F77" s="263"/>
      <c r="G77" s="264"/>
      <c r="H77" s="263"/>
      <c r="I77" s="263"/>
    </row>
    <row r="78" spans="1:27" ht="14.25" customHeight="1">
      <c r="A78" s="263"/>
      <c r="B78" s="263"/>
      <c r="C78" s="263"/>
      <c r="D78" s="332"/>
      <c r="E78" s="264"/>
      <c r="F78" s="263"/>
      <c r="G78" s="264"/>
      <c r="H78" s="263"/>
      <c r="I78" s="263"/>
    </row>
    <row r="79" spans="1:27" ht="14.25" customHeight="1">
      <c r="A79" s="263"/>
      <c r="B79" s="263"/>
      <c r="C79" s="263"/>
      <c r="D79" s="332"/>
      <c r="E79" s="264"/>
      <c r="F79" s="263"/>
      <c r="G79" s="264"/>
      <c r="H79" s="263"/>
      <c r="I79" s="263"/>
    </row>
    <row r="80" spans="1:27" ht="14.25" customHeight="1">
      <c r="A80" s="263"/>
      <c r="B80" s="263"/>
      <c r="C80" s="263"/>
      <c r="D80" s="332"/>
      <c r="E80" s="264"/>
      <c r="F80" s="263"/>
      <c r="G80" s="264"/>
      <c r="H80" s="263"/>
      <c r="I80" s="263"/>
    </row>
    <row r="81" spans="1:9" ht="14.25" customHeight="1">
      <c r="A81" s="263"/>
      <c r="B81" s="263"/>
      <c r="C81" s="263"/>
      <c r="D81" s="332"/>
      <c r="E81" s="264"/>
      <c r="F81" s="263"/>
      <c r="G81" s="264"/>
      <c r="H81" s="263"/>
      <c r="I81" s="263"/>
    </row>
    <row r="82" spans="1:9" ht="14.25" customHeight="1">
      <c r="A82" s="263"/>
      <c r="B82" s="263"/>
      <c r="C82" s="263"/>
      <c r="D82" s="332"/>
      <c r="E82" s="264"/>
      <c r="F82" s="263"/>
      <c r="G82" s="264"/>
      <c r="H82" s="263"/>
      <c r="I82" s="263"/>
    </row>
    <row r="83" spans="1:9" ht="14.25" customHeight="1">
      <c r="A83" s="263"/>
      <c r="B83" s="263"/>
      <c r="C83" s="263"/>
      <c r="D83" s="332"/>
      <c r="E83" s="264"/>
      <c r="F83" s="263"/>
      <c r="G83" s="264"/>
      <c r="H83" s="263"/>
      <c r="I83" s="263"/>
    </row>
    <row r="84" spans="1:9" ht="14.25" customHeight="1">
      <c r="A84" s="263"/>
      <c r="B84" s="263"/>
      <c r="C84" s="263"/>
      <c r="D84" s="332"/>
      <c r="E84" s="264"/>
      <c r="F84" s="263"/>
      <c r="G84" s="264"/>
      <c r="H84" s="263"/>
      <c r="I84" s="263"/>
    </row>
    <row r="85" spans="1:9" ht="14.25" customHeight="1">
      <c r="A85" s="263"/>
      <c r="B85" s="263"/>
      <c r="C85" s="263"/>
      <c r="D85" s="332"/>
      <c r="E85" s="264"/>
      <c r="F85" s="263"/>
      <c r="G85" s="264"/>
      <c r="H85" s="263"/>
      <c r="I85" s="263"/>
    </row>
    <row r="86" spans="1:9" ht="14.25" customHeight="1">
      <c r="A86" s="263"/>
      <c r="B86" s="263"/>
      <c r="C86" s="263"/>
      <c r="D86" s="332"/>
      <c r="E86" s="264"/>
      <c r="F86" s="263"/>
      <c r="G86" s="264"/>
      <c r="H86" s="263"/>
      <c r="I86" s="263"/>
    </row>
    <row r="87" spans="1:9" ht="14.25" customHeight="1">
      <c r="A87" s="263"/>
      <c r="B87" s="263"/>
      <c r="C87" s="263"/>
      <c r="D87" s="332"/>
      <c r="E87" s="264"/>
      <c r="F87" s="263"/>
      <c r="G87" s="264"/>
      <c r="H87" s="263"/>
      <c r="I87" s="263"/>
    </row>
    <row r="88" spans="1:9" ht="14.25" customHeight="1">
      <c r="A88" s="263"/>
      <c r="B88" s="263"/>
      <c r="C88" s="263"/>
      <c r="D88" s="332"/>
      <c r="E88" s="264"/>
      <c r="F88" s="263"/>
      <c r="G88" s="264"/>
      <c r="H88" s="263"/>
      <c r="I88" s="263"/>
    </row>
    <row r="89" spans="1:9" ht="14.25" customHeight="1">
      <c r="A89" s="263"/>
      <c r="B89" s="263"/>
      <c r="C89" s="263"/>
      <c r="D89" s="332"/>
      <c r="E89" s="264"/>
      <c r="F89" s="263"/>
      <c r="G89" s="264"/>
      <c r="H89" s="263"/>
      <c r="I89" s="263"/>
    </row>
    <row r="90" spans="1:9" ht="14.25" customHeight="1">
      <c r="A90" s="263"/>
      <c r="B90" s="263"/>
      <c r="C90" s="263"/>
      <c r="D90" s="332"/>
      <c r="E90" s="264"/>
      <c r="F90" s="263"/>
      <c r="G90" s="264"/>
      <c r="H90" s="263"/>
      <c r="I90" s="263"/>
    </row>
    <row r="91" spans="1:9" ht="14.25" customHeight="1">
      <c r="A91" s="263"/>
      <c r="B91" s="263"/>
      <c r="C91" s="263"/>
      <c r="D91" s="332"/>
      <c r="E91" s="264"/>
      <c r="F91" s="263"/>
      <c r="G91" s="264"/>
      <c r="H91" s="263"/>
      <c r="I91" s="263"/>
    </row>
    <row r="92" spans="1:9" ht="14.25" customHeight="1">
      <c r="A92" s="263"/>
      <c r="B92" s="263"/>
      <c r="C92" s="263"/>
      <c r="D92" s="332"/>
      <c r="E92" s="264"/>
      <c r="F92" s="263"/>
      <c r="G92" s="264"/>
      <c r="H92" s="263"/>
      <c r="I92" s="263"/>
    </row>
    <row r="93" spans="1:9" ht="14.25" customHeight="1">
      <c r="A93" s="263"/>
      <c r="B93" s="263"/>
      <c r="C93" s="263"/>
      <c r="D93" s="332"/>
      <c r="E93" s="264"/>
      <c r="F93" s="263"/>
      <c r="G93" s="264"/>
      <c r="H93" s="263"/>
      <c r="I93" s="263"/>
    </row>
    <row r="94" spans="1:9" ht="14.25" customHeight="1">
      <c r="A94" s="263"/>
      <c r="B94" s="263"/>
      <c r="C94" s="263"/>
      <c r="D94" s="332"/>
      <c r="E94" s="264"/>
      <c r="F94" s="263"/>
      <c r="G94" s="264"/>
      <c r="H94" s="263"/>
      <c r="I94" s="263"/>
    </row>
    <row r="95" spans="1:9" ht="14.25" customHeight="1">
      <c r="A95" s="263"/>
      <c r="B95" s="263"/>
      <c r="C95" s="263"/>
      <c r="D95" s="332"/>
      <c r="E95" s="264"/>
      <c r="F95" s="263"/>
      <c r="G95" s="264"/>
      <c r="H95" s="263"/>
      <c r="I95" s="263"/>
    </row>
    <row r="96" spans="1:9" ht="14.25" customHeight="1">
      <c r="A96" s="263"/>
      <c r="B96" s="263"/>
      <c r="C96" s="263"/>
      <c r="D96" s="332"/>
      <c r="E96" s="264"/>
      <c r="F96" s="263"/>
      <c r="G96" s="264"/>
      <c r="H96" s="263"/>
      <c r="I96" s="263"/>
    </row>
    <row r="97" spans="1:9" ht="14.25" customHeight="1">
      <c r="A97" s="263"/>
      <c r="B97" s="263"/>
      <c r="C97" s="263"/>
      <c r="D97" s="332"/>
      <c r="E97" s="264"/>
      <c r="F97" s="263"/>
      <c r="G97" s="264"/>
      <c r="H97" s="263"/>
      <c r="I97" s="263"/>
    </row>
    <row r="98" spans="1:9" ht="14.25" customHeight="1">
      <c r="A98" s="263"/>
      <c r="B98" s="263"/>
      <c r="C98" s="263"/>
      <c r="D98" s="332"/>
      <c r="E98" s="264"/>
      <c r="F98" s="263"/>
      <c r="G98" s="264"/>
      <c r="H98" s="263"/>
      <c r="I98" s="263"/>
    </row>
    <row r="99" spans="1:9" ht="14.25" customHeight="1">
      <c r="A99" s="263"/>
      <c r="B99" s="263"/>
      <c r="C99" s="263"/>
      <c r="D99" s="332"/>
      <c r="E99" s="264"/>
      <c r="F99" s="263"/>
      <c r="G99" s="264"/>
      <c r="H99" s="263"/>
      <c r="I99" s="263"/>
    </row>
    <row r="100" spans="1:9" ht="14.25" customHeight="1">
      <c r="A100" s="263"/>
      <c r="B100" s="263"/>
      <c r="C100" s="263"/>
      <c r="D100" s="332"/>
      <c r="E100" s="264"/>
      <c r="F100" s="263"/>
      <c r="G100" s="264"/>
      <c r="H100" s="263"/>
      <c r="I100" s="263"/>
    </row>
    <row r="101" spans="1:9" ht="14.25" customHeight="1">
      <c r="A101" s="263"/>
      <c r="B101" s="263"/>
      <c r="C101" s="263"/>
      <c r="D101" s="332"/>
      <c r="E101" s="264"/>
      <c r="F101" s="263"/>
      <c r="G101" s="264"/>
      <c r="H101" s="263"/>
      <c r="I101" s="263"/>
    </row>
    <row r="102" spans="1:9" ht="14.25" customHeight="1">
      <c r="A102" s="263"/>
      <c r="B102" s="263"/>
      <c r="C102" s="263"/>
      <c r="D102" s="332"/>
      <c r="E102" s="264"/>
      <c r="F102" s="263"/>
      <c r="G102" s="264"/>
      <c r="H102" s="263"/>
      <c r="I102" s="263"/>
    </row>
    <row r="103" spans="1:9" ht="14.25" customHeight="1">
      <c r="A103" s="263"/>
      <c r="B103" s="263"/>
      <c r="C103" s="263"/>
      <c r="D103" s="332"/>
      <c r="E103" s="264"/>
      <c r="F103" s="263"/>
      <c r="G103" s="264"/>
      <c r="H103" s="263"/>
      <c r="I103" s="263"/>
    </row>
    <row r="104" spans="1:9" ht="14.25" customHeight="1">
      <c r="A104" s="263"/>
      <c r="B104" s="263"/>
      <c r="C104" s="263"/>
      <c r="D104" s="332"/>
      <c r="E104" s="264"/>
      <c r="F104" s="263"/>
      <c r="G104" s="264"/>
      <c r="H104" s="263"/>
      <c r="I104" s="263"/>
    </row>
    <row r="105" spans="1:9" ht="14.25" customHeight="1">
      <c r="A105" s="263"/>
      <c r="B105" s="263"/>
      <c r="C105" s="263"/>
      <c r="D105" s="332"/>
      <c r="E105" s="264"/>
      <c r="F105" s="263"/>
      <c r="G105" s="264"/>
      <c r="H105" s="263"/>
      <c r="I105" s="263"/>
    </row>
    <row r="106" spans="1:9" ht="14.25" customHeight="1">
      <c r="A106" s="263"/>
      <c r="B106" s="263"/>
      <c r="C106" s="263"/>
      <c r="D106" s="332"/>
      <c r="E106" s="264"/>
      <c r="F106" s="263"/>
      <c r="G106" s="264"/>
      <c r="H106" s="263"/>
      <c r="I106" s="263"/>
    </row>
    <row r="107" spans="1:9" ht="14.25" customHeight="1">
      <c r="A107" s="263"/>
      <c r="B107" s="263"/>
      <c r="C107" s="263"/>
      <c r="D107" s="332"/>
      <c r="E107" s="264"/>
      <c r="F107" s="263"/>
      <c r="G107" s="264"/>
      <c r="H107" s="263"/>
      <c r="I107" s="263"/>
    </row>
    <row r="108" spans="1:9" ht="14.25" customHeight="1">
      <c r="A108" s="263"/>
      <c r="B108" s="263"/>
      <c r="C108" s="263"/>
      <c r="D108" s="332"/>
      <c r="E108" s="264"/>
      <c r="F108" s="263"/>
      <c r="G108" s="264"/>
      <c r="H108" s="263"/>
      <c r="I108" s="263"/>
    </row>
    <row r="109" spans="1:9" ht="14.25" customHeight="1">
      <c r="A109" s="263"/>
      <c r="B109" s="263"/>
      <c r="C109" s="263"/>
      <c r="D109" s="332"/>
      <c r="E109" s="264"/>
      <c r="F109" s="263"/>
      <c r="G109" s="264"/>
      <c r="H109" s="263"/>
      <c r="I109" s="263"/>
    </row>
    <row r="110" spans="1:9" ht="14.25" customHeight="1">
      <c r="A110" s="263"/>
      <c r="B110" s="263"/>
      <c r="C110" s="263"/>
      <c r="D110" s="332"/>
      <c r="E110" s="264"/>
      <c r="F110" s="263"/>
      <c r="G110" s="264"/>
      <c r="H110" s="263"/>
      <c r="I110" s="263"/>
    </row>
    <row r="111" spans="1:9" ht="14.25" customHeight="1">
      <c r="A111" s="263"/>
      <c r="B111" s="263"/>
      <c r="C111" s="263"/>
      <c r="D111" s="332"/>
      <c r="E111" s="264"/>
      <c r="F111" s="263"/>
      <c r="G111" s="264"/>
      <c r="H111" s="263"/>
      <c r="I111" s="263"/>
    </row>
    <row r="112" spans="1:9" ht="14.25" customHeight="1">
      <c r="A112" s="263"/>
      <c r="B112" s="263"/>
      <c r="C112" s="263"/>
      <c r="D112" s="332"/>
      <c r="E112" s="264"/>
      <c r="F112" s="263"/>
      <c r="G112" s="264"/>
      <c r="H112" s="263"/>
      <c r="I112" s="263"/>
    </row>
    <row r="113" spans="1:9" ht="14.25" customHeight="1">
      <c r="A113" s="263"/>
      <c r="B113" s="263"/>
      <c r="C113" s="263"/>
      <c r="D113" s="332"/>
      <c r="E113" s="264"/>
      <c r="F113" s="263"/>
      <c r="G113" s="264"/>
      <c r="H113" s="263"/>
      <c r="I113" s="263"/>
    </row>
    <row r="114" spans="1:9" ht="14.25" customHeight="1">
      <c r="A114" s="263"/>
      <c r="B114" s="263"/>
      <c r="C114" s="263"/>
      <c r="D114" s="332"/>
      <c r="E114" s="264"/>
      <c r="F114" s="263"/>
      <c r="G114" s="264"/>
      <c r="H114" s="263"/>
      <c r="I114" s="263"/>
    </row>
    <row r="115" spans="1:9" ht="14.25" customHeight="1">
      <c r="A115" s="263"/>
      <c r="B115" s="263"/>
      <c r="C115" s="263"/>
      <c r="D115" s="332"/>
      <c r="E115" s="264"/>
      <c r="F115" s="263"/>
      <c r="G115" s="264"/>
      <c r="H115" s="263"/>
      <c r="I115" s="263"/>
    </row>
    <row r="116" spans="1:9" ht="14.25" customHeight="1">
      <c r="A116" s="263"/>
      <c r="B116" s="263"/>
      <c r="C116" s="263"/>
      <c r="D116" s="332"/>
      <c r="E116" s="264"/>
      <c r="F116" s="263"/>
      <c r="G116" s="264"/>
      <c r="H116" s="263"/>
      <c r="I116" s="263"/>
    </row>
    <row r="117" spans="1:9" ht="14.25" customHeight="1">
      <c r="A117" s="263"/>
      <c r="B117" s="263"/>
      <c r="C117" s="263"/>
      <c r="D117" s="332"/>
      <c r="E117" s="264"/>
      <c r="F117" s="263"/>
      <c r="G117" s="264"/>
      <c r="H117" s="263"/>
      <c r="I117" s="263"/>
    </row>
    <row r="118" spans="1:9" ht="14.25" customHeight="1">
      <c r="A118" s="263"/>
      <c r="B118" s="263"/>
      <c r="C118" s="263"/>
      <c r="D118" s="332"/>
      <c r="E118" s="264"/>
      <c r="F118" s="263"/>
      <c r="G118" s="264"/>
      <c r="H118" s="263"/>
      <c r="I118" s="263"/>
    </row>
    <row r="119" spans="1:9" ht="14.25" customHeight="1">
      <c r="A119" s="263"/>
      <c r="B119" s="263"/>
      <c r="C119" s="263"/>
      <c r="D119" s="332"/>
      <c r="E119" s="264"/>
      <c r="F119" s="263"/>
      <c r="G119" s="264"/>
      <c r="H119" s="263"/>
      <c r="I119" s="263"/>
    </row>
    <row r="120" spans="1:9" ht="14.25" customHeight="1">
      <c r="A120" s="263"/>
      <c r="B120" s="263"/>
      <c r="C120" s="263"/>
      <c r="D120" s="332"/>
      <c r="E120" s="264"/>
      <c r="F120" s="263"/>
      <c r="G120" s="264"/>
      <c r="H120" s="263"/>
      <c r="I120" s="263"/>
    </row>
    <row r="121" spans="1:9" ht="14.25" customHeight="1">
      <c r="A121" s="263"/>
      <c r="B121" s="263"/>
      <c r="C121" s="263"/>
      <c r="D121" s="332"/>
      <c r="E121" s="264"/>
      <c r="F121" s="263"/>
      <c r="G121" s="264"/>
      <c r="H121" s="263"/>
      <c r="I121" s="263"/>
    </row>
    <row r="122" spans="1:9" ht="14.25" customHeight="1">
      <c r="A122" s="263"/>
      <c r="B122" s="263"/>
      <c r="C122" s="263"/>
      <c r="D122" s="332"/>
      <c r="E122" s="264"/>
      <c r="F122" s="263"/>
      <c r="G122" s="264"/>
      <c r="H122" s="263"/>
      <c r="I122" s="263"/>
    </row>
    <row r="123" spans="1:9" ht="14.25" customHeight="1">
      <c r="A123" s="263"/>
      <c r="B123" s="263"/>
      <c r="C123" s="263"/>
      <c r="D123" s="332"/>
      <c r="E123" s="264"/>
      <c r="F123" s="263"/>
      <c r="G123" s="264"/>
      <c r="H123" s="263"/>
      <c r="I123" s="263"/>
    </row>
    <row r="124" spans="1:9" ht="14.25" customHeight="1">
      <c r="A124" s="263"/>
      <c r="B124" s="263"/>
      <c r="C124" s="263"/>
      <c r="D124" s="332"/>
      <c r="E124" s="264"/>
      <c r="F124" s="263"/>
      <c r="G124" s="264"/>
      <c r="H124" s="263"/>
      <c r="I124" s="263"/>
    </row>
    <row r="125" spans="1:9" ht="14.25" customHeight="1">
      <c r="A125" s="263"/>
      <c r="B125" s="263"/>
      <c r="C125" s="263"/>
      <c r="D125" s="332"/>
      <c r="E125" s="264"/>
      <c r="F125" s="263"/>
      <c r="G125" s="264"/>
      <c r="H125" s="263"/>
      <c r="I125" s="263"/>
    </row>
    <row r="126" spans="1:9" ht="14.25" customHeight="1">
      <c r="A126" s="263"/>
      <c r="B126" s="263"/>
      <c r="C126" s="263"/>
      <c r="D126" s="332"/>
      <c r="E126" s="264"/>
      <c r="F126" s="263"/>
      <c r="G126" s="264"/>
      <c r="H126" s="263"/>
      <c r="I126" s="263"/>
    </row>
    <row r="127" spans="1:9" ht="14.25" customHeight="1">
      <c r="A127" s="263"/>
      <c r="B127" s="263"/>
      <c r="C127" s="263"/>
      <c r="D127" s="332"/>
      <c r="E127" s="264"/>
      <c r="F127" s="263"/>
      <c r="G127" s="264"/>
      <c r="H127" s="263"/>
      <c r="I127" s="263"/>
    </row>
    <row r="128" spans="1:9" ht="14.25" customHeight="1">
      <c r="A128" s="263"/>
      <c r="B128" s="263"/>
      <c r="C128" s="263"/>
      <c r="D128" s="332"/>
      <c r="E128" s="264"/>
      <c r="F128" s="263"/>
      <c r="G128" s="264"/>
      <c r="H128" s="263"/>
      <c r="I128" s="263"/>
    </row>
    <row r="129" spans="1:9" ht="14.25" customHeight="1">
      <c r="A129" s="263"/>
      <c r="B129" s="263"/>
      <c r="C129" s="263"/>
      <c r="D129" s="332"/>
      <c r="E129" s="264"/>
      <c r="F129" s="263"/>
      <c r="G129" s="264"/>
      <c r="H129" s="263"/>
      <c r="I129" s="263"/>
    </row>
    <row r="130" spans="1:9" ht="14.25" customHeight="1">
      <c r="A130" s="263"/>
      <c r="B130" s="263"/>
      <c r="C130" s="263"/>
      <c r="D130" s="332"/>
      <c r="E130" s="264"/>
      <c r="F130" s="263"/>
      <c r="G130" s="264"/>
      <c r="H130" s="263"/>
      <c r="I130" s="263"/>
    </row>
    <row r="131" spans="1:9" ht="14.25" customHeight="1">
      <c r="A131" s="263"/>
      <c r="B131" s="263"/>
      <c r="C131" s="263"/>
      <c r="D131" s="332"/>
      <c r="E131" s="264"/>
      <c r="F131" s="263"/>
      <c r="G131" s="264"/>
      <c r="H131" s="263"/>
      <c r="I131" s="263"/>
    </row>
    <row r="132" spans="1:9" ht="14.25" customHeight="1">
      <c r="A132" s="263"/>
      <c r="B132" s="263"/>
      <c r="C132" s="263"/>
      <c r="D132" s="332"/>
      <c r="E132" s="264"/>
      <c r="F132" s="263"/>
      <c r="G132" s="264"/>
      <c r="H132" s="263"/>
      <c r="I132" s="263"/>
    </row>
    <row r="133" spans="1:9" ht="14.25" customHeight="1">
      <c r="A133" s="263"/>
      <c r="B133" s="263"/>
      <c r="C133" s="263"/>
      <c r="D133" s="332"/>
      <c r="E133" s="264"/>
      <c r="F133" s="263"/>
      <c r="G133" s="264"/>
      <c r="H133" s="263"/>
      <c r="I133" s="263"/>
    </row>
    <row r="134" spans="1:9" ht="14.25" customHeight="1">
      <c r="A134" s="263"/>
      <c r="B134" s="263"/>
      <c r="C134" s="263"/>
      <c r="D134" s="332"/>
      <c r="E134" s="264"/>
      <c r="F134" s="263"/>
      <c r="G134" s="264"/>
      <c r="H134" s="263"/>
      <c r="I134" s="263"/>
    </row>
    <row r="135" spans="1:9" ht="14.25" customHeight="1">
      <c r="A135" s="263"/>
      <c r="B135" s="263"/>
      <c r="C135" s="263"/>
      <c r="D135" s="332"/>
      <c r="E135" s="264"/>
      <c r="F135" s="263"/>
      <c r="G135" s="264"/>
      <c r="H135" s="263"/>
      <c r="I135" s="263"/>
    </row>
    <row r="136" spans="1:9" ht="14.25" customHeight="1">
      <c r="A136" s="263"/>
      <c r="B136" s="263"/>
      <c r="C136" s="263"/>
      <c r="D136" s="332"/>
      <c r="E136" s="264"/>
      <c r="F136" s="263"/>
      <c r="G136" s="264"/>
      <c r="H136" s="263"/>
      <c r="I136" s="263"/>
    </row>
    <row r="137" spans="1:9" ht="14.25" customHeight="1">
      <c r="A137" s="263"/>
      <c r="B137" s="263"/>
      <c r="C137" s="263"/>
      <c r="D137" s="332"/>
      <c r="E137" s="264"/>
      <c r="F137" s="263"/>
      <c r="G137" s="264"/>
      <c r="H137" s="263"/>
      <c r="I137" s="263"/>
    </row>
    <row r="138" spans="1:9" ht="14.25" customHeight="1">
      <c r="A138" s="263"/>
      <c r="B138" s="263"/>
      <c r="C138" s="263"/>
      <c r="D138" s="332"/>
      <c r="E138" s="264"/>
      <c r="F138" s="263"/>
      <c r="G138" s="264"/>
      <c r="H138" s="263"/>
      <c r="I138" s="263"/>
    </row>
    <row r="139" spans="1:9" ht="14.25" customHeight="1">
      <c r="A139" s="263"/>
      <c r="B139" s="263"/>
      <c r="C139" s="263"/>
      <c r="D139" s="332"/>
      <c r="E139" s="264"/>
      <c r="F139" s="263"/>
      <c r="G139" s="264"/>
      <c r="H139" s="263"/>
      <c r="I139" s="263"/>
    </row>
    <row r="140" spans="1:9" ht="14.25" customHeight="1">
      <c r="A140" s="263"/>
      <c r="B140" s="263"/>
      <c r="C140" s="263"/>
      <c r="D140" s="332"/>
      <c r="E140" s="264"/>
      <c r="F140" s="263"/>
      <c r="G140" s="264"/>
      <c r="H140" s="263"/>
      <c r="I140" s="263"/>
    </row>
    <row r="141" spans="1:9" ht="14.25" customHeight="1">
      <c r="A141" s="263"/>
      <c r="B141" s="263"/>
      <c r="C141" s="263"/>
      <c r="D141" s="332"/>
      <c r="E141" s="264"/>
      <c r="F141" s="263"/>
      <c r="G141" s="264"/>
      <c r="H141" s="263"/>
      <c r="I141" s="263"/>
    </row>
    <row r="142" spans="1:9" ht="14.25" customHeight="1">
      <c r="A142" s="263"/>
      <c r="B142" s="263"/>
      <c r="C142" s="263"/>
      <c r="D142" s="332"/>
      <c r="E142" s="264"/>
      <c r="F142" s="263"/>
      <c r="G142" s="264"/>
      <c r="H142" s="263"/>
      <c r="I142" s="263"/>
    </row>
    <row r="143" spans="1:9" ht="14.25" customHeight="1">
      <c r="A143" s="263"/>
      <c r="B143" s="263"/>
      <c r="C143" s="263"/>
      <c r="D143" s="332"/>
      <c r="E143" s="264"/>
      <c r="F143" s="263"/>
      <c r="G143" s="264"/>
      <c r="H143" s="263"/>
      <c r="I143" s="263"/>
    </row>
    <row r="144" spans="1:9" ht="14.25" customHeight="1">
      <c r="A144" s="263"/>
      <c r="B144" s="263"/>
      <c r="C144" s="263"/>
      <c r="D144" s="332"/>
      <c r="E144" s="264"/>
      <c r="F144" s="263"/>
      <c r="G144" s="264"/>
      <c r="H144" s="263"/>
      <c r="I144" s="263"/>
    </row>
    <row r="145" spans="1:9" ht="14.25" customHeight="1">
      <c r="A145" s="263"/>
      <c r="B145" s="263"/>
      <c r="C145" s="263"/>
      <c r="D145" s="332"/>
      <c r="E145" s="264"/>
      <c r="F145" s="263"/>
      <c r="G145" s="264"/>
      <c r="H145" s="263"/>
      <c r="I145" s="263"/>
    </row>
    <row r="146" spans="1:9" ht="14.25" customHeight="1">
      <c r="A146" s="263"/>
      <c r="B146" s="263"/>
      <c r="C146" s="263"/>
      <c r="D146" s="332"/>
      <c r="E146" s="264"/>
      <c r="F146" s="263"/>
      <c r="G146" s="264"/>
      <c r="H146" s="263"/>
      <c r="I146" s="263"/>
    </row>
    <row r="147" spans="1:9" ht="14.25" customHeight="1">
      <c r="A147" s="263"/>
      <c r="B147" s="263"/>
      <c r="C147" s="263"/>
      <c r="D147" s="332"/>
      <c r="E147" s="264"/>
      <c r="F147" s="263"/>
      <c r="G147" s="264"/>
      <c r="H147" s="263"/>
      <c r="I147" s="263"/>
    </row>
    <row r="148" spans="1:9" ht="14.25" customHeight="1">
      <c r="A148" s="263"/>
      <c r="B148" s="263"/>
      <c r="C148" s="263"/>
      <c r="D148" s="332"/>
      <c r="E148" s="264"/>
      <c r="F148" s="263"/>
      <c r="G148" s="264"/>
      <c r="H148" s="263"/>
      <c r="I148" s="263"/>
    </row>
    <row r="149" spans="1:9" ht="14.25" customHeight="1">
      <c r="A149" s="263"/>
      <c r="B149" s="263"/>
      <c r="C149" s="263"/>
      <c r="D149" s="332"/>
      <c r="E149" s="264"/>
      <c r="F149" s="263"/>
      <c r="G149" s="264"/>
      <c r="H149" s="263"/>
      <c r="I149" s="263"/>
    </row>
    <row r="150" spans="1:9" ht="14.25" customHeight="1">
      <c r="A150" s="263"/>
      <c r="B150" s="263"/>
      <c r="C150" s="263"/>
      <c r="D150" s="332"/>
      <c r="E150" s="264"/>
      <c r="F150" s="263"/>
      <c r="G150" s="264"/>
      <c r="H150" s="263"/>
      <c r="I150" s="263"/>
    </row>
    <row r="151" spans="1:9" ht="14.25" customHeight="1">
      <c r="A151" s="263"/>
      <c r="B151" s="263"/>
      <c r="C151" s="263"/>
      <c r="D151" s="332"/>
      <c r="E151" s="264"/>
      <c r="F151" s="263"/>
      <c r="G151" s="264"/>
      <c r="H151" s="263"/>
      <c r="I151" s="263"/>
    </row>
    <row r="152" spans="1:9" ht="14.25" customHeight="1">
      <c r="A152" s="263"/>
      <c r="B152" s="263"/>
      <c r="C152" s="263"/>
      <c r="D152" s="332"/>
      <c r="E152" s="264"/>
      <c r="F152" s="263"/>
      <c r="G152" s="264"/>
      <c r="H152" s="263"/>
      <c r="I152" s="263"/>
    </row>
    <row r="153" spans="1:9" ht="14.25" customHeight="1">
      <c r="A153" s="263"/>
      <c r="B153" s="263"/>
      <c r="C153" s="263"/>
      <c r="D153" s="332"/>
      <c r="E153" s="264"/>
      <c r="F153" s="263"/>
      <c r="G153" s="264"/>
      <c r="H153" s="263"/>
      <c r="I153" s="263"/>
    </row>
    <row r="154" spans="1:9" ht="14.25" customHeight="1">
      <c r="A154" s="263"/>
      <c r="B154" s="263"/>
      <c r="C154" s="263"/>
      <c r="D154" s="332"/>
      <c r="E154" s="264"/>
      <c r="F154" s="263"/>
      <c r="G154" s="264"/>
      <c r="H154" s="263"/>
      <c r="I154" s="263"/>
    </row>
    <row r="155" spans="1:9" ht="14.25" customHeight="1">
      <c r="A155" s="263"/>
      <c r="B155" s="263"/>
      <c r="C155" s="263"/>
      <c r="D155" s="332"/>
      <c r="E155" s="264"/>
      <c r="F155" s="263"/>
      <c r="G155" s="264"/>
      <c r="H155" s="263"/>
      <c r="I155" s="263"/>
    </row>
    <row r="156" spans="1:9" ht="14.25" customHeight="1">
      <c r="A156" s="263"/>
      <c r="B156" s="263"/>
      <c r="C156" s="263"/>
      <c r="D156" s="332"/>
      <c r="E156" s="264"/>
      <c r="F156" s="263"/>
      <c r="G156" s="264"/>
      <c r="H156" s="263"/>
      <c r="I156" s="263"/>
    </row>
    <row r="157" spans="1:9" ht="14.25" customHeight="1">
      <c r="A157" s="263"/>
      <c r="B157" s="263"/>
      <c r="C157" s="263"/>
      <c r="D157" s="332"/>
      <c r="E157" s="264"/>
      <c r="F157" s="263"/>
      <c r="G157" s="264"/>
      <c r="H157" s="263"/>
      <c r="I157" s="263"/>
    </row>
    <row r="158" spans="1:9" ht="14.25" customHeight="1">
      <c r="A158" s="263"/>
      <c r="B158" s="263"/>
      <c r="C158" s="263"/>
      <c r="D158" s="332"/>
      <c r="E158" s="264"/>
      <c r="F158" s="263"/>
      <c r="G158" s="264"/>
      <c r="H158" s="263"/>
      <c r="I158" s="263"/>
    </row>
    <row r="159" spans="1:9" ht="14.25" customHeight="1">
      <c r="A159" s="263"/>
      <c r="B159" s="263"/>
      <c r="C159" s="263"/>
      <c r="D159" s="332"/>
      <c r="E159" s="264"/>
      <c r="F159" s="263"/>
      <c r="G159" s="264"/>
      <c r="H159" s="263"/>
      <c r="I159" s="263"/>
    </row>
    <row r="160" spans="1:9" ht="14.25" customHeight="1">
      <c r="A160" s="263"/>
      <c r="B160" s="263"/>
      <c r="C160" s="263"/>
      <c r="D160" s="332"/>
      <c r="E160" s="264"/>
      <c r="F160" s="263"/>
      <c r="G160" s="264"/>
      <c r="H160" s="263"/>
      <c r="I160" s="263"/>
    </row>
    <row r="161" spans="1:9" ht="14.25" customHeight="1">
      <c r="A161" s="263"/>
      <c r="B161" s="263"/>
      <c r="C161" s="263"/>
      <c r="D161" s="332"/>
      <c r="E161" s="264"/>
      <c r="F161" s="263"/>
      <c r="G161" s="264"/>
      <c r="H161" s="263"/>
      <c r="I161" s="263"/>
    </row>
    <row r="162" spans="1:9" ht="14.25" customHeight="1">
      <c r="A162" s="263"/>
      <c r="B162" s="263"/>
      <c r="C162" s="263"/>
      <c r="D162" s="332"/>
      <c r="E162" s="264"/>
      <c r="F162" s="263"/>
      <c r="G162" s="264"/>
      <c r="H162" s="263"/>
      <c r="I162" s="263"/>
    </row>
    <row r="163" spans="1:9" ht="14.25" customHeight="1">
      <c r="A163" s="263"/>
      <c r="B163" s="263"/>
      <c r="C163" s="263"/>
      <c r="D163" s="332"/>
      <c r="E163" s="264"/>
      <c r="F163" s="263"/>
      <c r="G163" s="264"/>
      <c r="H163" s="263"/>
      <c r="I163" s="263"/>
    </row>
    <row r="164" spans="1:9" ht="14.25" customHeight="1">
      <c r="A164" s="263"/>
      <c r="B164" s="263"/>
      <c r="C164" s="263"/>
      <c r="D164" s="332"/>
      <c r="E164" s="264"/>
      <c r="F164" s="263"/>
      <c r="G164" s="264"/>
      <c r="H164" s="263"/>
      <c r="I164" s="263"/>
    </row>
    <row r="165" spans="1:9" ht="14.25" customHeight="1">
      <c r="A165" s="263"/>
      <c r="B165" s="263"/>
      <c r="C165" s="263"/>
      <c r="D165" s="332"/>
      <c r="E165" s="264"/>
      <c r="F165" s="263"/>
      <c r="G165" s="264"/>
      <c r="H165" s="263"/>
      <c r="I165" s="263"/>
    </row>
    <row r="166" spans="1:9" ht="14.25" customHeight="1">
      <c r="A166" s="263"/>
      <c r="B166" s="263"/>
      <c r="C166" s="263"/>
      <c r="D166" s="332"/>
      <c r="E166" s="264"/>
      <c r="F166" s="263"/>
      <c r="G166" s="264"/>
      <c r="H166" s="263"/>
      <c r="I166" s="263"/>
    </row>
    <row r="167" spans="1:9" ht="14.25" customHeight="1">
      <c r="A167" s="263"/>
      <c r="B167" s="263"/>
      <c r="C167" s="263"/>
      <c r="D167" s="332"/>
      <c r="E167" s="264"/>
      <c r="F167" s="263"/>
      <c r="G167" s="264"/>
      <c r="H167" s="263"/>
      <c r="I167" s="263"/>
    </row>
    <row r="168" spans="1:9" ht="14.25" customHeight="1">
      <c r="A168" s="263"/>
      <c r="B168" s="263"/>
      <c r="C168" s="263"/>
      <c r="D168" s="332"/>
      <c r="E168" s="264"/>
      <c r="F168" s="263"/>
      <c r="G168" s="264"/>
      <c r="H168" s="263"/>
      <c r="I168" s="263"/>
    </row>
    <row r="169" spans="1:9" ht="14.25" customHeight="1">
      <c r="A169" s="263"/>
      <c r="B169" s="263"/>
      <c r="C169" s="263"/>
      <c r="D169" s="332"/>
      <c r="E169" s="264"/>
      <c r="F169" s="263"/>
      <c r="G169" s="264"/>
      <c r="H169" s="263"/>
      <c r="I169" s="263"/>
    </row>
    <row r="170" spans="1:9" ht="14.25" customHeight="1">
      <c r="A170" s="263"/>
      <c r="B170" s="263"/>
      <c r="C170" s="263"/>
      <c r="D170" s="332"/>
      <c r="E170" s="264"/>
      <c r="F170" s="263"/>
      <c r="G170" s="264"/>
      <c r="H170" s="263"/>
      <c r="I170" s="263"/>
    </row>
    <row r="171" spans="1:9" ht="14.25" customHeight="1">
      <c r="A171" s="263"/>
      <c r="B171" s="263"/>
      <c r="C171" s="263"/>
      <c r="D171" s="332"/>
      <c r="E171" s="264"/>
      <c r="F171" s="263"/>
      <c r="G171" s="264"/>
      <c r="H171" s="263"/>
      <c r="I171" s="263"/>
    </row>
    <row r="172" spans="1:9" ht="14.25" customHeight="1">
      <c r="A172" s="263"/>
      <c r="B172" s="263"/>
      <c r="C172" s="263"/>
      <c r="D172" s="332"/>
      <c r="E172" s="264"/>
      <c r="F172" s="263"/>
      <c r="G172" s="264"/>
      <c r="H172" s="263"/>
      <c r="I172" s="263"/>
    </row>
    <row r="173" spans="1:9" ht="14.25" customHeight="1">
      <c r="A173" s="263"/>
      <c r="B173" s="263"/>
      <c r="C173" s="263"/>
      <c r="D173" s="332"/>
      <c r="E173" s="264"/>
      <c r="F173" s="263"/>
      <c r="G173" s="264"/>
      <c r="H173" s="263"/>
      <c r="I173" s="263"/>
    </row>
    <row r="174" spans="1:9" ht="14.25" customHeight="1">
      <c r="A174" s="263"/>
      <c r="B174" s="263"/>
      <c r="C174" s="263"/>
      <c r="D174" s="332"/>
      <c r="E174" s="264"/>
      <c r="F174" s="263"/>
      <c r="G174" s="264"/>
      <c r="H174" s="263"/>
      <c r="I174" s="263"/>
    </row>
    <row r="175" spans="1:9" ht="14.25" customHeight="1">
      <c r="A175" s="263"/>
      <c r="B175" s="263"/>
      <c r="C175" s="263"/>
      <c r="D175" s="332"/>
      <c r="E175" s="264"/>
      <c r="F175" s="263"/>
      <c r="G175" s="264"/>
      <c r="H175" s="263"/>
      <c r="I175" s="263"/>
    </row>
    <row r="176" spans="1:9" ht="14.25" customHeight="1">
      <c r="A176" s="263"/>
      <c r="B176" s="263"/>
      <c r="C176" s="263"/>
      <c r="D176" s="332"/>
      <c r="E176" s="264"/>
      <c r="F176" s="263"/>
      <c r="G176" s="264"/>
      <c r="H176" s="263"/>
      <c r="I176" s="263"/>
    </row>
    <row r="177" spans="1:9" ht="14.25" customHeight="1">
      <c r="A177" s="263"/>
      <c r="B177" s="263"/>
      <c r="C177" s="263"/>
      <c r="D177" s="332"/>
      <c r="E177" s="264"/>
      <c r="F177" s="263"/>
      <c r="G177" s="264"/>
      <c r="H177" s="263"/>
      <c r="I177" s="263"/>
    </row>
    <row r="178" spans="1:9" ht="14.25" customHeight="1">
      <c r="A178" s="263"/>
      <c r="B178" s="263"/>
      <c r="C178" s="263"/>
      <c r="D178" s="332"/>
      <c r="E178" s="264"/>
      <c r="F178" s="263"/>
      <c r="G178" s="264"/>
      <c r="H178" s="263"/>
      <c r="I178" s="263"/>
    </row>
    <row r="179" spans="1:9" ht="14.25" customHeight="1">
      <c r="A179" s="263"/>
      <c r="B179" s="263"/>
      <c r="C179" s="263"/>
      <c r="D179" s="332"/>
      <c r="E179" s="264"/>
      <c r="F179" s="263"/>
      <c r="G179" s="264"/>
      <c r="H179" s="263"/>
      <c r="I179" s="263"/>
    </row>
    <row r="180" spans="1:9" ht="14.25" customHeight="1">
      <c r="A180" s="263"/>
      <c r="B180" s="263"/>
      <c r="C180" s="263"/>
      <c r="D180" s="332"/>
      <c r="E180" s="264"/>
      <c r="F180" s="263"/>
      <c r="G180" s="264"/>
      <c r="H180" s="263"/>
      <c r="I180" s="263"/>
    </row>
    <row r="181" spans="1:9" ht="14.25" customHeight="1">
      <c r="A181" s="263"/>
      <c r="B181" s="263"/>
      <c r="C181" s="263"/>
      <c r="D181" s="332"/>
      <c r="E181" s="264"/>
      <c r="F181" s="263"/>
      <c r="G181" s="264"/>
      <c r="H181" s="263"/>
      <c r="I181" s="263"/>
    </row>
    <row r="182" spans="1:9" ht="14.25" customHeight="1">
      <c r="A182" s="263"/>
      <c r="B182" s="263"/>
      <c r="C182" s="263"/>
      <c r="D182" s="332"/>
      <c r="E182" s="264"/>
      <c r="F182" s="263"/>
      <c r="G182" s="264"/>
      <c r="H182" s="263"/>
      <c r="I182" s="263"/>
    </row>
    <row r="183" spans="1:9" ht="14.25" customHeight="1">
      <c r="A183" s="263"/>
      <c r="B183" s="263"/>
      <c r="C183" s="263"/>
      <c r="D183" s="332"/>
      <c r="E183" s="264"/>
      <c r="F183" s="263"/>
      <c r="G183" s="264"/>
      <c r="H183" s="263"/>
      <c r="I183" s="263"/>
    </row>
    <row r="184" spans="1:9" ht="14.25" customHeight="1">
      <c r="A184" s="263"/>
      <c r="B184" s="263"/>
      <c r="C184" s="263"/>
      <c r="D184" s="332"/>
      <c r="E184" s="264"/>
      <c r="F184" s="263"/>
      <c r="G184" s="264"/>
      <c r="H184" s="263"/>
      <c r="I184" s="263"/>
    </row>
    <row r="185" spans="1:9" ht="14.25" customHeight="1">
      <c r="A185" s="263"/>
      <c r="B185" s="263"/>
      <c r="C185" s="263"/>
      <c r="D185" s="332"/>
      <c r="E185" s="264"/>
      <c r="F185" s="263"/>
      <c r="G185" s="264"/>
      <c r="H185" s="263"/>
      <c r="I185" s="263"/>
    </row>
    <row r="186" spans="1:9" ht="14.25" customHeight="1">
      <c r="A186" s="263"/>
      <c r="B186" s="263"/>
      <c r="C186" s="263"/>
      <c r="D186" s="332"/>
      <c r="E186" s="264"/>
      <c r="F186" s="263"/>
      <c r="G186" s="264"/>
      <c r="H186" s="263"/>
      <c r="I186" s="263"/>
    </row>
    <row r="187" spans="1:9" ht="14.25" customHeight="1">
      <c r="A187" s="263"/>
      <c r="B187" s="263"/>
      <c r="C187" s="263"/>
      <c r="D187" s="332"/>
      <c r="E187" s="264"/>
      <c r="F187" s="263"/>
      <c r="G187" s="264"/>
      <c r="H187" s="263"/>
      <c r="I187" s="263"/>
    </row>
    <row r="188" spans="1:9" ht="14.25" customHeight="1">
      <c r="A188" s="263"/>
      <c r="B188" s="263"/>
      <c r="C188" s="263"/>
      <c r="D188" s="332"/>
      <c r="E188" s="264"/>
      <c r="F188" s="263"/>
      <c r="G188" s="264"/>
      <c r="H188" s="263"/>
      <c r="I188" s="263"/>
    </row>
    <row r="189" spans="1:9" ht="14.25" customHeight="1">
      <c r="A189" s="263"/>
      <c r="B189" s="263"/>
      <c r="C189" s="263"/>
      <c r="D189" s="332"/>
      <c r="E189" s="264"/>
      <c r="F189" s="263"/>
      <c r="G189" s="264"/>
      <c r="H189" s="263"/>
      <c r="I189" s="263"/>
    </row>
    <row r="190" spans="1:9" ht="14.25" customHeight="1">
      <c r="A190" s="263"/>
      <c r="B190" s="263"/>
      <c r="C190" s="263"/>
      <c r="D190" s="332"/>
      <c r="E190" s="264"/>
      <c r="F190" s="263"/>
      <c r="G190" s="264"/>
      <c r="H190" s="263"/>
      <c r="I190" s="263"/>
    </row>
    <row r="191" spans="1:9" ht="14.25" customHeight="1">
      <c r="A191" s="263"/>
      <c r="B191" s="263"/>
      <c r="C191" s="263"/>
      <c r="D191" s="332"/>
      <c r="E191" s="264"/>
      <c r="F191" s="263"/>
      <c r="G191" s="264"/>
      <c r="H191" s="263"/>
      <c r="I191" s="263"/>
    </row>
    <row r="192" spans="1:9" ht="14.25" customHeight="1">
      <c r="A192" s="263"/>
      <c r="B192" s="263"/>
      <c r="C192" s="263"/>
      <c r="D192" s="332"/>
      <c r="E192" s="264"/>
      <c r="F192" s="263"/>
      <c r="G192" s="264"/>
      <c r="H192" s="263"/>
      <c r="I192" s="263"/>
    </row>
    <row r="193" spans="1:9" ht="14.25" customHeight="1">
      <c r="A193" s="263"/>
      <c r="B193" s="263"/>
      <c r="C193" s="263"/>
      <c r="D193" s="332"/>
      <c r="E193" s="264"/>
      <c r="F193" s="263"/>
      <c r="G193" s="264"/>
      <c r="H193" s="263"/>
      <c r="I193" s="263"/>
    </row>
    <row r="194" spans="1:9" ht="14.25" customHeight="1">
      <c r="A194" s="263"/>
      <c r="B194" s="263"/>
      <c r="C194" s="263"/>
      <c r="D194" s="332"/>
      <c r="E194" s="264"/>
      <c r="F194" s="263"/>
      <c r="G194" s="264"/>
      <c r="H194" s="263"/>
      <c r="I194" s="263"/>
    </row>
    <row r="195" spans="1:9" ht="14.25" customHeight="1">
      <c r="A195" s="263"/>
      <c r="B195" s="263"/>
      <c r="C195" s="263"/>
      <c r="D195" s="332"/>
      <c r="E195" s="264"/>
      <c r="F195" s="263"/>
      <c r="G195" s="264"/>
      <c r="H195" s="263"/>
      <c r="I195" s="263"/>
    </row>
    <row r="196" spans="1:9" ht="14.25" customHeight="1">
      <c r="A196" s="263"/>
      <c r="B196" s="263"/>
      <c r="C196" s="263"/>
      <c r="D196" s="332"/>
      <c r="E196" s="264"/>
      <c r="F196" s="263"/>
      <c r="G196" s="264"/>
      <c r="H196" s="263"/>
      <c r="I196" s="263"/>
    </row>
    <row r="197" spans="1:9" ht="14.25" customHeight="1">
      <c r="A197" s="263"/>
      <c r="B197" s="263"/>
      <c r="C197" s="263"/>
      <c r="D197" s="332"/>
      <c r="E197" s="264"/>
      <c r="F197" s="263"/>
      <c r="G197" s="264"/>
      <c r="H197" s="263"/>
      <c r="I197" s="263"/>
    </row>
    <row r="198" spans="1:9" ht="14.25" customHeight="1">
      <c r="A198" s="263"/>
      <c r="B198" s="263"/>
      <c r="C198" s="263"/>
      <c r="D198" s="332"/>
      <c r="E198" s="264"/>
      <c r="F198" s="263"/>
      <c r="G198" s="264"/>
      <c r="H198" s="263"/>
      <c r="I198" s="263"/>
    </row>
    <row r="199" spans="1:9" ht="14.25" customHeight="1">
      <c r="A199" s="263"/>
      <c r="B199" s="263"/>
      <c r="C199" s="263"/>
      <c r="D199" s="332"/>
      <c r="E199" s="264"/>
      <c r="F199" s="263"/>
      <c r="G199" s="264"/>
      <c r="H199" s="263"/>
      <c r="I199" s="263"/>
    </row>
    <row r="200" spans="1:9" ht="14.25" customHeight="1">
      <c r="A200" s="263"/>
      <c r="B200" s="263"/>
      <c r="C200" s="263"/>
      <c r="D200" s="332"/>
      <c r="E200" s="264"/>
      <c r="F200" s="263"/>
      <c r="G200" s="264"/>
      <c r="H200" s="263"/>
      <c r="I200" s="263"/>
    </row>
    <row r="201" spans="1:9" ht="14.25" customHeight="1">
      <c r="A201" s="263"/>
      <c r="B201" s="263"/>
      <c r="C201" s="263"/>
      <c r="D201" s="332"/>
      <c r="E201" s="264"/>
      <c r="F201" s="263"/>
      <c r="G201" s="264"/>
      <c r="H201" s="263"/>
      <c r="I201" s="263"/>
    </row>
    <row r="202" spans="1:9" ht="14.25" customHeight="1">
      <c r="A202" s="263"/>
      <c r="B202" s="263"/>
      <c r="C202" s="263"/>
      <c r="D202" s="332"/>
      <c r="E202" s="264"/>
      <c r="F202" s="263"/>
      <c r="G202" s="264"/>
      <c r="H202" s="263"/>
      <c r="I202" s="263"/>
    </row>
    <row r="203" spans="1:9" ht="14.25" customHeight="1">
      <c r="A203" s="263"/>
      <c r="B203" s="263"/>
      <c r="C203" s="263"/>
      <c r="D203" s="332"/>
      <c r="E203" s="264"/>
      <c r="F203" s="263"/>
      <c r="G203" s="264"/>
      <c r="H203" s="263"/>
      <c r="I203" s="263"/>
    </row>
    <row r="204" spans="1:9" ht="14.25" customHeight="1">
      <c r="A204" s="263"/>
      <c r="B204" s="263"/>
      <c r="C204" s="263"/>
      <c r="D204" s="332"/>
      <c r="E204" s="264"/>
      <c r="F204" s="263"/>
      <c r="G204" s="264"/>
      <c r="H204" s="263"/>
      <c r="I204" s="263"/>
    </row>
    <row r="205" spans="1:9" ht="14.25" customHeight="1">
      <c r="A205" s="263"/>
      <c r="B205" s="263"/>
      <c r="C205" s="263"/>
      <c r="D205" s="332"/>
      <c r="E205" s="264"/>
      <c r="F205" s="263"/>
      <c r="G205" s="264"/>
      <c r="H205" s="263"/>
      <c r="I205" s="263"/>
    </row>
    <row r="206" spans="1:9" ht="14.25" customHeight="1">
      <c r="A206" s="263"/>
      <c r="B206" s="263"/>
      <c r="C206" s="263"/>
      <c r="D206" s="332"/>
      <c r="E206" s="264"/>
      <c r="F206" s="263"/>
      <c r="G206" s="264"/>
      <c r="H206" s="263"/>
      <c r="I206" s="263"/>
    </row>
    <row r="207" spans="1:9" ht="14.25" customHeight="1">
      <c r="A207" s="263"/>
      <c r="B207" s="263"/>
      <c r="C207" s="263"/>
      <c r="D207" s="332"/>
      <c r="E207" s="264"/>
      <c r="F207" s="263"/>
      <c r="G207" s="264"/>
      <c r="H207" s="263"/>
      <c r="I207" s="263"/>
    </row>
    <row r="208" spans="1:9" ht="14.25" customHeight="1">
      <c r="A208" s="263"/>
      <c r="B208" s="263"/>
      <c r="C208" s="263"/>
      <c r="D208" s="332"/>
      <c r="E208" s="264"/>
      <c r="F208" s="263"/>
      <c r="G208" s="264"/>
      <c r="H208" s="263"/>
      <c r="I208" s="263"/>
    </row>
    <row r="209" spans="1:9" ht="14.25" customHeight="1">
      <c r="A209" s="263"/>
      <c r="B209" s="263"/>
      <c r="C209" s="263"/>
      <c r="D209" s="332"/>
      <c r="E209" s="264"/>
      <c r="F209" s="263"/>
      <c r="G209" s="264"/>
      <c r="H209" s="263"/>
      <c r="I209" s="263"/>
    </row>
    <row r="210" spans="1:9" ht="14.25" customHeight="1">
      <c r="A210" s="263"/>
      <c r="B210" s="263"/>
      <c r="C210" s="263"/>
      <c r="D210" s="332"/>
      <c r="E210" s="264"/>
      <c r="F210" s="263"/>
      <c r="G210" s="264"/>
      <c r="H210" s="263"/>
      <c r="I210" s="263"/>
    </row>
    <row r="211" spans="1:9" ht="14.25" customHeight="1">
      <c r="A211" s="263"/>
      <c r="B211" s="263"/>
      <c r="C211" s="263"/>
      <c r="D211" s="332"/>
      <c r="E211" s="264"/>
      <c r="F211" s="263"/>
      <c r="G211" s="264"/>
      <c r="H211" s="263"/>
      <c r="I211" s="263"/>
    </row>
    <row r="212" spans="1:9" ht="14.25" customHeight="1">
      <c r="A212" s="263"/>
      <c r="B212" s="263"/>
      <c r="C212" s="263"/>
      <c r="D212" s="332"/>
      <c r="E212" s="264"/>
      <c r="F212" s="263"/>
      <c r="G212" s="264"/>
      <c r="H212" s="263"/>
      <c r="I212" s="263"/>
    </row>
    <row r="213" spans="1:9" ht="14.25" customHeight="1">
      <c r="A213" s="263"/>
      <c r="B213" s="263"/>
      <c r="C213" s="263"/>
      <c r="D213" s="332"/>
      <c r="E213" s="264"/>
      <c r="F213" s="263"/>
      <c r="G213" s="264"/>
      <c r="H213" s="263"/>
      <c r="I213" s="263"/>
    </row>
    <row r="214" spans="1:9" ht="14.25" customHeight="1">
      <c r="A214" s="263"/>
      <c r="B214" s="263"/>
      <c r="C214" s="263"/>
      <c r="D214" s="332"/>
      <c r="E214" s="264"/>
      <c r="F214" s="263"/>
      <c r="G214" s="264"/>
      <c r="H214" s="263"/>
      <c r="I214" s="263"/>
    </row>
    <row r="215" spans="1:9" ht="14.25" customHeight="1">
      <c r="A215" s="263"/>
      <c r="B215" s="263"/>
      <c r="C215" s="263"/>
      <c r="D215" s="332"/>
      <c r="E215" s="264"/>
      <c r="F215" s="263"/>
      <c r="G215" s="264"/>
      <c r="H215" s="263"/>
      <c r="I215" s="263"/>
    </row>
    <row r="216" spans="1:9" ht="14.25" customHeight="1">
      <c r="A216" s="263"/>
      <c r="B216" s="263"/>
      <c r="C216" s="263"/>
      <c r="D216" s="332"/>
      <c r="E216" s="264"/>
      <c r="F216" s="263"/>
      <c r="G216" s="264"/>
      <c r="H216" s="263"/>
      <c r="I216" s="263"/>
    </row>
    <row r="217" spans="1:9" ht="14.25" customHeight="1">
      <c r="A217" s="263"/>
      <c r="B217" s="263"/>
      <c r="C217" s="263"/>
      <c r="D217" s="332"/>
      <c r="E217" s="264"/>
      <c r="F217" s="263"/>
      <c r="G217" s="264"/>
      <c r="H217" s="263"/>
      <c r="I217" s="263"/>
    </row>
    <row r="218" spans="1:9" ht="14.25" customHeight="1">
      <c r="A218" s="263"/>
      <c r="B218" s="263"/>
      <c r="C218" s="263"/>
      <c r="D218" s="332"/>
      <c r="E218" s="264"/>
      <c r="F218" s="263"/>
      <c r="G218" s="264"/>
      <c r="H218" s="263"/>
      <c r="I218" s="263"/>
    </row>
    <row r="219" spans="1:9" ht="14.25" customHeight="1">
      <c r="A219" s="263"/>
      <c r="B219" s="263"/>
      <c r="C219" s="263"/>
      <c r="D219" s="332"/>
      <c r="E219" s="264"/>
      <c r="F219" s="263"/>
      <c r="G219" s="264"/>
      <c r="H219" s="263"/>
      <c r="I219" s="263"/>
    </row>
    <row r="220" spans="1:9" ht="14.25" customHeight="1">
      <c r="A220" s="263"/>
      <c r="B220" s="263"/>
      <c r="C220" s="263"/>
      <c r="D220" s="332"/>
      <c r="E220" s="264"/>
      <c r="F220" s="263"/>
      <c r="G220" s="264"/>
      <c r="H220" s="263"/>
      <c r="I220" s="263"/>
    </row>
    <row r="221" spans="1:9" ht="14.25" customHeight="1">
      <c r="A221" s="263"/>
      <c r="B221" s="263"/>
      <c r="C221" s="263"/>
      <c r="D221" s="332"/>
      <c r="E221" s="264"/>
      <c r="F221" s="263"/>
      <c r="G221" s="264"/>
      <c r="H221" s="263"/>
      <c r="I221" s="263"/>
    </row>
    <row r="222" spans="1:9" ht="14.25" customHeight="1">
      <c r="A222" s="263"/>
      <c r="B222" s="263"/>
      <c r="C222" s="263"/>
      <c r="D222" s="332"/>
      <c r="E222" s="264"/>
      <c r="F222" s="263"/>
      <c r="G222" s="264"/>
      <c r="H222" s="263"/>
      <c r="I222" s="263"/>
    </row>
    <row r="223" spans="1:9" ht="14.25" customHeight="1">
      <c r="A223" s="263"/>
      <c r="B223" s="263"/>
      <c r="C223" s="263"/>
      <c r="D223" s="332"/>
      <c r="E223" s="264"/>
      <c r="F223" s="263"/>
      <c r="G223" s="264"/>
      <c r="H223" s="263"/>
      <c r="I223" s="263"/>
    </row>
    <row r="224" spans="1:9" ht="14.25" customHeight="1">
      <c r="A224" s="263"/>
      <c r="B224" s="263"/>
      <c r="C224" s="263"/>
      <c r="D224" s="332"/>
      <c r="E224" s="264"/>
      <c r="F224" s="263"/>
      <c r="G224" s="264"/>
      <c r="H224" s="263"/>
      <c r="I224" s="263"/>
    </row>
    <row r="225" spans="1:9" ht="14.25" customHeight="1">
      <c r="A225" s="263"/>
      <c r="B225" s="263"/>
      <c r="C225" s="263"/>
      <c r="D225" s="332"/>
      <c r="E225" s="264"/>
      <c r="F225" s="263"/>
      <c r="G225" s="264"/>
      <c r="H225" s="263"/>
      <c r="I225" s="263"/>
    </row>
    <row r="226" spans="1:9" ht="14.25" customHeight="1">
      <c r="A226" s="263"/>
      <c r="B226" s="263"/>
      <c r="C226" s="263"/>
      <c r="D226" s="332"/>
      <c r="E226" s="264"/>
      <c r="F226" s="263"/>
      <c r="G226" s="264"/>
      <c r="H226" s="263"/>
      <c r="I226" s="263"/>
    </row>
    <row r="227" spans="1:9" ht="14.25" customHeight="1">
      <c r="A227" s="263"/>
      <c r="B227" s="263"/>
      <c r="C227" s="263"/>
      <c r="D227" s="332"/>
      <c r="E227" s="264"/>
      <c r="F227" s="263"/>
      <c r="G227" s="264"/>
      <c r="H227" s="263"/>
      <c r="I227" s="263"/>
    </row>
    <row r="228" spans="1:9" ht="14.25" customHeight="1">
      <c r="A228" s="263"/>
      <c r="B228" s="263"/>
      <c r="C228" s="263"/>
      <c r="D228" s="332"/>
      <c r="E228" s="264"/>
      <c r="F228" s="263"/>
      <c r="G228" s="264"/>
      <c r="H228" s="263"/>
      <c r="I228" s="263"/>
    </row>
    <row r="229" spans="1:9" ht="14.25" customHeight="1">
      <c r="A229" s="263"/>
      <c r="B229" s="263"/>
      <c r="C229" s="263"/>
      <c r="D229" s="332"/>
      <c r="E229" s="264"/>
      <c r="F229" s="263"/>
      <c r="G229" s="264"/>
      <c r="H229" s="263"/>
      <c r="I229" s="263"/>
    </row>
    <row r="230" spans="1:9" ht="14.25" customHeight="1">
      <c r="A230" s="263"/>
      <c r="B230" s="263"/>
      <c r="C230" s="263"/>
      <c r="D230" s="332"/>
      <c r="E230" s="264"/>
      <c r="F230" s="263"/>
      <c r="G230" s="264"/>
      <c r="H230" s="263"/>
      <c r="I230" s="263"/>
    </row>
    <row r="231" spans="1:9" ht="14.25" customHeight="1">
      <c r="A231" s="263"/>
      <c r="B231" s="263"/>
      <c r="C231" s="263"/>
      <c r="D231" s="332"/>
      <c r="E231" s="264"/>
      <c r="F231" s="263"/>
      <c r="G231" s="264"/>
      <c r="H231" s="263"/>
      <c r="I231" s="263"/>
    </row>
    <row r="232" spans="1:9" ht="14.25" customHeight="1">
      <c r="A232" s="263"/>
      <c r="B232" s="263"/>
      <c r="C232" s="263"/>
      <c r="D232" s="332"/>
      <c r="E232" s="264"/>
      <c r="F232" s="263"/>
      <c r="G232" s="264"/>
      <c r="H232" s="263"/>
      <c r="I232" s="263"/>
    </row>
    <row r="233" spans="1:9" ht="14.25" customHeight="1">
      <c r="A233" s="263"/>
      <c r="B233" s="263"/>
      <c r="C233" s="263"/>
      <c r="D233" s="332"/>
      <c r="E233" s="264"/>
      <c r="F233" s="263"/>
      <c r="G233" s="264"/>
      <c r="H233" s="263"/>
      <c r="I233" s="263"/>
    </row>
    <row r="234" spans="1:9" ht="14.25" customHeight="1">
      <c r="A234" s="263"/>
      <c r="B234" s="263"/>
      <c r="C234" s="263"/>
      <c r="D234" s="332"/>
      <c r="E234" s="264"/>
      <c r="F234" s="263"/>
      <c r="G234" s="264"/>
      <c r="H234" s="263"/>
      <c r="I234" s="263"/>
    </row>
    <row r="235" spans="1:9" ht="14.25" customHeight="1">
      <c r="A235" s="263"/>
      <c r="B235" s="263"/>
      <c r="C235" s="263"/>
      <c r="D235" s="332"/>
      <c r="E235" s="264"/>
      <c r="F235" s="263"/>
      <c r="G235" s="264"/>
      <c r="H235" s="263"/>
      <c r="I235" s="263"/>
    </row>
    <row r="236" spans="1:9" ht="14.25" customHeight="1">
      <c r="A236" s="263"/>
      <c r="B236" s="263"/>
      <c r="C236" s="263"/>
      <c r="D236" s="332"/>
      <c r="E236" s="264"/>
      <c r="F236" s="263"/>
      <c r="G236" s="264"/>
      <c r="H236" s="263"/>
      <c r="I236" s="263"/>
    </row>
    <row r="237" spans="1:9" ht="14.25" customHeight="1">
      <c r="A237" s="263"/>
      <c r="B237" s="263"/>
      <c r="C237" s="263"/>
      <c r="D237" s="332"/>
      <c r="E237" s="264"/>
      <c r="F237" s="263"/>
      <c r="G237" s="264"/>
      <c r="H237" s="263"/>
      <c r="I237" s="263"/>
    </row>
    <row r="238" spans="1:9" ht="14.25" customHeight="1">
      <c r="A238" s="263"/>
      <c r="B238" s="263"/>
      <c r="C238" s="263"/>
      <c r="D238" s="332"/>
      <c r="E238" s="264"/>
      <c r="F238" s="263"/>
      <c r="G238" s="264"/>
      <c r="H238" s="263"/>
      <c r="I238" s="263"/>
    </row>
    <row r="239" spans="1:9" ht="14.25" customHeight="1">
      <c r="A239" s="263"/>
      <c r="B239" s="263"/>
      <c r="C239" s="263"/>
      <c r="D239" s="332"/>
      <c r="E239" s="264"/>
      <c r="F239" s="263"/>
      <c r="G239" s="264"/>
      <c r="H239" s="263"/>
      <c r="I239" s="263"/>
    </row>
    <row r="240" spans="1:9" ht="14.25" customHeight="1">
      <c r="A240" s="263"/>
      <c r="B240" s="263"/>
      <c r="C240" s="263"/>
      <c r="D240" s="332"/>
      <c r="E240" s="264"/>
      <c r="F240" s="263"/>
      <c r="G240" s="264"/>
      <c r="H240" s="263"/>
      <c r="I240" s="263"/>
    </row>
    <row r="241" spans="1:9" ht="14.25" customHeight="1">
      <c r="A241" s="263"/>
      <c r="B241" s="263"/>
      <c r="C241" s="263"/>
      <c r="D241" s="332"/>
      <c r="E241" s="264"/>
      <c r="F241" s="263"/>
      <c r="G241" s="264"/>
      <c r="H241" s="263"/>
      <c r="I241" s="263"/>
    </row>
    <row r="242" spans="1:9" ht="14.25" customHeight="1">
      <c r="A242" s="263"/>
      <c r="B242" s="263"/>
      <c r="C242" s="263"/>
      <c r="D242" s="332"/>
      <c r="E242" s="264"/>
      <c r="F242" s="263"/>
      <c r="G242" s="264"/>
      <c r="H242" s="263"/>
      <c r="I242" s="263"/>
    </row>
    <row r="243" spans="1:9" ht="14.25" customHeight="1">
      <c r="A243" s="263"/>
      <c r="B243" s="263"/>
      <c r="C243" s="263"/>
      <c r="D243" s="332"/>
      <c r="E243" s="264"/>
      <c r="F243" s="263"/>
      <c r="G243" s="264"/>
      <c r="H243" s="263"/>
      <c r="I243" s="263"/>
    </row>
    <row r="244" spans="1:9" ht="14.25" customHeight="1">
      <c r="A244" s="263"/>
      <c r="B244" s="263"/>
      <c r="C244" s="263"/>
      <c r="D244" s="332"/>
      <c r="E244" s="264"/>
      <c r="F244" s="263"/>
      <c r="G244" s="264"/>
      <c r="H244" s="263"/>
      <c r="I244" s="263"/>
    </row>
    <row r="245" spans="1:9" ht="14.25" customHeight="1">
      <c r="A245" s="263"/>
      <c r="B245" s="263"/>
      <c r="C245" s="263"/>
      <c r="D245" s="332"/>
      <c r="E245" s="264"/>
      <c r="F245" s="263"/>
      <c r="G245" s="264"/>
      <c r="H245" s="263"/>
      <c r="I245" s="263"/>
    </row>
    <row r="246" spans="1:9" ht="14.25" customHeight="1">
      <c r="A246" s="263"/>
      <c r="B246" s="263"/>
      <c r="C246" s="263"/>
      <c r="D246" s="332"/>
      <c r="E246" s="264"/>
      <c r="F246" s="263"/>
      <c r="G246" s="264"/>
      <c r="H246" s="263"/>
      <c r="I246" s="263"/>
    </row>
    <row r="247" spans="1:9" ht="14.25" customHeight="1">
      <c r="A247" s="263"/>
      <c r="B247" s="263"/>
      <c r="C247" s="263"/>
      <c r="D247" s="332"/>
      <c r="E247" s="264"/>
      <c r="F247" s="263"/>
      <c r="G247" s="264"/>
      <c r="H247" s="263"/>
      <c r="I247" s="263"/>
    </row>
    <row r="248" spans="1:9" ht="14.25" customHeight="1">
      <c r="A248" s="263"/>
      <c r="B248" s="263"/>
      <c r="C248" s="263"/>
      <c r="D248" s="332"/>
      <c r="E248" s="264"/>
      <c r="F248" s="263"/>
      <c r="G248" s="264"/>
      <c r="H248" s="263"/>
      <c r="I248" s="263"/>
    </row>
    <row r="249" spans="1:9" ht="14.25" customHeight="1">
      <c r="A249" s="263"/>
      <c r="B249" s="263"/>
      <c r="C249" s="263"/>
      <c r="D249" s="332"/>
      <c r="E249" s="264"/>
      <c r="F249" s="263"/>
      <c r="G249" s="264"/>
      <c r="H249" s="263"/>
      <c r="I249" s="263"/>
    </row>
    <row r="250" spans="1:9" ht="14.25" customHeight="1">
      <c r="A250" s="263"/>
      <c r="B250" s="263"/>
      <c r="C250" s="263"/>
      <c r="D250" s="332"/>
      <c r="E250" s="264"/>
      <c r="F250" s="263"/>
      <c r="G250" s="264"/>
      <c r="H250" s="263"/>
      <c r="I250" s="263"/>
    </row>
    <row r="251" spans="1:9" ht="14.25" customHeight="1">
      <c r="A251" s="263"/>
      <c r="B251" s="263"/>
      <c r="C251" s="263"/>
      <c r="D251" s="332"/>
      <c r="E251" s="264"/>
      <c r="F251" s="263"/>
      <c r="G251" s="264"/>
      <c r="H251" s="263"/>
      <c r="I251" s="263"/>
    </row>
    <row r="252" spans="1:9" ht="14.25" customHeight="1">
      <c r="A252" s="263"/>
      <c r="B252" s="263"/>
      <c r="C252" s="263"/>
      <c r="D252" s="332"/>
      <c r="E252" s="264"/>
      <c r="F252" s="263"/>
      <c r="G252" s="264"/>
      <c r="H252" s="263"/>
      <c r="I252" s="263"/>
    </row>
    <row r="253" spans="1:9" ht="14.25" customHeight="1">
      <c r="A253" s="263"/>
      <c r="B253" s="263"/>
      <c r="C253" s="263"/>
      <c r="D253" s="332"/>
      <c r="E253" s="264"/>
      <c r="F253" s="263"/>
      <c r="G253" s="264"/>
      <c r="H253" s="263"/>
      <c r="I253" s="263"/>
    </row>
    <row r="254" spans="1:9" ht="14.25" customHeight="1">
      <c r="A254" s="263"/>
      <c r="B254" s="263"/>
      <c r="C254" s="263"/>
      <c r="D254" s="332"/>
      <c r="E254" s="264"/>
      <c r="F254" s="263"/>
      <c r="G254" s="264"/>
      <c r="H254" s="263"/>
      <c r="I254" s="263"/>
    </row>
    <row r="255" spans="1:9" ht="14.25" customHeight="1">
      <c r="A255" s="263"/>
      <c r="B255" s="263"/>
      <c r="C255" s="263"/>
      <c r="D255" s="332"/>
      <c r="E255" s="264"/>
      <c r="F255" s="263"/>
      <c r="G255" s="264"/>
      <c r="H255" s="263"/>
      <c r="I255" s="263"/>
    </row>
    <row r="256" spans="1:9" ht="14.25" customHeight="1">
      <c r="A256" s="263"/>
      <c r="B256" s="263"/>
      <c r="C256" s="263"/>
      <c r="D256" s="332"/>
      <c r="E256" s="264"/>
      <c r="F256" s="263"/>
      <c r="G256" s="264"/>
      <c r="H256" s="263"/>
      <c r="I256" s="263"/>
    </row>
    <row r="257" spans="1:9" ht="14.25" customHeight="1">
      <c r="A257" s="263"/>
      <c r="B257" s="263"/>
      <c r="C257" s="263"/>
      <c r="D257" s="332"/>
      <c r="E257" s="264"/>
      <c r="F257" s="263"/>
      <c r="G257" s="264"/>
      <c r="H257" s="263"/>
      <c r="I257" s="263"/>
    </row>
    <row r="258" spans="1:9" ht="14.25" customHeight="1">
      <c r="A258" s="263"/>
      <c r="B258" s="263"/>
      <c r="C258" s="263"/>
      <c r="D258" s="332"/>
      <c r="E258" s="264"/>
      <c r="F258" s="263"/>
      <c r="G258" s="264"/>
      <c r="H258" s="263"/>
      <c r="I258" s="263"/>
    </row>
    <row r="259" spans="1:9" ht="14.25" customHeight="1">
      <c r="A259" s="263"/>
      <c r="B259" s="263"/>
      <c r="C259" s="263"/>
      <c r="D259" s="332"/>
      <c r="E259" s="264"/>
      <c r="F259" s="263"/>
      <c r="G259" s="264"/>
      <c r="H259" s="263"/>
      <c r="I259" s="263"/>
    </row>
    <row r="260" spans="1:9" ht="14.25" customHeight="1">
      <c r="A260" s="263"/>
      <c r="B260" s="263"/>
      <c r="C260" s="263"/>
      <c r="D260" s="332"/>
      <c r="E260" s="264"/>
      <c r="F260" s="263"/>
      <c r="G260" s="264"/>
      <c r="H260" s="263"/>
      <c r="I260" s="263"/>
    </row>
    <row r="261" spans="1:9" ht="14.25" customHeight="1">
      <c r="A261" s="263"/>
      <c r="B261" s="263"/>
      <c r="C261" s="263"/>
      <c r="D261" s="332"/>
      <c r="E261" s="264"/>
      <c r="F261" s="263"/>
      <c r="G261" s="264"/>
      <c r="H261" s="263"/>
      <c r="I261" s="263"/>
    </row>
    <row r="262" spans="1:9" ht="14.25" customHeight="1">
      <c r="A262" s="263"/>
      <c r="B262" s="263"/>
      <c r="C262" s="263"/>
      <c r="D262" s="332"/>
      <c r="E262" s="264"/>
      <c r="F262" s="263"/>
      <c r="G262" s="264"/>
      <c r="H262" s="263"/>
      <c r="I262" s="263"/>
    </row>
    <row r="263" spans="1:9" ht="14.25" customHeight="1">
      <c r="A263" s="263"/>
      <c r="B263" s="263"/>
      <c r="C263" s="263"/>
      <c r="D263" s="332"/>
      <c r="E263" s="264"/>
      <c r="F263" s="263"/>
      <c r="G263" s="264"/>
      <c r="H263" s="263"/>
      <c r="I263" s="263"/>
    </row>
    <row r="264" spans="1:9" ht="14.25" customHeight="1">
      <c r="A264" s="263"/>
      <c r="B264" s="263"/>
      <c r="C264" s="263"/>
      <c r="D264" s="332"/>
      <c r="E264" s="264"/>
      <c r="F264" s="263"/>
      <c r="G264" s="264"/>
      <c r="H264" s="263"/>
      <c r="I264" s="263"/>
    </row>
    <row r="265" spans="1:9" ht="14.25" customHeight="1">
      <c r="A265" s="263"/>
      <c r="B265" s="263"/>
      <c r="C265" s="263"/>
      <c r="D265" s="332"/>
      <c r="E265" s="264"/>
      <c r="F265" s="263"/>
      <c r="G265" s="264"/>
      <c r="H265" s="263"/>
      <c r="I265" s="263"/>
    </row>
    <row r="266" spans="1:9" ht="14.25" customHeight="1">
      <c r="A266" s="263"/>
      <c r="B266" s="263"/>
      <c r="C266" s="263"/>
      <c r="D266" s="332"/>
      <c r="E266" s="264"/>
      <c r="F266" s="263"/>
      <c r="G266" s="264"/>
      <c r="H266" s="263"/>
      <c r="I266" s="263"/>
    </row>
    <row r="267" spans="1:9" ht="14.25" customHeight="1">
      <c r="A267" s="263"/>
      <c r="B267" s="263"/>
      <c r="C267" s="263"/>
      <c r="D267" s="332"/>
      <c r="E267" s="264"/>
      <c r="F267" s="263"/>
      <c r="G267" s="264"/>
      <c r="H267" s="263"/>
      <c r="I267" s="263"/>
    </row>
    <row r="268" spans="1:9" ht="14.25" customHeight="1">
      <c r="A268" s="263"/>
      <c r="B268" s="263"/>
      <c r="C268" s="263"/>
      <c r="D268" s="332"/>
      <c r="E268" s="264"/>
      <c r="F268" s="263"/>
      <c r="G268" s="264"/>
      <c r="H268" s="263"/>
      <c r="I268" s="263"/>
    </row>
    <row r="269" spans="1:9" ht="14.25" customHeight="1">
      <c r="A269" s="263"/>
      <c r="B269" s="263"/>
      <c r="C269" s="263"/>
      <c r="D269" s="332"/>
      <c r="E269" s="264"/>
      <c r="F269" s="263"/>
      <c r="G269" s="264"/>
      <c r="H269" s="263"/>
      <c r="I269" s="263"/>
    </row>
    <row r="270" spans="1:9" ht="14.25" customHeight="1">
      <c r="A270" s="263"/>
      <c r="B270" s="263"/>
      <c r="C270" s="263"/>
      <c r="D270" s="332"/>
      <c r="E270" s="264"/>
      <c r="F270" s="263"/>
      <c r="G270" s="264"/>
      <c r="H270" s="263"/>
      <c r="I270" s="263"/>
    </row>
    <row r="271" spans="1:9" ht="14.25" customHeight="1">
      <c r="A271" s="263"/>
      <c r="B271" s="263"/>
      <c r="C271" s="263"/>
      <c r="D271" s="332"/>
      <c r="E271" s="264"/>
      <c r="F271" s="263"/>
      <c r="G271" s="264"/>
      <c r="H271" s="263"/>
      <c r="I271" s="263"/>
    </row>
    <row r="272" spans="1:9" ht="14.25" customHeight="1">
      <c r="A272" s="263"/>
      <c r="B272" s="263"/>
      <c r="C272" s="263"/>
      <c r="D272" s="332"/>
      <c r="E272" s="264"/>
      <c r="F272" s="263"/>
      <c r="G272" s="264"/>
      <c r="H272" s="263"/>
      <c r="I272" s="263"/>
    </row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</sheetData>
  <mergeCells count="20">
    <mergeCell ref="B66:D66"/>
    <mergeCell ref="B14:D14"/>
    <mergeCell ref="B17:E17"/>
    <mergeCell ref="F17:K17"/>
    <mergeCell ref="E35:K35"/>
    <mergeCell ref="E50:K50"/>
    <mergeCell ref="E52:K52"/>
    <mergeCell ref="E55:K55"/>
    <mergeCell ref="E57:K57"/>
    <mergeCell ref="E64:K64"/>
    <mergeCell ref="B8:K8"/>
    <mergeCell ref="F10:K10"/>
    <mergeCell ref="I2:K2"/>
    <mergeCell ref="I3:K3"/>
    <mergeCell ref="B5:K5"/>
    <mergeCell ref="B6:K6"/>
    <mergeCell ref="B7:K7"/>
    <mergeCell ref="B10:E10"/>
    <mergeCell ref="E43:K43"/>
    <mergeCell ref="E41:K41"/>
  </mergeCells>
  <phoneticPr fontId="30" type="noConversion"/>
  <pageMargins left="0.7" right="0.7" top="0.75" bottom="0.75" header="0" footer="0"/>
  <pageSetup paperSize="9" scale="70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Nadiya</cp:lastModifiedBy>
  <cp:lastPrinted>2021-01-22T17:05:45Z</cp:lastPrinted>
  <dcterms:created xsi:type="dcterms:W3CDTF">2021-01-09T11:01:54Z</dcterms:created>
  <dcterms:modified xsi:type="dcterms:W3CDTF">2021-12-29T14:17:07Z</dcterms:modified>
</cp:coreProperties>
</file>