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sterenko\Desktop\Разное\ГРАНТИ\УКФ\Неосвітній 21\"/>
    </mc:Choice>
  </mc:AlternateContent>
  <bookViews>
    <workbookView xWindow="0" yWindow="0" windowWidth="23040" windowHeight="9168" activeTab="2"/>
  </bookViews>
  <sheets>
    <sheet name="Фінансування" sheetId="1" r:id="rId1"/>
    <sheet name="Витрати" sheetId="2" r:id="rId2"/>
    <sheet name="Реєстр документів" sheetId="3" r:id="rId3"/>
    <sheet name="Розрах.суми зменш.ост.траншу" sheetId="4" r:id="rId4"/>
  </sheets>
  <calcPr calcId="162913"/>
  <extLst>
    <ext uri="GoogleSheetsCustomDataVersion1">
      <go:sheetsCustomData xmlns:go="http://customooxmlschemas.google.com/" r:id="rId9" roundtripDataSignature="AMtx7mguHFp9RWM6+tFms01yxRAAmS6/sg=="/>
    </ext>
  </extLst>
</workbook>
</file>

<file path=xl/calcChain.xml><?xml version="1.0" encoding="utf-8"?>
<calcChain xmlns="http://schemas.openxmlformats.org/spreadsheetml/2006/main">
  <c r="G23" i="4" l="1"/>
  <c r="F23" i="4"/>
  <c r="E23" i="4"/>
  <c r="D23" i="4"/>
  <c r="R20" i="4"/>
  <c r="X171" i="2"/>
  <c r="W171" i="2"/>
  <c r="T169" i="2"/>
  <c r="W168" i="2"/>
  <c r="V168" i="2"/>
  <c r="X168" i="2" s="1"/>
  <c r="W167" i="2"/>
  <c r="V167" i="2"/>
  <c r="X167" i="2" s="1"/>
  <c r="V166" i="2"/>
  <c r="X166" i="2" s="1"/>
  <c r="S166" i="2"/>
  <c r="M166" i="2"/>
  <c r="V165" i="2"/>
  <c r="S165" i="2"/>
  <c r="K165" i="2"/>
  <c r="M165" i="2" s="1"/>
  <c r="J165" i="2"/>
  <c r="W164" i="2"/>
  <c r="V164" i="2"/>
  <c r="P164" i="2"/>
  <c r="J164" i="2"/>
  <c r="W163" i="2"/>
  <c r="V163" i="2"/>
  <c r="P163" i="2"/>
  <c r="J163" i="2"/>
  <c r="W162" i="2"/>
  <c r="V162" i="2"/>
  <c r="P162" i="2"/>
  <c r="J162" i="2"/>
  <c r="W161" i="2"/>
  <c r="V161" i="2"/>
  <c r="P161" i="2"/>
  <c r="J161" i="2"/>
  <c r="W160" i="2"/>
  <c r="V160" i="2"/>
  <c r="P160" i="2"/>
  <c r="J160" i="2"/>
  <c r="X159" i="2"/>
  <c r="V159" i="2"/>
  <c r="S159" i="2"/>
  <c r="J159" i="2"/>
  <c r="G159" i="2"/>
  <c r="W159" i="2" s="1"/>
  <c r="Y159" i="2" s="1"/>
  <c r="Z159" i="2" s="1"/>
  <c r="V158" i="2"/>
  <c r="Q158" i="2"/>
  <c r="J158" i="2"/>
  <c r="X158" i="2" s="1"/>
  <c r="V157" i="2"/>
  <c r="S157" i="2"/>
  <c r="M157" i="2"/>
  <c r="J157" i="2"/>
  <c r="G157" i="2"/>
  <c r="V156" i="2"/>
  <c r="S156" i="2"/>
  <c r="M156" i="2"/>
  <c r="J156" i="2"/>
  <c r="G156" i="2"/>
  <c r="V155" i="2"/>
  <c r="S155" i="2"/>
  <c r="M155" i="2"/>
  <c r="J155" i="2"/>
  <c r="G155" i="2"/>
  <c r="V154" i="2"/>
  <c r="S154" i="2"/>
  <c r="M154" i="2"/>
  <c r="J154" i="2"/>
  <c r="G154" i="2"/>
  <c r="V153" i="2"/>
  <c r="S153" i="2"/>
  <c r="M153" i="2"/>
  <c r="J153" i="2"/>
  <c r="G153" i="2"/>
  <c r="V152" i="2"/>
  <c r="S152" i="2"/>
  <c r="M152" i="2"/>
  <c r="J152" i="2"/>
  <c r="G152" i="2"/>
  <c r="V151" i="2"/>
  <c r="S151" i="2"/>
  <c r="M151" i="2"/>
  <c r="J151" i="2"/>
  <c r="G151" i="2"/>
  <c r="V150" i="2"/>
  <c r="S150" i="2"/>
  <c r="M150" i="2"/>
  <c r="J150" i="2"/>
  <c r="G150" i="2"/>
  <c r="V149" i="2"/>
  <c r="S149" i="2"/>
  <c r="M149" i="2"/>
  <c r="J149" i="2"/>
  <c r="G149" i="2"/>
  <c r="V148" i="2"/>
  <c r="S148" i="2"/>
  <c r="M148" i="2"/>
  <c r="J148" i="2"/>
  <c r="G148" i="2"/>
  <c r="V147" i="2"/>
  <c r="S147" i="2"/>
  <c r="M147" i="2"/>
  <c r="J147" i="2"/>
  <c r="G147" i="2"/>
  <c r="V146" i="2"/>
  <c r="S146" i="2"/>
  <c r="M146" i="2"/>
  <c r="J146" i="2"/>
  <c r="G146" i="2"/>
  <c r="V145" i="2"/>
  <c r="S145" i="2"/>
  <c r="J145" i="2"/>
  <c r="X145" i="2" s="1"/>
  <c r="G145" i="2"/>
  <c r="V144" i="2"/>
  <c r="Q144" i="2"/>
  <c r="S144" i="2" s="1"/>
  <c r="J144" i="2"/>
  <c r="G144" i="2"/>
  <c r="K143" i="2"/>
  <c r="E143" i="2"/>
  <c r="Y142" i="2"/>
  <c r="X142" i="2"/>
  <c r="X141" i="2" s="1"/>
  <c r="V142" i="2"/>
  <c r="S142" i="2"/>
  <c r="S141" i="2" s="1"/>
  <c r="M142" i="2"/>
  <c r="G142" i="2"/>
  <c r="G141" i="2" s="1"/>
  <c r="V141" i="2"/>
  <c r="Q141" i="2"/>
  <c r="P141" i="2"/>
  <c r="M141" i="2"/>
  <c r="K141" i="2"/>
  <c r="J141" i="2"/>
  <c r="E141" i="2"/>
  <c r="V140" i="2"/>
  <c r="X140" i="2" s="1"/>
  <c r="S140" i="2"/>
  <c r="M140" i="2"/>
  <c r="G140" i="2"/>
  <c r="V139" i="2"/>
  <c r="X139" i="2" s="1"/>
  <c r="S139" i="2"/>
  <c r="M139" i="2"/>
  <c r="G139" i="2"/>
  <c r="V138" i="2"/>
  <c r="X138" i="2" s="1"/>
  <c r="X137" i="2" s="1"/>
  <c r="S138" i="2"/>
  <c r="M138" i="2"/>
  <c r="G138" i="2"/>
  <c r="V137" i="2"/>
  <c r="S137" i="2"/>
  <c r="Q137" i="2"/>
  <c r="P137" i="2"/>
  <c r="M137" i="2"/>
  <c r="K137" i="2"/>
  <c r="J137" i="2"/>
  <c r="G137" i="2"/>
  <c r="E137" i="2"/>
  <c r="V136" i="2"/>
  <c r="X136" i="2" s="1"/>
  <c r="S136" i="2"/>
  <c r="M136" i="2"/>
  <c r="G136" i="2"/>
  <c r="V135" i="2"/>
  <c r="X135" i="2" s="1"/>
  <c r="S135" i="2"/>
  <c r="S134" i="2" s="1"/>
  <c r="M135" i="2"/>
  <c r="M134" i="2" s="1"/>
  <c r="G135" i="2"/>
  <c r="Q134" i="2"/>
  <c r="P134" i="2"/>
  <c r="K134" i="2"/>
  <c r="J134" i="2"/>
  <c r="G134" i="2"/>
  <c r="E134" i="2"/>
  <c r="Z133" i="2"/>
  <c r="Q132" i="2"/>
  <c r="P132" i="2"/>
  <c r="K132" i="2"/>
  <c r="J132" i="2"/>
  <c r="E132" i="2"/>
  <c r="V131" i="2"/>
  <c r="X131" i="2" s="1"/>
  <c r="S131" i="2"/>
  <c r="M131" i="2"/>
  <c r="G131" i="2"/>
  <c r="V130" i="2"/>
  <c r="X130" i="2" s="1"/>
  <c r="X132" i="2" s="1"/>
  <c r="S130" i="2"/>
  <c r="S132" i="2" s="1"/>
  <c r="M130" i="2"/>
  <c r="M132" i="2" s="1"/>
  <c r="G130" i="2"/>
  <c r="G132" i="2" s="1"/>
  <c r="Z129" i="2"/>
  <c r="Q128" i="2"/>
  <c r="P128" i="2"/>
  <c r="K128" i="2"/>
  <c r="J128" i="2"/>
  <c r="E128" i="2"/>
  <c r="V127" i="2"/>
  <c r="X127" i="2" s="1"/>
  <c r="X128" i="2" s="1"/>
  <c r="S127" i="2"/>
  <c r="S128" i="2" s="1"/>
  <c r="M127" i="2"/>
  <c r="M128" i="2" s="1"/>
  <c r="G127" i="2"/>
  <c r="G128" i="2" s="1"/>
  <c r="Z126" i="2"/>
  <c r="Q125" i="2"/>
  <c r="P125" i="2"/>
  <c r="K125" i="2"/>
  <c r="J125" i="2"/>
  <c r="E125" i="2"/>
  <c r="V124" i="2"/>
  <c r="X124" i="2" s="1"/>
  <c r="S124" i="2"/>
  <c r="M124" i="2"/>
  <c r="G124" i="2"/>
  <c r="V123" i="2"/>
  <c r="X123" i="2" s="1"/>
  <c r="X125" i="2" s="1"/>
  <c r="S123" i="2"/>
  <c r="S125" i="2" s="1"/>
  <c r="M123" i="2"/>
  <c r="M125" i="2" s="1"/>
  <c r="G123" i="2"/>
  <c r="G125" i="2" s="1"/>
  <c r="Z122" i="2"/>
  <c r="Q121" i="2"/>
  <c r="P121" i="2"/>
  <c r="K121" i="2"/>
  <c r="H121" i="2"/>
  <c r="E121" i="2"/>
  <c r="V120" i="2"/>
  <c r="S120" i="2"/>
  <c r="M120" i="2"/>
  <c r="J120" i="2"/>
  <c r="G120" i="2"/>
  <c r="V119" i="2"/>
  <c r="S119" i="2"/>
  <c r="M119" i="2"/>
  <c r="J119" i="2"/>
  <c r="G119" i="2"/>
  <c r="V118" i="2"/>
  <c r="S118" i="2"/>
  <c r="M118" i="2"/>
  <c r="J118" i="2"/>
  <c r="G118" i="2"/>
  <c r="V117" i="2"/>
  <c r="S117" i="2"/>
  <c r="M117" i="2"/>
  <c r="J117" i="2"/>
  <c r="G117" i="2"/>
  <c r="V116" i="2"/>
  <c r="S116" i="2"/>
  <c r="M116" i="2"/>
  <c r="J116" i="2"/>
  <c r="G116" i="2"/>
  <c r="Z115" i="2"/>
  <c r="T114" i="2"/>
  <c r="Q114" i="2"/>
  <c r="P114" i="2"/>
  <c r="K114" i="2"/>
  <c r="H114" i="2"/>
  <c r="E114" i="2"/>
  <c r="V113" i="2"/>
  <c r="S113" i="2"/>
  <c r="M113" i="2"/>
  <c r="J113" i="2"/>
  <c r="G113" i="2"/>
  <c r="S112" i="2"/>
  <c r="M112" i="2"/>
  <c r="J112" i="2"/>
  <c r="X112" i="2" s="1"/>
  <c r="G112" i="2"/>
  <c r="V111" i="2"/>
  <c r="S111" i="2"/>
  <c r="M111" i="2"/>
  <c r="J111" i="2"/>
  <c r="G111" i="2"/>
  <c r="Z110" i="2"/>
  <c r="Q109" i="2"/>
  <c r="P109" i="2"/>
  <c r="K109" i="2"/>
  <c r="H109" i="2"/>
  <c r="E109" i="2"/>
  <c r="V108" i="2"/>
  <c r="X108" i="2" s="1"/>
  <c r="S108" i="2"/>
  <c r="M108" i="2"/>
  <c r="J108" i="2"/>
  <c r="G108" i="2"/>
  <c r="W108" i="2" s="1"/>
  <c r="V107" i="2"/>
  <c r="S107" i="2"/>
  <c r="W107" i="2" s="1"/>
  <c r="M107" i="2"/>
  <c r="J107" i="2"/>
  <c r="X107" i="2" s="1"/>
  <c r="G107" i="2"/>
  <c r="V106" i="2"/>
  <c r="X106" i="2" s="1"/>
  <c r="S106" i="2"/>
  <c r="M106" i="2"/>
  <c r="J106" i="2"/>
  <c r="G106" i="2"/>
  <c r="W106" i="2" s="1"/>
  <c r="V105" i="2"/>
  <c r="S105" i="2"/>
  <c r="W105" i="2" s="1"/>
  <c r="M105" i="2"/>
  <c r="J105" i="2"/>
  <c r="X105" i="2" s="1"/>
  <c r="G105" i="2"/>
  <c r="V104" i="2"/>
  <c r="X104" i="2" s="1"/>
  <c r="S104" i="2"/>
  <c r="M104" i="2"/>
  <c r="J104" i="2"/>
  <c r="G104" i="2"/>
  <c r="W104" i="2" s="1"/>
  <c r="V103" i="2"/>
  <c r="S103" i="2"/>
  <c r="W103" i="2" s="1"/>
  <c r="M103" i="2"/>
  <c r="J103" i="2"/>
  <c r="X103" i="2" s="1"/>
  <c r="G103" i="2"/>
  <c r="V102" i="2"/>
  <c r="S102" i="2"/>
  <c r="W102" i="2" s="1"/>
  <c r="M102" i="2"/>
  <c r="J102" i="2"/>
  <c r="X102" i="2" s="1"/>
  <c r="G102" i="2"/>
  <c r="V101" i="2"/>
  <c r="X101" i="2" s="1"/>
  <c r="S101" i="2"/>
  <c r="M101" i="2"/>
  <c r="J101" i="2"/>
  <c r="G101" i="2"/>
  <c r="W101" i="2" s="1"/>
  <c r="V100" i="2"/>
  <c r="S100" i="2"/>
  <c r="S109" i="2" s="1"/>
  <c r="M100" i="2"/>
  <c r="J100" i="2"/>
  <c r="X100" i="2" s="1"/>
  <c r="G100" i="2"/>
  <c r="V99" i="2"/>
  <c r="V109" i="2" s="1"/>
  <c r="S99" i="2"/>
  <c r="M99" i="2"/>
  <c r="M109" i="2" s="1"/>
  <c r="J99" i="2"/>
  <c r="G99" i="2"/>
  <c r="W99" i="2" s="1"/>
  <c r="Z98" i="2"/>
  <c r="W96" i="2"/>
  <c r="V96" i="2"/>
  <c r="X96" i="2" s="1"/>
  <c r="S95" i="2"/>
  <c r="Q95" i="2"/>
  <c r="M95" i="2"/>
  <c r="K95" i="2"/>
  <c r="G95" i="2"/>
  <c r="E95" i="2"/>
  <c r="X94" i="2"/>
  <c r="S94" i="2"/>
  <c r="M94" i="2"/>
  <c r="W94" i="2" s="1"/>
  <c r="Y94" i="2" s="1"/>
  <c r="Z94" i="2" s="1"/>
  <c r="G94" i="2"/>
  <c r="X93" i="2"/>
  <c r="S93" i="2"/>
  <c r="Q93" i="2"/>
  <c r="K93" i="2"/>
  <c r="G93" i="2"/>
  <c r="E93" i="2"/>
  <c r="V92" i="2"/>
  <c r="S92" i="2"/>
  <c r="M92" i="2"/>
  <c r="J92" i="2"/>
  <c r="G92" i="2"/>
  <c r="V91" i="2"/>
  <c r="V90" i="2" s="1"/>
  <c r="S91" i="2"/>
  <c r="M91" i="2"/>
  <c r="M90" i="2" s="1"/>
  <c r="J91" i="2"/>
  <c r="G91" i="2"/>
  <c r="W91" i="2" s="1"/>
  <c r="S90" i="2"/>
  <c r="Q90" i="2"/>
  <c r="P90" i="2"/>
  <c r="P97" i="2" s="1"/>
  <c r="K90" i="2"/>
  <c r="E90" i="2"/>
  <c r="Z89" i="2"/>
  <c r="V87" i="2"/>
  <c r="X87" i="2" s="1"/>
  <c r="X86" i="2" s="1"/>
  <c r="S87" i="2"/>
  <c r="M87" i="2"/>
  <c r="G87" i="2"/>
  <c r="G86" i="2" s="1"/>
  <c r="V86" i="2"/>
  <c r="S86" i="2"/>
  <c r="Q86" i="2"/>
  <c r="P86" i="2"/>
  <c r="M86" i="2"/>
  <c r="K86" i="2"/>
  <c r="E86" i="2"/>
  <c r="V85" i="2"/>
  <c r="X85" i="2" s="1"/>
  <c r="X84" i="2" s="1"/>
  <c r="S85" i="2"/>
  <c r="M85" i="2"/>
  <c r="G85" i="2"/>
  <c r="G84" i="2" s="1"/>
  <c r="V84" i="2"/>
  <c r="S84" i="2"/>
  <c r="Q84" i="2"/>
  <c r="P84" i="2"/>
  <c r="M84" i="2"/>
  <c r="K84" i="2"/>
  <c r="E84" i="2"/>
  <c r="V83" i="2"/>
  <c r="V82" i="2" s="1"/>
  <c r="S83" i="2"/>
  <c r="S82" i="2" s="1"/>
  <c r="M83" i="2"/>
  <c r="J83" i="2"/>
  <c r="G83" i="2"/>
  <c r="G82" i="2" s="1"/>
  <c r="Q82" i="2"/>
  <c r="P82" i="2"/>
  <c r="M82" i="2"/>
  <c r="M88" i="2" s="1"/>
  <c r="K82" i="2"/>
  <c r="J82" i="2"/>
  <c r="J88" i="2" s="1"/>
  <c r="E82" i="2"/>
  <c r="Z81" i="2"/>
  <c r="V79" i="2"/>
  <c r="X79" i="2" s="1"/>
  <c r="X78" i="2" s="1"/>
  <c r="S79" i="2"/>
  <c r="M79" i="2"/>
  <c r="G79" i="2"/>
  <c r="V78" i="2"/>
  <c r="S78" i="2"/>
  <c r="Q78" i="2"/>
  <c r="P78" i="2"/>
  <c r="M78" i="2"/>
  <c r="K78" i="2"/>
  <c r="E78" i="2"/>
  <c r="W77" i="2"/>
  <c r="W76" i="2" s="1"/>
  <c r="V77" i="2"/>
  <c r="X77" i="2" s="1"/>
  <c r="X76" i="2" s="1"/>
  <c r="V76" i="2"/>
  <c r="S76" i="2"/>
  <c r="Q76" i="2"/>
  <c r="P76" i="2"/>
  <c r="M76" i="2"/>
  <c r="K76" i="2"/>
  <c r="G76" i="2"/>
  <c r="E76" i="2"/>
  <c r="X75" i="2"/>
  <c r="S75" i="2"/>
  <c r="M75" i="2"/>
  <c r="G75" i="2"/>
  <c r="V74" i="2"/>
  <c r="S74" i="2"/>
  <c r="Q74" i="2"/>
  <c r="P74" i="2"/>
  <c r="M74" i="2"/>
  <c r="K74" i="2"/>
  <c r="E74" i="2"/>
  <c r="V73" i="2"/>
  <c r="S73" i="2"/>
  <c r="S72" i="2" s="1"/>
  <c r="M73" i="2"/>
  <c r="J73" i="2"/>
  <c r="X73" i="2" s="1"/>
  <c r="G73" i="2"/>
  <c r="X72" i="2"/>
  <c r="V72" i="2"/>
  <c r="Q72" i="2"/>
  <c r="P72" i="2"/>
  <c r="M72" i="2"/>
  <c r="K72" i="2"/>
  <c r="J72" i="2"/>
  <c r="J80" i="2" s="1"/>
  <c r="G72" i="2"/>
  <c r="E72" i="2"/>
  <c r="X71" i="2"/>
  <c r="S71" i="2"/>
  <c r="S70" i="2" s="1"/>
  <c r="M71" i="2"/>
  <c r="G71" i="2"/>
  <c r="G70" i="2" s="1"/>
  <c r="X70" i="2"/>
  <c r="V70" i="2"/>
  <c r="Q70" i="2"/>
  <c r="P70" i="2"/>
  <c r="P80" i="2" s="1"/>
  <c r="M70" i="2"/>
  <c r="K70" i="2"/>
  <c r="E70" i="2"/>
  <c r="Z69" i="2"/>
  <c r="X67" i="2"/>
  <c r="S67" i="2"/>
  <c r="M67" i="2"/>
  <c r="X66" i="2"/>
  <c r="S66" i="2"/>
  <c r="S65" i="2" s="1"/>
  <c r="M66" i="2"/>
  <c r="V65" i="2"/>
  <c r="Q65" i="2"/>
  <c r="P65" i="2"/>
  <c r="K65" i="2"/>
  <c r="X64" i="2"/>
  <c r="S64" i="2"/>
  <c r="S63" i="2" s="1"/>
  <c r="M64" i="2"/>
  <c r="G64" i="2"/>
  <c r="G63" i="2" s="1"/>
  <c r="G68" i="2" s="1"/>
  <c r="V63" i="2"/>
  <c r="V68" i="2" s="1"/>
  <c r="Q63" i="2"/>
  <c r="P63" i="2"/>
  <c r="K63" i="2"/>
  <c r="E63" i="2"/>
  <c r="E68" i="2" s="1"/>
  <c r="Z62" i="2"/>
  <c r="X60" i="2"/>
  <c r="S60" i="2"/>
  <c r="M60" i="2"/>
  <c r="G60" i="2"/>
  <c r="X59" i="2"/>
  <c r="V59" i="2"/>
  <c r="S59" i="2"/>
  <c r="Q59" i="2"/>
  <c r="P59" i="2"/>
  <c r="K59" i="2"/>
  <c r="G59" i="2"/>
  <c r="E59" i="2"/>
  <c r="X58" i="2"/>
  <c r="X57" i="2" s="1"/>
  <c r="S58" i="2"/>
  <c r="M58" i="2"/>
  <c r="G58" i="2"/>
  <c r="V57" i="2"/>
  <c r="S57" i="2"/>
  <c r="Q57" i="2"/>
  <c r="P57" i="2"/>
  <c r="M57" i="2"/>
  <c r="K57" i="2"/>
  <c r="E57" i="2"/>
  <c r="X56" i="2"/>
  <c r="S56" i="2"/>
  <c r="S55" i="2" s="1"/>
  <c r="M56" i="2"/>
  <c r="G56" i="2"/>
  <c r="G55" i="2" s="1"/>
  <c r="X55" i="2"/>
  <c r="V55" i="2"/>
  <c r="V61" i="2" s="1"/>
  <c r="Q55" i="2"/>
  <c r="P55" i="2"/>
  <c r="K55" i="2"/>
  <c r="E55" i="2"/>
  <c r="Z54" i="2"/>
  <c r="X52" i="2"/>
  <c r="S52" i="2"/>
  <c r="M52" i="2"/>
  <c r="G52" i="2"/>
  <c r="V51" i="2"/>
  <c r="S51" i="2"/>
  <c r="Q51" i="2"/>
  <c r="P51" i="2"/>
  <c r="M51" i="2"/>
  <c r="K51" i="2"/>
  <c r="E51" i="2"/>
  <c r="P50" i="2"/>
  <c r="X50" i="2" s="1"/>
  <c r="P49" i="2"/>
  <c r="V47" i="2"/>
  <c r="X46" i="2"/>
  <c r="X45" i="2" s="1"/>
  <c r="S46" i="2"/>
  <c r="M46" i="2"/>
  <c r="G46" i="2"/>
  <c r="V45" i="2"/>
  <c r="S45" i="2"/>
  <c r="Q50" i="2" s="1"/>
  <c r="S50" i="2" s="1"/>
  <c r="Q45" i="2"/>
  <c r="P45" i="2"/>
  <c r="M45" i="2"/>
  <c r="K50" i="2" s="1"/>
  <c r="M50" i="2" s="1"/>
  <c r="K45" i="2"/>
  <c r="E45" i="2"/>
  <c r="S44" i="2"/>
  <c r="P44" i="2"/>
  <c r="X44" i="2" s="1"/>
  <c r="X43" i="2" s="1"/>
  <c r="M44" i="2"/>
  <c r="M43" i="2" s="1"/>
  <c r="K49" i="2" s="1"/>
  <c r="M49" i="2" s="1"/>
  <c r="G44" i="2"/>
  <c r="G43" i="2" s="1"/>
  <c r="E49" i="2" s="1"/>
  <c r="G49" i="2" s="1"/>
  <c r="S43" i="2"/>
  <c r="Q49" i="2" s="1"/>
  <c r="S49" i="2" s="1"/>
  <c r="Q43" i="2"/>
  <c r="K43" i="2"/>
  <c r="E43" i="2"/>
  <c r="V42" i="2"/>
  <c r="S42" i="2"/>
  <c r="P42" i="2"/>
  <c r="M42" i="2"/>
  <c r="J42" i="2"/>
  <c r="X42" i="2" s="1"/>
  <c r="G42" i="2"/>
  <c r="W42" i="2" s="1"/>
  <c r="V41" i="2"/>
  <c r="S41" i="2"/>
  <c r="P41" i="2"/>
  <c r="M41" i="2"/>
  <c r="J41" i="2"/>
  <c r="X41" i="2" s="1"/>
  <c r="G41" i="2"/>
  <c r="W41" i="2" s="1"/>
  <c r="V40" i="2"/>
  <c r="S40" i="2"/>
  <c r="P40" i="2"/>
  <c r="M40" i="2"/>
  <c r="J40" i="2"/>
  <c r="X40" i="2" s="1"/>
  <c r="G40" i="2"/>
  <c r="W40" i="2" s="1"/>
  <c r="V39" i="2"/>
  <c r="S39" i="2"/>
  <c r="P39" i="2"/>
  <c r="M39" i="2"/>
  <c r="J39" i="2"/>
  <c r="X39" i="2" s="1"/>
  <c r="G39" i="2"/>
  <c r="W39" i="2" s="1"/>
  <c r="V38" i="2"/>
  <c r="S38" i="2"/>
  <c r="P38" i="2"/>
  <c r="M38" i="2"/>
  <c r="J38" i="2"/>
  <c r="X38" i="2" s="1"/>
  <c r="G38" i="2"/>
  <c r="W38" i="2" s="1"/>
  <c r="V37" i="2"/>
  <c r="S37" i="2"/>
  <c r="P37" i="2"/>
  <c r="M37" i="2"/>
  <c r="J37" i="2"/>
  <c r="X37" i="2" s="1"/>
  <c r="G37" i="2"/>
  <c r="W37" i="2" s="1"/>
  <c r="V36" i="2"/>
  <c r="S36" i="2"/>
  <c r="P36" i="2"/>
  <c r="M36" i="2"/>
  <c r="J36" i="2"/>
  <c r="X36" i="2" s="1"/>
  <c r="G36" i="2"/>
  <c r="W36" i="2" s="1"/>
  <c r="V35" i="2"/>
  <c r="S35" i="2"/>
  <c r="P35" i="2"/>
  <c r="M35" i="2"/>
  <c r="J35" i="2"/>
  <c r="X35" i="2" s="1"/>
  <c r="G35" i="2"/>
  <c r="W35" i="2" s="1"/>
  <c r="V34" i="2"/>
  <c r="S34" i="2"/>
  <c r="P34" i="2"/>
  <c r="M34" i="2"/>
  <c r="J34" i="2"/>
  <c r="X34" i="2" s="1"/>
  <c r="G34" i="2"/>
  <c r="W34" i="2" s="1"/>
  <c r="V33" i="2"/>
  <c r="S33" i="2"/>
  <c r="P33" i="2"/>
  <c r="M33" i="2"/>
  <c r="J33" i="2"/>
  <c r="X33" i="2" s="1"/>
  <c r="G33" i="2"/>
  <c r="W33" i="2" s="1"/>
  <c r="V32" i="2"/>
  <c r="S32" i="2"/>
  <c r="P32" i="2"/>
  <c r="M32" i="2"/>
  <c r="J32" i="2"/>
  <c r="X32" i="2" s="1"/>
  <c r="G32" i="2"/>
  <c r="W32" i="2" s="1"/>
  <c r="V31" i="2"/>
  <c r="S31" i="2"/>
  <c r="P31" i="2"/>
  <c r="M31" i="2"/>
  <c r="J31" i="2"/>
  <c r="X31" i="2" s="1"/>
  <c r="G31" i="2"/>
  <c r="W31" i="2" s="1"/>
  <c r="V30" i="2"/>
  <c r="S30" i="2"/>
  <c r="P30" i="2"/>
  <c r="M30" i="2"/>
  <c r="J30" i="2"/>
  <c r="X30" i="2" s="1"/>
  <c r="G30" i="2"/>
  <c r="W30" i="2" s="1"/>
  <c r="V29" i="2"/>
  <c r="S29" i="2"/>
  <c r="P29" i="2"/>
  <c r="M29" i="2"/>
  <c r="J29" i="2"/>
  <c r="X29" i="2" s="1"/>
  <c r="G29" i="2"/>
  <c r="W29" i="2" s="1"/>
  <c r="V28" i="2"/>
  <c r="S28" i="2"/>
  <c r="M28" i="2"/>
  <c r="J28" i="2"/>
  <c r="G28" i="2"/>
  <c r="V27" i="2"/>
  <c r="S27" i="2"/>
  <c r="P27" i="2"/>
  <c r="M27" i="2"/>
  <c r="J27" i="2"/>
  <c r="X27" i="2" s="1"/>
  <c r="G27" i="2"/>
  <c r="W27" i="2" s="1"/>
  <c r="V26" i="2"/>
  <c r="S26" i="2"/>
  <c r="P26" i="2"/>
  <c r="M26" i="2"/>
  <c r="J26" i="2"/>
  <c r="X26" i="2" s="1"/>
  <c r="G26" i="2"/>
  <c r="W26" i="2" s="1"/>
  <c r="V25" i="2"/>
  <c r="S25" i="2"/>
  <c r="P25" i="2"/>
  <c r="M25" i="2"/>
  <c r="J25" i="2"/>
  <c r="X25" i="2" s="1"/>
  <c r="G25" i="2"/>
  <c r="W25" i="2" s="1"/>
  <c r="V24" i="2"/>
  <c r="S24" i="2"/>
  <c r="P24" i="2"/>
  <c r="M24" i="2"/>
  <c r="J24" i="2"/>
  <c r="X24" i="2" s="1"/>
  <c r="G24" i="2"/>
  <c r="W24" i="2" s="1"/>
  <c r="V23" i="2"/>
  <c r="S23" i="2"/>
  <c r="P23" i="2"/>
  <c r="M23" i="2"/>
  <c r="J23" i="2"/>
  <c r="X23" i="2" s="1"/>
  <c r="G23" i="2"/>
  <c r="W23" i="2" s="1"/>
  <c r="V22" i="2"/>
  <c r="S22" i="2"/>
  <c r="P22" i="2"/>
  <c r="M22" i="2"/>
  <c r="J22" i="2"/>
  <c r="X22" i="2" s="1"/>
  <c r="G22" i="2"/>
  <c r="W22" i="2" s="1"/>
  <c r="V21" i="2"/>
  <c r="T21" i="2"/>
  <c r="S21" i="2"/>
  <c r="Q21" i="2"/>
  <c r="P21" i="2"/>
  <c r="N48" i="2" s="1"/>
  <c r="N21" i="2"/>
  <c r="M21" i="2"/>
  <c r="K48" i="2" s="1"/>
  <c r="K21" i="2"/>
  <c r="J21" i="2"/>
  <c r="H21" i="2"/>
  <c r="G21" i="2"/>
  <c r="E48" i="2" s="1"/>
  <c r="E21" i="2"/>
  <c r="G23" i="1"/>
  <c r="F23" i="1"/>
  <c r="E23" i="1"/>
  <c r="D23" i="1"/>
  <c r="Y24" i="2" l="1"/>
  <c r="Z24" i="2" s="1"/>
  <c r="W60" i="2"/>
  <c r="S68" i="2"/>
  <c r="X134" i="2"/>
  <c r="Y26" i="2"/>
  <c r="Z26" i="2" s="1"/>
  <c r="P43" i="2"/>
  <c r="X61" i="2"/>
  <c r="W56" i="2"/>
  <c r="Y56" i="2" s="1"/>
  <c r="W64" i="2"/>
  <c r="Y64" i="2" s="1"/>
  <c r="X65" i="2"/>
  <c r="X63" i="2" s="1"/>
  <c r="G88" i="2"/>
  <c r="V88" i="2"/>
  <c r="X91" i="2"/>
  <c r="X116" i="2"/>
  <c r="S121" i="2"/>
  <c r="W117" i="2"/>
  <c r="M121" i="2"/>
  <c r="V121" i="2"/>
  <c r="X118" i="2"/>
  <c r="W118" i="2"/>
  <c r="X119" i="2"/>
  <c r="W119" i="2"/>
  <c r="W120" i="2"/>
  <c r="Y120" i="2" s="1"/>
  <c r="Z120" i="2" s="1"/>
  <c r="X120" i="2"/>
  <c r="W136" i="2"/>
  <c r="Y136" i="2" s="1"/>
  <c r="Z136" i="2" s="1"/>
  <c r="W138" i="2"/>
  <c r="Y138" i="2" s="1"/>
  <c r="W139" i="2"/>
  <c r="Y139" i="2" s="1"/>
  <c r="Z139" i="2" s="1"/>
  <c r="W140" i="2"/>
  <c r="Y140" i="2" s="1"/>
  <c r="Z140" i="2" s="1"/>
  <c r="V143" i="2"/>
  <c r="Y167" i="2"/>
  <c r="Y171" i="2"/>
  <c r="K61" i="2"/>
  <c r="P61" i="2"/>
  <c r="S61" i="2"/>
  <c r="Y102" i="2"/>
  <c r="Z102" i="2" s="1"/>
  <c r="Y103" i="2"/>
  <c r="Z103" i="2" s="1"/>
  <c r="Y105" i="2"/>
  <c r="Z105" i="2" s="1"/>
  <c r="Y107" i="2"/>
  <c r="Z107" i="2" s="1"/>
  <c r="V43" i="2"/>
  <c r="V53" i="2" s="1"/>
  <c r="Y23" i="2"/>
  <c r="Z23" i="2" s="1"/>
  <c r="Y25" i="2"/>
  <c r="Z25" i="2" s="1"/>
  <c r="Y27" i="2"/>
  <c r="Z27" i="2" s="1"/>
  <c r="X28" i="2"/>
  <c r="X21" i="2" s="1"/>
  <c r="W28" i="2"/>
  <c r="Y29" i="2"/>
  <c r="Z29" i="2" s="1"/>
  <c r="Y30" i="2"/>
  <c r="Z30" i="2" s="1"/>
  <c r="Y31" i="2"/>
  <c r="Z31" i="2" s="1"/>
  <c r="Y32" i="2"/>
  <c r="Z32" i="2" s="1"/>
  <c r="Y33" i="2"/>
  <c r="Z33" i="2" s="1"/>
  <c r="Y34" i="2"/>
  <c r="Z34" i="2" s="1"/>
  <c r="Y35" i="2"/>
  <c r="Z35" i="2" s="1"/>
  <c r="Y36" i="2"/>
  <c r="Z36" i="2" s="1"/>
  <c r="Y37" i="2"/>
  <c r="Z37" i="2" s="1"/>
  <c r="Y38" i="2"/>
  <c r="Z38" i="2" s="1"/>
  <c r="Y39" i="2"/>
  <c r="Z39" i="2" s="1"/>
  <c r="Y40" i="2"/>
  <c r="Z40" i="2" s="1"/>
  <c r="Y41" i="2"/>
  <c r="Z41" i="2" s="1"/>
  <c r="Y42" i="2"/>
  <c r="Z42" i="2" s="1"/>
  <c r="X51" i="2"/>
  <c r="X49" i="2" s="1"/>
  <c r="M55" i="2"/>
  <c r="E61" i="2"/>
  <c r="M59" i="2"/>
  <c r="M61" i="2" s="1"/>
  <c r="M63" i="2"/>
  <c r="K68" i="2"/>
  <c r="Q68" i="2"/>
  <c r="W67" i="2"/>
  <c r="Y67" i="2" s="1"/>
  <c r="Z67" i="2" s="1"/>
  <c r="W71" i="2"/>
  <c r="Y71" i="2" s="1"/>
  <c r="Z71" i="2" s="1"/>
  <c r="X74" i="2"/>
  <c r="X83" i="2"/>
  <c r="X82" i="2" s="1"/>
  <c r="X88" i="2" s="1"/>
  <c r="S88" i="2"/>
  <c r="G90" i="2"/>
  <c r="G97" i="2" s="1"/>
  <c r="W92" i="2"/>
  <c r="W90" i="2" s="1"/>
  <c r="M93" i="2"/>
  <c r="M97" i="2" s="1"/>
  <c r="E97" i="2"/>
  <c r="K97" i="2"/>
  <c r="Q97" i="2"/>
  <c r="V95" i="2"/>
  <c r="X95" i="2" s="1"/>
  <c r="Y96" i="2"/>
  <c r="Z96" i="2" s="1"/>
  <c r="Y119" i="2"/>
  <c r="Z119" i="2" s="1"/>
  <c r="E169" i="2"/>
  <c r="X111" i="2"/>
  <c r="S114" i="2"/>
  <c r="G114" i="2"/>
  <c r="M114" i="2"/>
  <c r="W113" i="2"/>
  <c r="Y113" i="2" s="1"/>
  <c r="Z113" i="2" s="1"/>
  <c r="X113" i="2"/>
  <c r="W124" i="2"/>
  <c r="Y124" i="2" s="1"/>
  <c r="Z124" i="2" s="1"/>
  <c r="V125" i="2"/>
  <c r="V128" i="2"/>
  <c r="W131" i="2"/>
  <c r="Y131" i="2" s="1"/>
  <c r="Z131" i="2" s="1"/>
  <c r="V132" i="2"/>
  <c r="V134" i="2"/>
  <c r="W135" i="2"/>
  <c r="Y135" i="2" s="1"/>
  <c r="J143" i="2"/>
  <c r="J169" i="2" s="1"/>
  <c r="X144" i="2"/>
  <c r="X146" i="2"/>
  <c r="W146" i="2"/>
  <c r="W147" i="2"/>
  <c r="M143" i="2"/>
  <c r="M169" i="2" s="1"/>
  <c r="X147" i="2"/>
  <c r="X148" i="2"/>
  <c r="W148" i="2"/>
  <c r="W149" i="2"/>
  <c r="Y149" i="2" s="1"/>
  <c r="Z149" i="2" s="1"/>
  <c r="X149" i="2"/>
  <c r="X150" i="2"/>
  <c r="W150" i="2"/>
  <c r="W151" i="2"/>
  <c r="Y151" i="2" s="1"/>
  <c r="Z151" i="2" s="1"/>
  <c r="X151" i="2"/>
  <c r="X152" i="2"/>
  <c r="W152" i="2"/>
  <c r="W153" i="2"/>
  <c r="Y153" i="2" s="1"/>
  <c r="Z153" i="2" s="1"/>
  <c r="X153" i="2"/>
  <c r="X154" i="2"/>
  <c r="W154" i="2"/>
  <c r="W155" i="2"/>
  <c r="Y155" i="2" s="1"/>
  <c r="Z155" i="2" s="1"/>
  <c r="X155" i="2"/>
  <c r="X156" i="2"/>
  <c r="W156" i="2"/>
  <c r="X157" i="2"/>
  <c r="X160" i="2"/>
  <c r="Y160" i="2" s="1"/>
  <c r="Z160" i="2" s="1"/>
  <c r="X161" i="2"/>
  <c r="X163" i="2"/>
  <c r="X164" i="2"/>
  <c r="Y164" i="2" s="1"/>
  <c r="Z164" i="2" s="1"/>
  <c r="W166" i="2"/>
  <c r="Y166" i="2" s="1"/>
  <c r="Z166" i="2" s="1"/>
  <c r="M48" i="2"/>
  <c r="M47" i="2" s="1"/>
  <c r="M53" i="2" s="1"/>
  <c r="K47" i="2"/>
  <c r="W55" i="2"/>
  <c r="W59" i="2"/>
  <c r="Y60" i="2"/>
  <c r="W70" i="2"/>
  <c r="Y22" i="2"/>
  <c r="W21" i="2"/>
  <c r="W46" i="2"/>
  <c r="G45" i="2"/>
  <c r="E50" i="2" s="1"/>
  <c r="G50" i="2" s="1"/>
  <c r="W50" i="2" s="1"/>
  <c r="G48" i="2"/>
  <c r="E47" i="2"/>
  <c r="P48" i="2"/>
  <c r="N47" i="2"/>
  <c r="W58" i="2"/>
  <c r="G57" i="2"/>
  <c r="G61" i="2" s="1"/>
  <c r="Q61" i="2"/>
  <c r="X80" i="2"/>
  <c r="W75" i="2"/>
  <c r="Y75" i="2" s="1"/>
  <c r="Z75" i="2" s="1"/>
  <c r="G74" i="2"/>
  <c r="W74" i="2" s="1"/>
  <c r="M80" i="2"/>
  <c r="Q80" i="2"/>
  <c r="E80" i="2"/>
  <c r="W44" i="2"/>
  <c r="Q48" i="2"/>
  <c r="W52" i="2"/>
  <c r="Y52" i="2" s="1"/>
  <c r="Z52" i="2" s="1"/>
  <c r="G51" i="2"/>
  <c r="W51" i="2" s="1"/>
  <c r="Y51" i="2" s="1"/>
  <c r="Z51" i="2" s="1"/>
  <c r="M65" i="2"/>
  <c r="W66" i="2"/>
  <c r="Y66" i="2" s="1"/>
  <c r="Z66" i="2" s="1"/>
  <c r="P68" i="2"/>
  <c r="X68" i="2" s="1"/>
  <c r="V80" i="2"/>
  <c r="W73" i="2"/>
  <c r="Y77" i="2"/>
  <c r="K80" i="2"/>
  <c r="S80" i="2"/>
  <c r="G78" i="2"/>
  <c r="W79" i="2"/>
  <c r="W83" i="2"/>
  <c r="W85" i="2"/>
  <c r="V97" i="2"/>
  <c r="W100" i="2"/>
  <c r="Y100" i="2" s="1"/>
  <c r="Z100" i="2" s="1"/>
  <c r="Y101" i="2"/>
  <c r="Z101" i="2" s="1"/>
  <c r="Y104" i="2"/>
  <c r="Z104" i="2" s="1"/>
  <c r="Y106" i="2"/>
  <c r="Z106" i="2" s="1"/>
  <c r="Y108" i="2"/>
  <c r="Z108" i="2" s="1"/>
  <c r="G109" i="2"/>
  <c r="W109" i="2"/>
  <c r="X114" i="2"/>
  <c r="W111" i="2"/>
  <c r="W112" i="2"/>
  <c r="Y112" i="2" s="1"/>
  <c r="Z112" i="2" s="1"/>
  <c r="J114" i="2"/>
  <c r="W116" i="2"/>
  <c r="G121" i="2"/>
  <c r="J121" i="2"/>
  <c r="W134" i="2"/>
  <c r="W145" i="2"/>
  <c r="Y145" i="2" s="1"/>
  <c r="Z145" i="2" s="1"/>
  <c r="W157" i="2"/>
  <c r="Y157" i="2" s="1"/>
  <c r="Z157" i="2" s="1"/>
  <c r="E165" i="2"/>
  <c r="G165" i="2" s="1"/>
  <c r="W165" i="2" s="1"/>
  <c r="P88" i="2"/>
  <c r="W87" i="2"/>
  <c r="Y91" i="2"/>
  <c r="X92" i="2"/>
  <c r="J90" i="2"/>
  <c r="J97" i="2" s="1"/>
  <c r="S97" i="2"/>
  <c r="X99" i="2"/>
  <c r="X109" i="2" s="1"/>
  <c r="V114" i="2"/>
  <c r="X117" i="2"/>
  <c r="W123" i="2"/>
  <c r="W127" i="2"/>
  <c r="W130" i="2"/>
  <c r="W142" i="2"/>
  <c r="W141" i="2" s="1"/>
  <c r="Y141" i="2"/>
  <c r="W144" i="2"/>
  <c r="S158" i="2"/>
  <c r="W158" i="2" s="1"/>
  <c r="Y158" i="2" s="1"/>
  <c r="Z158" i="2" s="1"/>
  <c r="Q143" i="2"/>
  <c r="Q169" i="2" s="1"/>
  <c r="Y161" i="2"/>
  <c r="Z161" i="2" s="1"/>
  <c r="W95" i="2"/>
  <c r="K169" i="2"/>
  <c r="N165" i="2"/>
  <c r="P165" i="2" s="1"/>
  <c r="X165" i="2" s="1"/>
  <c r="X162" i="2"/>
  <c r="Y162" i="2" s="1"/>
  <c r="Z162" i="2" s="1"/>
  <c r="Y163" i="2"/>
  <c r="Z163" i="2" s="1"/>
  <c r="Y168" i="2"/>
  <c r="Y95" i="2" l="1"/>
  <c r="Z95" i="2" s="1"/>
  <c r="X90" i="2"/>
  <c r="X97" i="2" s="1"/>
  <c r="W137" i="2"/>
  <c r="V169" i="2"/>
  <c r="V170" i="2" s="1"/>
  <c r="Y28" i="2"/>
  <c r="Z28" i="2" s="1"/>
  <c r="Y118" i="2"/>
  <c r="Z118" i="2" s="1"/>
  <c r="X121" i="2"/>
  <c r="Y74" i="2"/>
  <c r="Z74" i="2" s="1"/>
  <c r="J170" i="2"/>
  <c r="C21" i="1" s="1"/>
  <c r="Y92" i="2"/>
  <c r="Z92" i="2" s="1"/>
  <c r="Y156" i="2"/>
  <c r="Z156" i="2" s="1"/>
  <c r="Y154" i="2"/>
  <c r="Z154" i="2" s="1"/>
  <c r="Y152" i="2"/>
  <c r="Z152" i="2" s="1"/>
  <c r="Y150" i="2"/>
  <c r="Z150" i="2" s="1"/>
  <c r="Y148" i="2"/>
  <c r="Z148" i="2" s="1"/>
  <c r="Y147" i="2"/>
  <c r="Z147" i="2" s="1"/>
  <c r="W93" i="2"/>
  <c r="Y93" i="2" s="1"/>
  <c r="Z93" i="2" s="1"/>
  <c r="P143" i="2"/>
  <c r="P169" i="2" s="1"/>
  <c r="Z141" i="2"/>
  <c r="Y165" i="2"/>
  <c r="Z165" i="2" s="1"/>
  <c r="Y146" i="2"/>
  <c r="Z146" i="2" s="1"/>
  <c r="C21" i="4"/>
  <c r="S143" i="2"/>
  <c r="S169" i="2" s="1"/>
  <c r="W128" i="2"/>
  <c r="Y127" i="2"/>
  <c r="Z91" i="2"/>
  <c r="Y117" i="2"/>
  <c r="Z117" i="2" s="1"/>
  <c r="Y99" i="2"/>
  <c r="W82" i="2"/>
  <c r="Y83" i="2"/>
  <c r="Y79" i="2"/>
  <c r="W78" i="2"/>
  <c r="Z77" i="2"/>
  <c r="Y76" i="2"/>
  <c r="Z76" i="2" s="1"/>
  <c r="S48" i="2"/>
  <c r="S47" i="2" s="1"/>
  <c r="S53" i="2" s="1"/>
  <c r="Q47" i="2"/>
  <c r="Y58" i="2"/>
  <c r="W57" i="2"/>
  <c r="W61" i="2" s="1"/>
  <c r="X48" i="2"/>
  <c r="X47" i="2" s="1"/>
  <c r="X53" i="2" s="1"/>
  <c r="P47" i="2"/>
  <c r="P53" i="2" s="1"/>
  <c r="P170" i="2" s="1"/>
  <c r="G47" i="2"/>
  <c r="G53" i="2" s="1"/>
  <c r="Y46" i="2"/>
  <c r="W45" i="2"/>
  <c r="W43" i="2" s="1"/>
  <c r="Y21" i="2"/>
  <c r="Z22" i="2"/>
  <c r="W143" i="2"/>
  <c r="W169" i="2" s="1"/>
  <c r="Y144" i="2"/>
  <c r="X143" i="2"/>
  <c r="X169" i="2" s="1"/>
  <c r="Z142" i="2"/>
  <c r="W132" i="2"/>
  <c r="Y130" i="2"/>
  <c r="W125" i="2"/>
  <c r="Y123" i="2"/>
  <c r="W86" i="2"/>
  <c r="Y87" i="2"/>
  <c r="G143" i="2"/>
  <c r="G169" i="2" s="1"/>
  <c r="Y134" i="2"/>
  <c r="Z135" i="2"/>
  <c r="W121" i="2"/>
  <c r="Y116" i="2"/>
  <c r="Y111" i="2"/>
  <c r="W114" i="2"/>
  <c r="Y85" i="2"/>
  <c r="W84" i="2"/>
  <c r="Z138" i="2"/>
  <c r="Y137" i="2"/>
  <c r="Z137" i="2" s="1"/>
  <c r="G80" i="2"/>
  <c r="W72" i="2"/>
  <c r="Y73" i="2"/>
  <c r="M68" i="2"/>
  <c r="W68" i="2" s="1"/>
  <c r="Y68" i="2" s="1"/>
  <c r="Z68" i="2" s="1"/>
  <c r="W65" i="2"/>
  <c r="Y44" i="2"/>
  <c r="W49" i="2"/>
  <c r="Y50" i="2"/>
  <c r="Y70" i="2"/>
  <c r="Z70" i="2" s="1"/>
  <c r="Z64" i="2"/>
  <c r="Z60" i="2"/>
  <c r="Y59" i="2"/>
  <c r="Z59" i="2" s="1"/>
  <c r="Z56" i="2"/>
  <c r="Y55" i="2"/>
  <c r="M170" i="2"/>
  <c r="L21" i="1" l="1"/>
  <c r="L23" i="1" s="1"/>
  <c r="L21" i="4"/>
  <c r="R22" i="4" s="1"/>
  <c r="W97" i="2"/>
  <c r="W48" i="2"/>
  <c r="W80" i="2"/>
  <c r="Y80" i="2" s="1"/>
  <c r="Z80" i="2" s="1"/>
  <c r="Y90" i="2"/>
  <c r="S170" i="2"/>
  <c r="S172" i="2" s="1"/>
  <c r="X170" i="2"/>
  <c r="H20" i="4"/>
  <c r="J20" i="4" s="1"/>
  <c r="H20" i="1"/>
  <c r="Z50" i="2"/>
  <c r="Y49" i="2"/>
  <c r="Z49" i="2" s="1"/>
  <c r="Z44" i="2"/>
  <c r="Y43" i="2"/>
  <c r="Z43" i="2" s="1"/>
  <c r="Y65" i="2"/>
  <c r="W63" i="2"/>
  <c r="Z73" i="2"/>
  <c r="Y72" i="2"/>
  <c r="Z72" i="2" s="1"/>
  <c r="Y121" i="2"/>
  <c r="Z121" i="2" s="1"/>
  <c r="Z116" i="2"/>
  <c r="Y48" i="2"/>
  <c r="W47" i="2"/>
  <c r="W53" i="2" s="1"/>
  <c r="H21" i="4"/>
  <c r="H21" i="1"/>
  <c r="Z83" i="2"/>
  <c r="Y82" i="2"/>
  <c r="Z82" i="2" s="1"/>
  <c r="Y109" i="2"/>
  <c r="Z109" i="2" s="1"/>
  <c r="Z99" i="2"/>
  <c r="J172" i="2"/>
  <c r="C23" i="1"/>
  <c r="V172" i="2"/>
  <c r="Z55" i="2"/>
  <c r="Z85" i="2"/>
  <c r="Y84" i="2"/>
  <c r="Z84" i="2" s="1"/>
  <c r="Z111" i="2"/>
  <c r="Y114" i="2"/>
  <c r="Z114" i="2" s="1"/>
  <c r="Z134" i="2"/>
  <c r="Z87" i="2"/>
  <c r="Y86" i="2"/>
  <c r="Z86" i="2" s="1"/>
  <c r="Y125" i="2"/>
  <c r="Z125" i="2" s="1"/>
  <c r="Z123" i="2"/>
  <c r="Y132" i="2"/>
  <c r="Z132" i="2" s="1"/>
  <c r="Z130" i="2"/>
  <c r="Z144" i="2"/>
  <c r="Y143" i="2"/>
  <c r="Z143" i="2" s="1"/>
  <c r="Z21" i="2"/>
  <c r="Y45" i="2"/>
  <c r="Z45" i="2" s="1"/>
  <c r="Z46" i="2"/>
  <c r="G170" i="2"/>
  <c r="Y57" i="2"/>
  <c r="Z57" i="2" s="1"/>
  <c r="Z58" i="2"/>
  <c r="Z79" i="2"/>
  <c r="Y78" i="2"/>
  <c r="Z78" i="2" s="1"/>
  <c r="W88" i="2"/>
  <c r="Y88" i="2" s="1"/>
  <c r="Z88" i="2" s="1"/>
  <c r="Y97" i="2"/>
  <c r="Z90" i="2"/>
  <c r="Y128" i="2"/>
  <c r="Z128" i="2" s="1"/>
  <c r="Z127" i="2"/>
  <c r="C23" i="4"/>
  <c r="L23" i="4"/>
  <c r="Z97" i="2" l="1"/>
  <c r="C20" i="4"/>
  <c r="N20" i="4" s="1"/>
  <c r="C20" i="1"/>
  <c r="Y169" i="2"/>
  <c r="Z169" i="2" s="1"/>
  <c r="Y61" i="2"/>
  <c r="Z61" i="2" s="1"/>
  <c r="H22" i="1"/>
  <c r="J22" i="1" s="1"/>
  <c r="N22" i="1" s="1"/>
  <c r="J21" i="1"/>
  <c r="W170" i="2"/>
  <c r="M172" i="2"/>
  <c r="J20" i="1"/>
  <c r="H22" i="4"/>
  <c r="J22" i="4" s="1"/>
  <c r="N22" i="4" s="1"/>
  <c r="J21" i="4"/>
  <c r="Z48" i="2"/>
  <c r="Y47" i="2"/>
  <c r="Z47" i="2" s="1"/>
  <c r="Z65" i="2"/>
  <c r="Y63" i="2"/>
  <c r="Z63" i="2" s="1"/>
  <c r="H23" i="1" l="1"/>
  <c r="J23" i="1" s="1"/>
  <c r="N23" i="1" s="1"/>
  <c r="P172" i="2"/>
  <c r="X172" i="2" s="1"/>
  <c r="N21" i="1"/>
  <c r="Y53" i="2"/>
  <c r="Q20" i="4"/>
  <c r="Q21" i="4" s="1"/>
  <c r="R21" i="4" s="1"/>
  <c r="R23" i="4" s="1"/>
  <c r="N21" i="4"/>
  <c r="H23" i="4"/>
  <c r="J23" i="4" s="1"/>
  <c r="N23" i="4" s="1"/>
  <c r="G172" i="2"/>
  <c r="W172" i="2" s="1"/>
  <c r="Y172" i="2" s="1"/>
  <c r="N20" i="1"/>
  <c r="Q22" i="4" l="1"/>
  <c r="Z53" i="2"/>
  <c r="Y170" i="2"/>
  <c r="Z170" i="2" s="1"/>
</calcChain>
</file>

<file path=xl/comments1.xml><?xml version="1.0" encoding="utf-8"?>
<comments xmlns="http://schemas.openxmlformats.org/spreadsheetml/2006/main">
  <authors>
    <author/>
  </authors>
  <commentList>
    <comment ref="R20" authorId="0" shapeId="0">
      <text>
        <r>
          <rPr>
            <sz val="11"/>
            <color theme="1"/>
            <rFont val="Arial"/>
          </rPr>
          <t>введите текст Профінансовано реінвестицій
======</t>
        </r>
      </text>
    </comment>
    <comment ref="R22" authorId="0" shapeId="0">
      <text>
        <r>
          <rPr>
            <sz val="11"/>
            <color theme="1"/>
            <rFont val="Arial"/>
          </rPr>
          <t>введите текст
введите текст Фактично витрат по інвестиціям
======</t>
        </r>
      </text>
    </comment>
  </commentList>
</comments>
</file>

<file path=xl/sharedStrings.xml><?xml version="1.0" encoding="utf-8"?>
<sst xmlns="http://schemas.openxmlformats.org/spreadsheetml/2006/main" count="799" uniqueCount="437">
  <si>
    <t>Додаток №4</t>
  </si>
  <si>
    <t>до Договору про надання гранту № 4INC31-04748</t>
  </si>
  <si>
    <t>від " 14 " ___липня___ 2021 року</t>
  </si>
  <si>
    <t>Конкурсна програма:</t>
  </si>
  <si>
    <t>Інклюзивне мистецтво</t>
  </si>
  <si>
    <t>ЛОТ:</t>
  </si>
  <si>
    <t>ЛОТ 3. Інклюзивне суспільство</t>
  </si>
  <si>
    <t>Назва Заявника:</t>
  </si>
  <si>
    <t>Державне підприємство "Національний культурно-мистецький та музейний комплекс "Мистецький арсенал"</t>
  </si>
  <si>
    <t>Назва проекту:</t>
  </si>
  <si>
    <t>Інклюзивність фестивалю "NEOсвітній Арсенал"</t>
  </si>
  <si>
    <t xml:space="preserve">  ЗВІТ</t>
  </si>
  <si>
    <t xml:space="preserve">про надходження та використання коштів для реалізації проекту </t>
  </si>
  <si>
    <t>за період  з липня 2021 року  по  15 листопада 2021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</si>
  <si>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</si>
  <si>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</si>
  <si>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</si>
  <si>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</si>
  <si>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</si>
  <si>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</si>
  <si>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</si>
  <si>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</si>
  <si>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</si>
  <si>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</si>
  <si>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</si>
  <si>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</si>
  <si>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</si>
  <si>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</si>
  <si>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</si>
  <si>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</si>
  <si>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</si>
  <si>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</si>
  <si>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</si>
  <si>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</si>
  <si>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</si>
  <si>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</si>
  <si>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</si>
  <si>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</si>
  <si>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</si>
  <si>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</si>
  <si>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</si>
  <si>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</si>
  <si>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</si>
  <si>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</si>
  <si>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</si>
  <si>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</si>
  <si>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Головний бухгалтер</t>
  </si>
  <si>
    <t>Марина ЗОТОВА</t>
  </si>
  <si>
    <t>посада</t>
  </si>
  <si>
    <t>підпис</t>
  </si>
  <si>
    <t>ПІБ</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</si>
  <si>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</si>
  <si>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</si>
  <si>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</si>
  <si>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</si>
  <si>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</si>
  <si>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</si>
  <si>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</si>
  <si>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</si>
  <si>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</si>
  <si>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</si>
  <si>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по реалізації Гранту</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</si>
  <si>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</si>
  <si>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</si>
  <si>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</si>
  <si>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</si>
  <si>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</si>
  <si>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</si>
  <si>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</si>
  <si>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</si>
  <si>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</si>
  <si>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(=17*18)</t>
  </si>
  <si>
    <t>Загальна сума, грн. (=20*21)</t>
  </si>
  <si>
    <t xml:space="preserve">грн. </t>
  </si>
  <si>
    <t>Розділ:</t>
  </si>
  <si>
    <t>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</si>
  <si>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</si>
  <si>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</si>
  <si>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</si>
  <si>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</si>
  <si>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</si>
  <si>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</si>
  <si>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</si>
  <si>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</si>
  <si>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Рябчук Софія Миколаївна, кураторка проєкту, начальник відділу освітніх програм, 50% зайнятості в проєкті на місяць</t>
  </si>
  <si>
    <t>місяців</t>
  </si>
  <si>
    <t>Відображено витрати фонду оплати
праці за фактично відпрацьований час.</t>
  </si>
  <si>
    <t>1.1.2</t>
  </si>
  <si>
    <t>Макарова Катерина Андріївна, кураторка проєкту, провідний фахівець відділу освітніх програм, 75% зайнятості в проєкті на місяць</t>
  </si>
  <si>
    <t>1.1.3</t>
  </si>
  <si>
    <t>Яблонська Анастасія Василівна, кураторка проєкту, провідний фахівець з управління проектами та програмами у сфері нематеріального виробництва відділу освітніх програм, 50% зайнятості в проєкті на місяць</t>
  </si>
  <si>
    <t>1.1.4</t>
  </si>
  <si>
    <t>Катенкарій Ніколь Андріївна, кураторка проєкту, провідний фахівець відділу освітніх програм, 50% зайнятості в проєкті на місяць</t>
  </si>
  <si>
    <t>1.1.5</t>
  </si>
  <si>
    <t>Діптан Сергій Юрійович, технічний директор проєкту, провідний дизайнер промислових виробів та об'єктів, 50% зайнятості в проєкті на місяць</t>
  </si>
  <si>
    <t>1.1.6</t>
  </si>
  <si>
    <t>Пушнова Тетяна Геннадіївна, комунікаційний супровід, начальник відділу зв'язків із громадськістю, 50% зайнятості в проєкті на місяць</t>
  </si>
  <si>
    <t>1.1.7</t>
  </si>
  <si>
    <t>Жданова Дарія Костянтинівна, координаторка публічних комунікацій, провідний фахівець відділу зв’язків з громадськістю та пресою, 30% зайнятості в проєкті на місяць</t>
  </si>
  <si>
    <t>Відповідно до змін у складі команди та
звільнення Жданової Д. К. заплановану роботу виконувала Громова М.Є.</t>
  </si>
  <si>
    <t>1.1.8</t>
  </si>
  <si>
    <t>Попенко Олександр Олександрович, фотограф і відеограф, провідний фахівець відділу зв’язків з громадськістю та пресою, 30% зайнятості в проєкті на місяць</t>
  </si>
  <si>
    <t>1.1.9</t>
  </si>
  <si>
    <t>Гуєвська Лєра Володимирівна, арт-директорка, начальник відділу дизайну та експозиційної роботи, 30% зайнятості в проєкті на місяць</t>
  </si>
  <si>
    <t>1.1.10</t>
  </si>
  <si>
    <t>Сорочан Алла Дмитрівна, дизайн проєкту, провідний дизайнер графічних робіт відділу дизайну та експозиційної роботи, 50% зайнятості в проєкті на місяць</t>
  </si>
  <si>
    <t>1.1.11</t>
  </si>
  <si>
    <t>Марценківський Костянтин Олександрович, дизайн проєкту, провідний дизайнер графічних робіт відділу дизайну та експозиційної роботи, 50% зайнятості в проєкті на місяць</t>
  </si>
  <si>
    <t>1.1.12</t>
  </si>
  <si>
    <t>Білан Ірина Степанівна, грантова менеджерка, провідний фахівець відділу розвитку партнерств і послуг для відвідувачів, 30% зайнятості в проєкті на місяць</t>
  </si>
  <si>
    <t>1.1.13</t>
  </si>
  <si>
    <t>Потеруха Тетяна Миколаївна, координаторка роботи команди проєкту та послуг для відвідувачів фестивалю, заступник начальника відділу розвитку партнерств і послуг для відвідувачів, 50% зайнятості в проєкті на місяць</t>
  </si>
  <si>
    <t>1.1.14</t>
  </si>
  <si>
    <t>Лук'янець Леся Анатоліївна, координаторка роботи команди проєкту, провідний фахівець відділу розвитку партнерств і послуг для відвідувачів, 50% зайнятості в проєкті на місяць</t>
  </si>
  <si>
    <t>Відповідно до змін у складі команди та
звільнення Лук'янець Л.А. заплановану роботу виконувала Ірина Фесенко.</t>
  </si>
  <si>
    <t>1.1.15</t>
  </si>
  <si>
    <t>Бондар Інна Олегівна, координаторка друку поліграфічної та сувенірної продукції, провідний фахівець відділу розвитку партнерств і послуг для відвідувачів, 50% зайнятості в проєкті на місяць</t>
  </si>
  <si>
    <t>1.1.16</t>
  </si>
  <si>
    <t xml:space="preserve">Москаленко Аліна Василівна, фінансовий супровід проекту, провідний економіст відділу бухгалтерського обліку та звітності, 30% зайнятості в проєкті на місяць </t>
  </si>
  <si>
    <t>1.1.17</t>
  </si>
  <si>
    <t xml:space="preserve">Кондратенко Тамара Миколаївна, фінансовий супровід проєкту, провідний бухгалтер відділу бухгалтерського обліку та звітності, 10% зайнятості в проєкті на місяць </t>
  </si>
  <si>
    <t>1.1.18</t>
  </si>
  <si>
    <t>Гладиш Анастасія Олександрівна, тендерні закупівлі, провідний фахівець з публічних закупівель сектору з публічних закупівель, 20% зайнятості в проєкті на місяць</t>
  </si>
  <si>
    <t>Відображено витрати фонду оплати
праці за фактично відпрацьований час.</t>
  </si>
  <si>
    <t>1.1.19</t>
  </si>
  <si>
    <t>Розенко Юлія Леонідівна, юридичний супровід, провідний юрисконсульт відділу юридичного забезпечення та претензійно-договірної роботи, 20% зайнятості в проєкті на місяць</t>
  </si>
  <si>
    <t>1.1.20</t>
  </si>
  <si>
    <t>Свищук Сергій Андрійович, технічний супровід, провідний фахівець відділу програмного забезпечення, інформатизації та зв'язку, 30% зайнятості в проєкті на місяць</t>
  </si>
  <si>
    <t>1.1.21</t>
  </si>
  <si>
    <t>Касперський Андрій Миколайович, технічний супровід, начальник відділу програмного забезпечення, програмного забезпечення, інформатизації та зв'язку, 30% зайнятості в проєкті на місяць</t>
  </si>
  <si>
    <t>Відображено витрати фонду оплати
праці за фактично відпрацьований час..</t>
  </si>
  <si>
    <t>1.2</t>
  </si>
  <si>
    <t>За  трудовими договорами</t>
  </si>
  <si>
    <t>1.2.1</t>
  </si>
  <si>
    <t xml:space="preserve"> Повне ПІБ, посада (роль у проєкті)</t>
  </si>
  <si>
    <t>1.3</t>
  </si>
  <si>
    <t>За договорами ЦПХ</t>
  </si>
  <si>
    <t>1.3.1</t>
  </si>
  <si>
    <t xml:space="preserve"> Повне ПІБ, зазначити конкретну назву послуги/виконання робіт</t>
  </si>
  <si>
    <t>1.4</t>
  </si>
  <si>
    <t>Соціальні внески з оплати праці (нарахування ЄСВ)</t>
  </si>
  <si>
    <t>1.4.1</t>
  </si>
  <si>
    <t>Штатні працівники</t>
  </si>
  <si>
    <t>грн</t>
  </si>
  <si>
    <t>1.4.2</t>
  </si>
  <si>
    <t>За строковими трудовими договорами</t>
  </si>
  <si>
    <t>1.4.3</t>
  </si>
  <si>
    <t>1.5</t>
  </si>
  <si>
    <t>За договорами з ФОП</t>
  </si>
  <si>
    <t>1.5.1</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</si>
  <si>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</si>
  <si>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</si>
  <si>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</si>
  <si>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</si>
  <si>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</si>
  <si>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</si>
  <si>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</si>
  <si>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2.2</t>
  </si>
  <si>
    <t>Вартість проживання (для штатних працівників)</t>
  </si>
  <si>
    <t>2.2.1</t>
  </si>
  <si>
    <t>Рахунки з готелів (з вказаним прізвищем відрядженої особи)</t>
  </si>
  <si>
    <t>доба</t>
  </si>
  <si>
    <t>2.3</t>
  </si>
  <si>
    <t>Добові (для штатних працівників)</t>
  </si>
  <si>
    <t>2.3.1</t>
  </si>
  <si>
    <t>Добові, вказати ПІБ( розрахунок на відряджену особу)</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</si>
  <si>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</si>
  <si>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</si>
  <si>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</si>
  <si>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</si>
  <si>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</si>
  <si>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</si>
  <si>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</si>
  <si>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</si>
  <si>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</si>
  <si>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</si>
  <si>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</si>
  <si>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</si>
  <si>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</si>
  <si>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</si>
  <si>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</si>
  <si>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</si>
  <si>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</si>
  <si>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</si>
  <si>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</si>
  <si>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</si>
  <si>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</si>
  <si>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4.2</t>
  </si>
  <si>
    <t xml:space="preserve">Оренда техніки, обладнання та інструменту </t>
  </si>
  <si>
    <t xml:space="preserve"> </t>
  </si>
  <si>
    <t>4.2.1</t>
  </si>
  <si>
    <t xml:space="preserve">Світлова панель типу Strike 4: 8 од., 4 дні, 320 грн./день/одиниця, разом 10240 грн. Світлова панель типу SL Nitro 510C: 4 од., 4 дні, 280 грн./день/од, разом 4480 грн. Світловий прожектор типу Philps Tempo3: 44 од., 4 дні, 80 грн./день/од, разом 14080 грн. Світловий прожектор типу LED PAR64: 12 од., 4 дні, 115 грн./день/од, разом 5520 грн. Світловий прожектор типу Silver Star Frezno ze2 RGBAL: 6 од., 4 дні, 270 грн./день/од, разом 6480 грн. Динамічний світловий прожектор типу VL3500 SPOT: 6 од., 4 дні, 450 грн./день/одиниця, разом 10800 грн. Світловий пульт типу SPARK by Compulite (DMX 512): 1 од., 4 дні, 1400 грн./день/од, разом 5600 грн. Вежі для встановлення світлового обладнання: 2 од., 4 дні, 1200 грн./день/од, разом 9600 грн.Комплект додаткового обладнання для налагодження світла типу (Dimer 12ch, DMX Splitter, DMX кабелі 300 м.): 4 дні, 1000 грн./день, разом: 4000 грн. Акустичні колонки типу NEXO LS 1 200: 4 од., 4 дні, 400 грн./день/од, разом: 6400 грн. Стійки для акустичних колонок: 4 од., 4 дні, 80 грн./день/од, разом: 1280 грн. Мікшерський пульт: 1 од., 4 дні, 1000 грн./день/од, разом: 4000 грн. Мікрофони бездротові: 6 од., 4 дні, 275 грн./день/од, разом: 6600 грн. Комплекти сигнальної і силової комутації для колонок: 4 дні, 250 грн./день, разом: 1000 грн. 
Усього 90080 грн.
</t>
  </si>
  <si>
    <t>діб</t>
  </si>
  <si>
    <r>
      <rPr>
        <sz val="10"/>
        <color theme="1"/>
        <rFont val="Arial"/>
      </rPr>
      <t xml:space="preserve">Договір укладений за результатом проведеної процедури закупівлі згідно з
вимогами ЗУ "Про публічні закупівлі". Ознайомитися з документами можна за
посиланням: </t>
    </r>
    <r>
      <rPr>
        <u/>
        <sz val="10"/>
        <color rgb="FF1155CC"/>
        <rFont val="Arial"/>
      </rPr>
      <t>https://prozorro.gov.ua/tender/UA-2021-08-09-001541-c</t>
    </r>
    <r>
      <rPr>
        <sz val="10"/>
        <color theme="1"/>
        <rFont val="Arial"/>
      </rPr>
      <t xml:space="preserve">
Економія коштів складає 4080,00.
Ці кошти були перерозподілені в межах 10% на витрати за п. 6.1.2.</t>
    </r>
  </si>
  <si>
    <t>4.3</t>
  </si>
  <si>
    <t>Оренда транспорту</t>
  </si>
  <si>
    <t>4.3.1</t>
  </si>
  <si>
    <t>Оренда легкового автомобіля (із зазначенням маршруту, кілометражу/кількості годин)</t>
  </si>
  <si>
    <t>км (годин)</t>
  </si>
  <si>
    <t>4.4</t>
  </si>
  <si>
    <t>Оренда сценічно-постановочних засобів</t>
  </si>
  <si>
    <t xml:space="preserve"> Пункт:</t>
  </si>
  <si>
    <t>4.4.1</t>
  </si>
  <si>
    <t>4.5</t>
  </si>
  <si>
    <t>Інші об'єкти оренди</t>
  </si>
  <si>
    <t>4.5.1</t>
  </si>
  <si>
    <t>Найменування (з деталізацією технічних характеристик)</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</si>
  <si>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</si>
  <si>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</si>
  <si>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</si>
  <si>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</si>
  <si>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</si>
  <si>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кейтерингу (кава-брейк)</t>
  </si>
  <si>
    <t>учасн.</t>
  </si>
  <si>
    <t xml:space="preserve">Витрати на послуги з кейтерінгу (кави-брейку) збіглися з заплановними витратими. </t>
  </si>
  <si>
    <t>5.2</t>
  </si>
  <si>
    <t>Витрати на проїзд учасників заходів</t>
  </si>
  <si>
    <t>5.2.1</t>
  </si>
  <si>
    <t>Вартість квитків (з деталізацією маршруту і прізвищем особи, що відряджається)</t>
  </si>
  <si>
    <t>5.3</t>
  </si>
  <si>
    <t>Витрати на проживання учасників заходів</t>
  </si>
  <si>
    <t>5.3.1</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</si>
  <si>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</si>
  <si>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</si>
  <si>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</si>
  <si>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</si>
  <si>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</si>
  <si>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Матеріали для виготовлення мистецьких проєктів відповідно до потреб художників</t>
  </si>
  <si>
    <t>комплект</t>
  </si>
  <si>
    <t xml:space="preserve">Відповідно до уточнених потреб художників для реалізації мистецьких проєктів кількість та вид матеріалів було змінено. Запланована сума збільшена на 10440,68. Збільшення цієї статті витрат стало можливим за рахунок зекономлених коштів в межах 10% за п. 7.7
</t>
  </si>
  <si>
    <t>6.1.2</t>
  </si>
  <si>
    <t>Канцтовари</t>
  </si>
  <si>
    <t>У зв'язку з розширенням програми майстер класів та зацікавленістю учасників в проведенні більшої кількості подій, витрати за статтею було зільшено на 6247,08. Збільшення цієї статті витрат стало можливим за рахунок зекономлених коштів в межах 10% за п. 4.2.1 та 7.7</t>
  </si>
  <si>
    <t>6.2</t>
  </si>
  <si>
    <t>Носії, накопичувачі</t>
  </si>
  <si>
    <t>6.2.1</t>
  </si>
  <si>
    <t>Найменування</t>
  </si>
  <si>
    <t>6.3</t>
  </si>
  <si>
    <t>Інші матеріальні витрати</t>
  </si>
  <si>
    <t>6.3.1.</t>
  </si>
  <si>
    <t>Поставка футболок</t>
  </si>
  <si>
    <t>За рахунок реінвестицій було сплачено поставку футболок для адміністраторів, медіаторів та волонтерів, які працювали під час фестивалю.</t>
  </si>
  <si>
    <t>Всього по статті 6 "Матеріальні витрати":</t>
  </si>
  <si>
    <t>Поліграфічні послуги</t>
  </si>
  <si>
    <t>7.1</t>
  </si>
  <si>
    <t xml:space="preserve">Послуги з друку запрошень </t>
  </si>
  <si>
    <t>од.</t>
  </si>
  <si>
    <r>
      <rPr>
        <sz val="10"/>
        <color theme="1"/>
        <rFont val="Arial"/>
      </rPr>
      <t xml:space="preserve">Економія суми витрат за послугу сталася внаслідок зменшення вартості послуг під час проведення закупівлі, яку було проведено згідно з вимогами ЗУ
"Про публічні закупівлі". Ознайомитися з документами можна за посиланням: </t>
    </r>
    <r>
      <rPr>
        <u/>
        <sz val="10"/>
        <color rgb="FF1155CC"/>
        <rFont val="Arial"/>
      </rPr>
      <t>https://prozorro.gov.ua/tender/UA-2021-02-10-006754-b</t>
    </r>
    <r>
      <rPr>
        <sz val="10"/>
        <color theme="1"/>
        <rFont val="Arial"/>
      </rPr>
      <t xml:space="preserve"> Економія коштів, що склала 870 грн, не була використана за відсутністю потреб.</t>
    </r>
  </si>
  <si>
    <t>7.2</t>
  </si>
  <si>
    <t xml:space="preserve">Послуги з виготовлення інформаційних буклетів — путівників  </t>
  </si>
  <si>
    <r>
      <rPr>
        <sz val="10"/>
        <color theme="1"/>
        <rFont val="Arial"/>
      </rPr>
      <t xml:space="preserve">Економія суми витрат за послугу сталася внаслідок зменшення вартості послуг  під час проведення закупівлі, яку було проведено згідно з вимогами ЗУ "Про публічні закупівлі". Ознайомитися з документами можна за посиланням: </t>
    </r>
    <r>
      <rPr>
        <u/>
        <sz val="10"/>
        <color rgb="FF1155CC"/>
        <rFont val="Arial"/>
      </rPr>
      <t>https://prozorro.gov.ua/tender/UA-2021-02-10-006754-b.</t>
    </r>
    <r>
      <rPr>
        <sz val="10"/>
        <color theme="1"/>
        <rFont val="Arial"/>
      </rPr>
      <t xml:space="preserve"> Економія коштів, що склала 5520 грн, не була використана за відсутністю потреб.</t>
    </r>
  </si>
  <si>
    <t>7.3</t>
  </si>
  <si>
    <t xml:space="preserve">Послуги з друку бейджів </t>
  </si>
  <si>
    <r>
      <rPr>
        <sz val="10"/>
        <color theme="1"/>
        <rFont val="Arial"/>
      </rPr>
      <t xml:space="preserve">Економія суми витрат за послугу сталася внаслідок зменшення вартості послуг  під час проведення закупівлі, яку було проведено згідно з вимогами ЗУ
"Про публічні закупівлі". Ознайомитися з документами можна за посиланням: </t>
    </r>
    <r>
      <rPr>
        <u/>
        <sz val="10"/>
        <color rgb="FF1155CC"/>
        <rFont val="Arial"/>
      </rPr>
      <t>https://prozorro.gov.ua/tender/UA-2021-02-10-006754-b</t>
    </r>
    <r>
      <rPr>
        <sz val="10"/>
        <color theme="1"/>
        <rFont val="Arial"/>
      </rPr>
      <t xml:space="preserve">  Економія коштів, що склала 1430 грн, не була використана за відсутністю потреб.</t>
    </r>
  </si>
  <si>
    <t>7.4</t>
  </si>
  <si>
    <t xml:space="preserve">Послуги з виготовлення наліпок </t>
  </si>
  <si>
    <r>
      <rPr>
        <sz val="10"/>
        <color theme="1"/>
        <rFont val="Arial"/>
      </rPr>
      <t xml:space="preserve">Економія суми витрат за послугу сталася внаслідок зменшення вартості послуг  під час проведення закупівлі, яку було проведено згідно з вимогами ЗУ "Про публічні закупівлі". Ознайомитися з документами можна за посиланням: </t>
    </r>
    <r>
      <rPr>
        <u/>
        <sz val="10"/>
        <color rgb="FF1155CC"/>
        <rFont val="Arial"/>
      </rPr>
      <t>https://prozorro.gov.ua/tender/UA-2021-02-10-006754-b.</t>
    </r>
    <r>
      <rPr>
        <sz val="10"/>
        <color theme="1"/>
        <rFont val="Arial"/>
      </rPr>
      <t xml:space="preserve"> Збільшення цієї статті витрат стало можливим за рахунок зекономлених коштів в межах 10% за п. 7.7, 13.2.1</t>
    </r>
  </si>
  <si>
    <t>7.5</t>
  </si>
  <si>
    <t>Послуги з виготовлення листівок</t>
  </si>
  <si>
    <r>
      <rPr>
        <sz val="10"/>
        <color theme="1"/>
        <rFont val="Arial"/>
      </rPr>
      <t xml:space="preserve">Економія суми витрат за послугу сталася внаслідок зменшення вартості послуг згідно закупівлі. Закупівлю проведено згідно з вимогами ЗУ "Про публічні закупівлі". Ознайомитися з документами можна за посиланням: </t>
    </r>
    <r>
      <rPr>
        <u/>
        <sz val="10"/>
        <color rgb="FF1155CC"/>
        <rFont val="Arial"/>
      </rPr>
      <t>https://prozorro.gov.ua/tender/UA-2021-08-11-010933-a.</t>
    </r>
    <r>
      <rPr>
        <sz val="10"/>
        <color theme="1"/>
        <rFont val="Arial"/>
      </rPr>
      <t xml:space="preserve"> Збільшення цієї статті витрат стало можливим за рахунок зекономлених коштів в межах 10% за п. 13.2.1</t>
    </r>
  </si>
  <si>
    <t>7.6</t>
  </si>
  <si>
    <t xml:space="preserve">Послуги з виготовлення блокнотів </t>
  </si>
  <si>
    <r>
      <rPr>
        <sz val="10"/>
        <color theme="1"/>
        <rFont val="Arial"/>
      </rPr>
      <t xml:space="preserve">Збільшення суми витрат за послугу сталася внаслідок зільшення потреб у кількості примірників продукції.  Закупівлю проведено згідно з вимогами ЗУ "Про публічні закупівлі". Ознайомитися з документами можна за посиланням: </t>
    </r>
    <r>
      <rPr>
        <u/>
        <sz val="10"/>
        <color rgb="FF1155CC"/>
        <rFont val="Arial"/>
      </rPr>
      <t>https://prozorro.gov.ua/tender/UA-2021-02-10-006754-b</t>
    </r>
    <r>
      <rPr>
        <sz val="10"/>
        <color theme="1"/>
        <rFont val="Arial"/>
      </rPr>
      <t xml:space="preserve"> . Збільшення цієї статті витрат стало можливим за рахунок зекономлених коштів в межах 10% за п. 9.1</t>
    </r>
  </si>
  <si>
    <t>7.7</t>
  </si>
  <si>
    <t>Послуги з виготовлення футболок</t>
  </si>
  <si>
    <r>
      <rPr>
        <sz val="10"/>
        <color rgb="FF000000"/>
        <rFont val="Arial"/>
      </rPr>
      <t>Дана стаття витрат не була використана через неможливість вчасного  проведення закупівельної процедури за даним предметом (код ДК 2015).  Проте ф</t>
    </r>
    <r>
      <rPr>
        <sz val="10"/>
        <color rgb="FF000000"/>
        <rFont val="Arial"/>
      </rPr>
      <t xml:space="preserve">утболки були закуплені за рахунок  реінвестицій. </t>
    </r>
    <r>
      <rPr>
        <sz val="10"/>
        <color rgb="FF000000"/>
        <rFont val="Arial"/>
      </rPr>
      <t>Економія складає 15 000 грн. Зекономлені кошти перерозподілені на потреби за п. 6.1.1 та 6.1.2, 7.4</t>
    </r>
  </si>
  <si>
    <t>7.8</t>
  </si>
  <si>
    <t xml:space="preserve">Послуги з друку банерів </t>
  </si>
  <si>
    <r>
      <rPr>
        <sz val="10"/>
        <color theme="1"/>
        <rFont val="Arial"/>
      </rPr>
      <t xml:space="preserve">Збільшення суми витрат за послугу сталася внаслідок підвищення вартості внаслідок закупівлі, за результатами якої було укладено річний договір. Закупівлю проведено згідно з вимогами ЗУ "Про публічні закупівлі". Ознайомитися з документами можна за посиланням: </t>
    </r>
    <r>
      <rPr>
        <u/>
        <sz val="10"/>
        <color rgb="FF1155CC"/>
        <rFont val="Arial"/>
      </rPr>
      <t>https://prozorro.gov.ua/tender/UA-2021-02-10-006754-b</t>
    </r>
    <r>
      <rPr>
        <sz val="10"/>
        <color theme="1"/>
        <rFont val="Arial"/>
      </rPr>
      <t xml:space="preserve"> . Збільшення цієї статті витрат стало можливим за рахунок зекономлених коштів в межах 10% за п. 13.2.1</t>
    </r>
  </si>
  <si>
    <t>7.9</t>
  </si>
  <si>
    <t>Послуги з друку конвертів для запрошень (1000 шт)</t>
  </si>
  <si>
    <r>
      <rPr>
        <sz val="10"/>
        <color theme="1"/>
        <rFont val="Arial"/>
      </rPr>
      <t xml:space="preserve">Збільшення суми витрат за послугу сталася внаслідок підвищення вартості внаслідок закупівлі, за результатами якої було укладено річний договір.  Закупівлю проведено згідно з вимогами ЗУ "Про публічні закупівлі". Ознайомитися з документами можна за посиланням: </t>
    </r>
    <r>
      <rPr>
        <u/>
        <sz val="10"/>
        <color rgb="FF1155CC"/>
        <rFont val="Arial"/>
      </rPr>
      <t>https://prozorro.gov.ua/tender/UA-2021-02-10-006754-b</t>
    </r>
    <r>
      <rPr>
        <sz val="10"/>
        <color theme="1"/>
        <rFont val="Arial"/>
      </rPr>
      <t xml:space="preserve"> . Збільшення цієї статті витрат стало можливим за рахунок зекономлених коштів в межах 10% за п. 13.2.1</t>
    </r>
  </si>
  <si>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</si>
  <si>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</si>
  <si>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</si>
  <si>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</si>
  <si>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</si>
  <si>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</si>
  <si>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</si>
  <si>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Витрати на послуги коректури текстів збіглися з заплановними витратими.</t>
  </si>
  <si>
    <t>8.2</t>
  </si>
  <si>
    <t xml:space="preserve">Друк методичних рекомендацій </t>
  </si>
  <si>
    <t>екземпляр</t>
  </si>
  <si>
    <t>Економія суми витрат за послугу сталася внаслідок зменшення вартості послуг  під час проведення закупівлі, яку було проведено згідно з вимогами ЗУ "Про публічні закупівлі". Ознайомитися з документами можна за посиланням: https://prozorro.gov.ua/tender/UA-2021-02-10-006754-b. Економія коштів, що склала 5041,01 грн, не була використана за відсутністю потреб.</t>
  </si>
  <si>
    <t>8.3</t>
  </si>
  <si>
    <t>Соціальні внески за договорами ЦПХ з підрядниками (ЄСВ) розділу "Видавничі послуги"</t>
  </si>
  <si>
    <t>ЄСВ за договором за послуги коректора (п. 8.1)</t>
  </si>
  <si>
    <t>Всього по статті 8 "Видавничі послуги":</t>
  </si>
  <si>
    <t>Послуги з просування</t>
  </si>
  <si>
    <t>Послуги зі створення анімованого інформаційного відео (в т. ч. розробка концепції та написання сценарію)</t>
  </si>
  <si>
    <t xml:space="preserve">Дана стаття витрат не була використана. Згідно з технічним завданням послуга входила до п 13.2.1 Економія складає 3500 грн. Ці кошти були перерозподілені в межах 10% на витрати за п. 9.3 </t>
  </si>
  <si>
    <t>Послуги з фотофіксації</t>
  </si>
  <si>
    <t>Дана стаття витрат не була використана у зв'язку з тим, що фотофіксацію забезпечував штатний фотограф. Економія складає 7 000 грн. Ці кошти були перерозподілені в межах 10% на витрати за п. 9.3</t>
  </si>
  <si>
    <t>Послуги з відеофіксації</t>
  </si>
  <si>
    <t xml:space="preserve">Збільшення суми витрат за послугу сталася внаслідок зросту обсягу передбачених послуг. Збільшення цієї статті витрат стало можливим за рахунок зекономлених коштів в межах 10% за п. 9.2, 9.1, 9.4, 13.2.1 </t>
  </si>
  <si>
    <t>Послуги з комплексної промокампанії в соцмережах</t>
  </si>
  <si>
    <r>
      <rPr>
        <sz val="10"/>
        <color theme="1"/>
        <rFont val="Arial"/>
      </rPr>
      <t xml:space="preserve">Сума витрат по даній закупівлі була зменшена внаслідок проведення спрощеної процедури згідно ЗУ "Про
публічні закупівлі". Ознайомитися з документами можна за посиланням: </t>
    </r>
    <r>
      <rPr>
        <u/>
        <sz val="10"/>
        <color rgb="FF1155CC"/>
        <rFont val="Arial"/>
      </rPr>
      <t>https://prozorro.gov.ua/tender/UA-2021-09-30-000485-a.</t>
    </r>
    <r>
      <rPr>
        <sz val="10"/>
        <color theme="1"/>
        <rFont val="Arial"/>
      </rPr>
      <t xml:space="preserve"> Економія коштів складає 1700 грн. Ці кошти були перерозподілені в межах 10% на витрати за п. 9.3</t>
    </r>
  </si>
  <si>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</si>
  <si>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</si>
  <si>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</si>
  <si>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</si>
  <si>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</si>
  <si>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</si>
  <si>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</si>
  <si>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</si>
  <si>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</si>
  <si>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</si>
  <si>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</si>
  <si>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</si>
  <si>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</si>
  <si>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</si>
  <si>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</si>
  <si>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</si>
  <si>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</si>
  <si>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Аудиторські послуги</t>
  </si>
  <si>
    <t xml:space="preserve">Сума витрат по даній закупівлі була збільшена внаслідок проведення спрощеної процедури згідно ЗУ "Про публічні закупівлі". Ознайомитися з документами можна за посиланням: https://prozorro.gov.ua/tender/UA-2021-09-01-004243-b  </t>
  </si>
  <si>
    <t>13.1.2</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</si>
  <si>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</si>
  <si>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</si>
  <si>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</si>
  <si>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Послуги зі створення анімованого інформаційного відео</t>
  </si>
  <si>
    <r>
      <rPr>
        <sz val="10"/>
        <color theme="1"/>
        <rFont val="Arial"/>
      </rPr>
      <t>Сума витрат по даній закупівлі була зменшена внаслідок проведення спрощеної процедури згідно ЗУ "Про
публічні закупівлі". Ознайомитись за посиланням:</t>
    </r>
    <r>
      <rPr>
        <u/>
        <sz val="10"/>
        <color rgb="FF1155CC"/>
        <rFont val="Arial"/>
      </rPr>
      <t>https://prozorro.gov.ua/tender/UA-2021-08-31-003790-c.</t>
    </r>
    <r>
      <rPr>
        <sz val="10"/>
        <color theme="1"/>
        <rFont val="Arial"/>
      </rPr>
      <t xml:space="preserve"> Економія коштів складає  6501 грн. Ці кошти були перерозподілені в межах 10% на витрати за 7.4, 7.5, 7.8, 7.9, 9,3 </t>
    </r>
  </si>
  <si>
    <t>13.2.2</t>
  </si>
  <si>
    <t>Монтаж відеозйомки вибраних подій тривалістю 6 годин</t>
  </si>
  <si>
    <t>5 950 грн — обробка і монтаж відзнятого матеріалу з п 9.3</t>
  </si>
  <si>
    <t>13.2.3</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</si>
  <si>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</si>
  <si>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</si>
  <si>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</si>
  <si>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</si>
  <si>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</si>
  <si>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13.4</t>
  </si>
  <si>
    <t>13.4.1</t>
  </si>
  <si>
    <t>Послуги з охорони: 3 дні під час монтажу; 4 дні під час роботи фестивалю; 1 день під час демонтажу</t>
  </si>
  <si>
    <t>год</t>
  </si>
  <si>
    <r>
      <rPr>
        <sz val="10"/>
        <color theme="1"/>
        <rFont val="Arial"/>
      </rPr>
      <t xml:space="preserve">Сума витрат по даній закупівлі була зменшена внаслідок зменшення кількості робочих годин.  Закупівлю проведено згідно ЗУ "Про публічні закупівлі". Ознайомитися з документами можна за посиланням: </t>
    </r>
    <r>
      <rPr>
        <u/>
        <sz val="10"/>
        <color rgb="FF1155CC"/>
        <rFont val="Arial"/>
      </rPr>
      <t>https://prozorro.gov.ua/tender/UA-2021-01-20-004566-c</t>
    </r>
    <r>
      <rPr>
        <sz val="10"/>
        <color theme="1"/>
        <rFont val="Arial"/>
      </rPr>
      <t xml:space="preserve">  Зекономлені кошти не були використані за відстуністю потреби</t>
    </r>
  </si>
  <si>
    <t>13.4.2</t>
  </si>
  <si>
    <t>Послуги з прибирання: 3 дні під час монтажу; 4 дні під час роботи фестивалю; 1 день під час демонтажу</t>
  </si>
  <si>
    <r>
      <rPr>
        <sz val="10"/>
        <color theme="1"/>
        <rFont val="Arial"/>
      </rPr>
      <t xml:space="preserve">Витрати на послуги з прибирання збіглися з заплановними витратими.  Водночас збільшення суми за рахунок грантових коштів сталося  за рахунок економії за п. 13.2.1, 13.4.13, 42107 Ознайомитися з документами можна за посиланням: </t>
    </r>
    <r>
      <rPr>
        <u/>
        <sz val="10"/>
        <color rgb="FF1155CC"/>
        <rFont val="Arial"/>
      </rPr>
      <t>https://prozorro.gov.ua/tender/UA-2021-02-05-006027-b</t>
    </r>
    <r>
      <rPr>
        <sz val="10"/>
        <color theme="1"/>
        <rFont val="Arial"/>
      </rPr>
      <t xml:space="preserve"> </t>
    </r>
  </si>
  <si>
    <t>13.4.3</t>
  </si>
  <si>
    <t>Послуги з виготовлення тактильних матеріалів для незрячих шрифтом Брайля</t>
  </si>
  <si>
    <t xml:space="preserve">послуга </t>
  </si>
  <si>
    <t>Дана стаття витрат не була використана. Виготовлення табличок було профінансоване з інших джерел і не було потреби використати кошти гранту чи реінвестиції. Економія складає 15 000 грн. Ці кошти були перерозподілені в межах 10% на витрати за п 13.4.2</t>
  </si>
  <si>
    <t>13.4.4</t>
  </si>
  <si>
    <t>Послуги з проведення тренінгу по взаємодії з людьми з порушеннями зору та комплексними порушеннями розвитку</t>
  </si>
  <si>
    <t>Сума витрат по даній закупівлі була зменшена внаслідок зниженні вартості послуг. Економія коштів складає  2500 грн. Ці кошти були перерозподілені в межах 10% на витрати за 13.4.14</t>
  </si>
  <si>
    <t>13.4.5</t>
  </si>
  <si>
    <t>Послуги з проведення тренінгу по взаємодії з людьми з порушеннями слуху</t>
  </si>
  <si>
    <t>13.4.6</t>
  </si>
  <si>
    <t>Послуги з проведення тренінгу по взаємодії з людьми з порушеннями опорно-рухового апарату</t>
  </si>
  <si>
    <t>13.4.7</t>
  </si>
  <si>
    <t>Послуги з проведення тренінгу по взаємодії з людьми з аутизмом</t>
  </si>
  <si>
    <t>13.4.8</t>
  </si>
  <si>
    <t>Послуги з проведення тренінгу по взаємодії з людьми з синдромом Дауна</t>
  </si>
  <si>
    <t>13.4.9</t>
  </si>
  <si>
    <t>Послуги з проведення тренінгу по взаємодії з людьми з порушеннями інтелектуального розвитку</t>
  </si>
  <si>
    <t>13.4.10</t>
  </si>
  <si>
    <t xml:space="preserve">Послуги з проведення театральної вистави </t>
  </si>
  <si>
    <t>Витрати на послуги з проведення театральних вистав збіглися з заплановними витратими.</t>
  </si>
  <si>
    <t>13.4.11</t>
  </si>
  <si>
    <t xml:space="preserve">Послуги з проведення ознайомчого тренінгу по взаємодії з людьми з інвалідністю для волонтерів та команди фестивалю </t>
  </si>
  <si>
    <t xml:space="preserve">Сума витрат по даній закупівлі була зменшена внаслідок зниження вартості послуг. Економія коштів складає 500 грн. Ці кошти були перерозподілені в межах 10% на витрати за 13.4.14
</t>
  </si>
  <si>
    <t>13.4.12</t>
  </si>
  <si>
    <t>Закупівля комплексу послуг з підготовки приміщення для забезпечення проведення фестивалю «NEOсвітній Арсенал» (виготовлення, монтаж, зведення тимчасових декоративних конструкцій,  тимчасове декорування кольором стін, поклейка плівки). Закупівня комплексу послуг здійснюватиметься відповідно до ЗУ "Про публічні закупівлі". Остаточа вартість комплексу послуг буде визначена на основі проведення тендерних закупівель в системі ProZorro і може зменшитися, якщо переможець тендеру запропонує нижчу ціну.</t>
  </si>
  <si>
    <r>
      <rPr>
        <sz val="10"/>
        <color theme="1"/>
        <rFont val="Arial"/>
      </rPr>
      <t xml:space="preserve">Сума витрат по даній закупівлі була зменшена внаслідок проведення спрощеної процедури згідно ЗУ "Про публічні закупівлі". Ознайомитися з документами можна за посиланням: </t>
    </r>
    <r>
      <rPr>
        <u/>
        <sz val="10"/>
        <color rgb="FF1155CC"/>
        <rFont val="Arial"/>
      </rPr>
      <t>https://prozorro.gov.ua/tender/UA-2021-08-11-002756-c</t>
    </r>
    <r>
      <rPr>
        <sz val="10"/>
        <color theme="1"/>
        <rFont val="Arial"/>
      </rPr>
      <t xml:space="preserve">  Зекономлені кошти не були використані за відстуністю потреби</t>
    </r>
  </si>
  <si>
    <t>13.4.13</t>
  </si>
  <si>
    <t xml:space="preserve">Послуги художника для створення мистецьких прєктів </t>
  </si>
  <si>
    <t xml:space="preserve">Сума витрат по даній закупівлі була зменшена внаслідок зменшення обсягів роботи та налагодженню партнерських взаємин. Дану послугу надав один художник. Економія коштів складає 22850 грн. Ці кошти були перерозподілені в межах 10% на витрати за 13.4.2
</t>
  </si>
  <si>
    <t>13.4.14</t>
  </si>
  <si>
    <t xml:space="preserve">Послуги з проведення консультацій щодо написання методичних рекомендацій </t>
  </si>
  <si>
    <t xml:space="preserve">Сума витрат по даній закупівлі була збільшена внаслідок збільшення обсягів консультацій. Збільшення цієї статті витрат стало можливим за рахунок зекономлених коштів в межах 10% за 13.4.4-13.4.10, 
</t>
  </si>
  <si>
    <t>42107</t>
  </si>
  <si>
    <t>Послуги пожежних та рятувальних служб (на 4 дні)</t>
  </si>
  <si>
    <r>
      <rPr>
        <sz val="10"/>
        <color theme="1"/>
        <rFont val="Arial"/>
      </rPr>
      <t xml:space="preserve">Сума витрат по даній закупівлі була зменшена внаслідок проведення спрощеної процедури згідно ЗУ "Про
публічні закупівлі". Ознайомитися з документами можна за посиланням: </t>
    </r>
    <r>
      <rPr>
        <u/>
        <sz val="10"/>
        <color rgb="FF1155CC"/>
        <rFont val="Arial"/>
      </rPr>
      <t>https://prozorro.gov.ua/tender/UA-2021-09-30-000387-a</t>
    </r>
    <r>
      <rPr>
        <sz val="10"/>
        <color theme="1"/>
        <rFont val="Arial"/>
      </rPr>
      <t xml:space="preserve"> 
Ці кошти були перерозподілені в межах 10% на витрати за 13.4.2., 13.4.20, 13.4.17.</t>
    </r>
  </si>
  <si>
    <t>13.4.15</t>
  </si>
  <si>
    <t xml:space="preserve">Послуги з пересилання пакунків </t>
  </si>
  <si>
    <t>Дана стаття витрат не була використана. Пересилання пакунків із методичними рекомендаціями буде здійсенено самостійно після завершення проекту. Економія складає 4 000 грн.Зекономлені кошти не були використані за відстуністю потреби</t>
  </si>
  <si>
    <t>13.4.16</t>
  </si>
  <si>
    <t>Послуги адміністратора — для здійснення координації волонтерів під час фестивалю — 1 особа на посаді "Адміністратор відділу розвитку партнерств та послуг для відвідувачів" (згідно п. 11 Штатного розпису ДП "НКММК "Мистецький асренал", ст. 5)</t>
  </si>
  <si>
    <t>дні</t>
  </si>
  <si>
    <t>Сума витрат була зменшена внаслідок проведення зменшення кількості робочих годин. 
Ці кошти були перерозподілені в межах 10% на витрати за п. 13.4.7</t>
  </si>
  <si>
    <t>13.4.17</t>
  </si>
  <si>
    <t>Послуги адміністратора — для забезпечення роботи інформаційної стійки — 2 особи на 0,5 ставки на посаді "Адміністратор відділу розвитку партнерств та послуг для відвідувачів" (згідно п. 28 Штатного розпису ДП "НКММК "Мистецький асренал", ст. 3)</t>
  </si>
  <si>
    <t>Збільшення суми витрат за послугу сталася внаслідок зросту обсягу передбачених послуг. Збільшення цієї статті витрат стало можливим за рахунок зекономлених коштів в межах 10% за п.13.4.16, 42107</t>
  </si>
  <si>
    <t>13.4.18</t>
  </si>
  <si>
    <t>Послуги адміністратора — для забезпечення медіації-спілкування з відвідувачами в просторі фестивалю — 4 особи на 0,5 ставки на посаді "Адміністратор відділу освітніх програм" (згідно п. 7 Штатного розпису ДП "НКММК "Мистецький асренал", ст. 5)</t>
  </si>
  <si>
    <t>Збільшення суми витрат за послугу сталася внаслідок зросту обсягу передбачених послуг. Збільшення цієї статті витрат стало можливим за рахунок зекономлених коштів в межах 10% за п. 13.4.16</t>
  </si>
  <si>
    <t>13.4.19</t>
  </si>
  <si>
    <t>Послуги касира — 1 особа на посаді "Касир відділу бухгалтерського обліку та звітності" (згідно п. 48 Штатного розпису ДП "НКММК "Мистецький асренал", ст. 4)</t>
  </si>
  <si>
    <t>Витрати на послуги касира збіглися з заплановними витратими.</t>
  </si>
  <si>
    <t>13.4.20</t>
  </si>
  <si>
    <t>Гардеробник — 1 особа на посаді "Гардеробник відділу розвитку партнерств та послуг для відвідувачів" (згідно п. 12 Штатного розпису ДП "НКММК "Мистецький асренал", ст. 5)</t>
  </si>
  <si>
    <t>Збільшення суми витрат за послугу сталася внаслідок зросту обсягу передбачених послуг. Збільшення цієї статті витрат стало можливим за рахунок зекономлених коштів в межах 10% за п. 42107</t>
  </si>
  <si>
    <t>13.4.21</t>
  </si>
  <si>
    <t>Соціальні внески за договорами ЦПХ з підрядниками (ЄСВ) розділу "Інші прямі витрати"</t>
  </si>
  <si>
    <t>13.4.22</t>
  </si>
  <si>
    <t>Невиключні майнові права на твір "Гіпермобіль"</t>
  </si>
  <si>
    <t>За рахунок реінвестицій було сплачено невиключні майнові права на твір "Гіпермобіль"</t>
  </si>
  <si>
    <t>13.4.23</t>
  </si>
  <si>
    <t>Технічне обслуговування обладнання</t>
  </si>
  <si>
    <t>За рахунок реінвестицій було сплачено за обслуговування електричного обладнання під час роботи фестивалю.</t>
  </si>
  <si>
    <t>13.4.24</t>
  </si>
  <si>
    <t>Вивіз великогабаритних відходів</t>
  </si>
  <si>
    <t>За рахунок реінвестицій було сплачено за вивіз сміття після монтажних робіт</t>
  </si>
  <si>
    <t>Всього по статті 13 "Інші прямі витрати":</t>
  </si>
  <si>
    <t xml:space="preserve">Всього по розділу ІІ "Витрати": </t>
  </si>
  <si>
    <t>РЕЗУЛЬТАТ РЕАЛІЗАЦІЇ ПРОЄКТУ</t>
  </si>
  <si>
    <t xml:space="preserve">                        Генеральна директорка</t>
  </si>
  <si>
    <t>О. Б. Островська-Люта</t>
  </si>
  <si>
    <t>(посада)</t>
  </si>
  <si>
    <t>(підпис, печатка)</t>
  </si>
  <si>
    <t>(ПІБ)</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</si>
  <si>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</si>
  <si>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</si>
  <si>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</si>
  <si>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за проектом ________________________________________________________________________________________</t>
  </si>
  <si>
    <t>(назва проекту)</t>
  </si>
  <si>
    <t>у період з _________________________ року по ___________________________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</si>
  <si>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</si>
  <si>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</si>
  <si>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</si>
  <si>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</si>
  <si>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</si>
  <si>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</si>
  <si>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</si>
  <si>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</si>
  <si>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</si>
  <si>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</si>
  <si>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</si>
  <si>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</si>
  <si>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</si>
  <si>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</si>
  <si>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Розрахунок суми зменшення останнього траншу</t>
  </si>
  <si>
    <t>Фактичні витрати УКФ+співфінансування</t>
  </si>
  <si>
    <t>% УКФ</t>
  </si>
  <si>
    <t>% співфінансування</t>
  </si>
  <si>
    <t>Сума зменшення останнього траншу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</si>
</sst>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_-* #,##0.00\ _₴_-;\-* #,##0.00\ _₴_-;_-* &quot;-&quot;??\ _₴_-;_-@"/>
    <numFmt numFmtId="166" formatCode="d\.m"/>
  </numFmts>
  <fonts count="50" x14ac:knownFonts="1">
    <font>
      <sz val="11"/>
      <color theme="1"/>
      <name val="Arial"/>
    </font>
    <font>
      <b/>
      <sz val="11"/>
      <color theme="1"/>
      <name val="Calibri"/>
    </font>
    <font>
      <sz val="11"/>
      <color theme="1"/>
      <name val="Calibri"/>
    </font>
    <font>
      <sz val="12"/>
      <color theme="1"/>
      <name val="Times New Roman"/>
    </font>
    <font>
      <b/>
      <sz val="10"/>
      <color theme="1"/>
      <name val="Arial"/>
    </font>
    <font>
      <u/>
      <sz val="10"/>
      <color theme="1"/>
      <name val="Arial"/>
    </font>
    <font>
      <sz val="10"/>
      <color theme="1"/>
      <name val="Arial"/>
    </font>
    <font>
      <u/>
      <sz val="10"/>
      <color theme="1"/>
      <name val="Arial"/>
    </font>
    <font>
      <b/>
      <sz val="12"/>
      <color theme="1"/>
      <name val="Arial"/>
    </font>
    <font>
      <b/>
      <sz val="12"/>
      <color theme="1"/>
      <name val="Calibri"/>
    </font>
    <font>
      <sz val="11"/>
      <name val="Arial"/>
    </font>
    <font>
      <sz val="12"/>
      <color theme="1"/>
      <name val="Calibri"/>
    </font>
    <font>
      <b/>
      <sz val="10"/>
      <color rgb="FFFF0000"/>
      <name val="Arial"/>
    </font>
    <font>
      <b/>
      <sz val="10"/>
      <color theme="0"/>
      <name val="Arial"/>
    </font>
    <font>
      <b/>
      <i/>
      <sz val="10"/>
      <color rgb="FFFF0000"/>
      <name val="Arial"/>
    </font>
    <font>
      <b/>
      <sz val="11"/>
      <color theme="1"/>
      <name val="Arial"/>
    </font>
    <font>
      <b/>
      <sz val="11"/>
      <color rgb="FFFF0000"/>
      <name val="Arial"/>
    </font>
    <font>
      <b/>
      <sz val="10"/>
      <color rgb="FF000000"/>
      <name val="Arial"/>
    </font>
    <font>
      <b/>
      <i/>
      <sz val="10"/>
      <color rgb="FF000000"/>
      <name val="Arial"/>
    </font>
    <font>
      <sz val="10"/>
      <color rgb="FF000000"/>
      <name val="Arial"/>
    </font>
    <font>
      <b/>
      <i/>
      <sz val="10"/>
      <color theme="1"/>
      <name val="Arial"/>
    </font>
    <font>
      <u/>
      <sz val="10"/>
      <color theme="1"/>
      <name val="Arial"/>
    </font>
    <font>
      <u/>
      <sz val="11"/>
      <color rgb="FF000000"/>
      <name val="Arial"/>
    </font>
    <font>
      <sz val="11"/>
      <color rgb="FF000000"/>
      <name val="Arial"/>
    </font>
    <font>
      <sz val="10"/>
      <color rgb="FFFF0000"/>
      <name val="Arial"/>
    </font>
    <font>
      <u/>
      <sz val="11"/>
      <color rgb="FF1155CC"/>
      <name val="Arial"/>
    </font>
    <font>
      <u/>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sz val="11"/>
      <color theme="1"/>
      <name val="Calibri"/>
    </font>
    <font>
      <i/>
      <vertAlign val="superscript"/>
      <sz val="10"/>
      <color theme="1"/>
      <name val="Arial"/>
    </font>
    <font>
      <i/>
      <sz val="11"/>
      <color theme="1"/>
      <name val="Calibri"/>
    </font>
    <font>
      <i/>
      <sz val="11"/>
      <color rgb="FF000000"/>
      <name val="Calibri"/>
    </font>
    <font>
      <b/>
      <sz val="14"/>
      <color theme="1"/>
      <name val="Calibri"/>
    </font>
    <font>
      <vertAlign val="superscript"/>
      <sz val="14"/>
      <color theme="1"/>
      <name val="Calibri"/>
    </font>
    <font>
      <i/>
      <sz val="10"/>
      <color theme="1"/>
      <name val="Calibri"/>
    </font>
    <font>
      <b/>
      <sz val="11"/>
      <color rgb="FF000000"/>
      <name val="Calibri"/>
    </font>
    <font>
      <b/>
      <sz val="12"/>
      <color rgb="FF000000"/>
      <name val="Calibri"/>
    </font>
    <font>
      <sz val="11"/>
      <color rgb="FF000000"/>
      <name val="Calibri"/>
    </font>
    <font>
      <sz val="12"/>
      <color rgb="FF000000"/>
      <name val="Calibri"/>
    </font>
    <font>
      <b/>
      <sz val="11"/>
      <color rgb="FF000000"/>
      <name val="Calibri"/>
    </font>
    <font>
      <sz val="11"/>
      <color rgb="FF000000"/>
      <name val="Arial"/>
    </font>
    <font>
      <b/>
      <sz val="14"/>
      <color rgb="FFFF0000"/>
      <name val="Arial"/>
    </font>
    <font>
      <u/>
      <sz val="10"/>
      <color rgb="FF1155CC"/>
      <name val="Arial"/>
    </font>
  </fonts>
  <fills count="16">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theme="0"/>
        <bgColor theme="0"/>
      </patternFill>
    </fill>
    <fill>
      <patternFill patternType="solid">
        <fgColor rgb="FFD9E2F3"/>
        <bgColor rgb="FFD9E2F3"/>
      </patternFill>
    </fill>
    <fill>
      <patternFill patternType="solid">
        <fgColor rgb="FFECECEC"/>
        <bgColor rgb="FFECECEC"/>
      </patternFill>
    </fill>
    <fill>
      <patternFill patternType="solid">
        <fgColor rgb="FFD8D8D8"/>
        <bgColor rgb="FFD8D8D8"/>
      </patternFill>
    </fill>
    <fill>
      <patternFill patternType="solid">
        <fgColor rgb="FFDADADA"/>
        <bgColor rgb="FFDADADA"/>
      </patternFill>
    </fill>
    <fill>
      <patternFill patternType="solid">
        <fgColor rgb="FFFFFFFF"/>
        <bgColor rgb="FFFFFFFF"/>
      </patternFill>
    </fill>
    <fill>
      <patternFill patternType="solid">
        <fgColor theme="0"/>
        <bgColor rgb="FFE6B8AF"/>
      </patternFill>
    </fill>
    <fill>
      <patternFill patternType="solid">
        <fgColor theme="0"/>
        <bgColor rgb="FFF7CAAC"/>
      </patternFill>
    </fill>
    <fill>
      <patternFill patternType="solid">
        <fgColor theme="0"/>
        <bgColor rgb="FFFF0000"/>
      </patternFill>
    </fill>
  </fills>
  <borders count="137">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thin">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bottom/>
      <diagonal/>
    </border>
    <border>
      <left/>
      <right style="thin">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bottom/>
      <diagonal/>
    </border>
    <border>
      <left/>
      <right/>
      <top/>
      <bottom/>
      <diagonal/>
    </border>
    <border>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style="thin">
        <color rgb="FF000000"/>
      </right>
      <top/>
      <bottom/>
      <diagonal/>
    </border>
    <border>
      <left style="medium">
        <color rgb="FF000000"/>
      </left>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0">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4" fontId="2" fillId="0" borderId="0" xfId="0" applyNumberFormat="1" applyFont="1" applyAlignment="1"/>
    <xf numFmtId="0" fontId="3" fillId="0" borderId="0" xfId="0" applyFont="1"/>
    <xf numFmtId="10" fontId="4" fillId="0" borderId="0" xfId="0" applyNumberFormat="1" applyFont="1"/>
    <xf numFmtId="4" fontId="3" fillId="0" borderId="0" xfId="0" applyNumberFormat="1" applyFont="1"/>
    <xf numFmtId="0" fontId="2" fillId="0" borderId="0" xfId="0" applyFont="1" applyAlignme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4" fillId="0" borderId="0" xfId="0" applyFont="1" applyAlignment="1"/>
    <xf numFmtId="0" fontId="0" fillId="0" borderId="0" xfId="0" applyFont="1" applyAlignment="1">
      <alignment horizontal="center"/>
    </xf>
    <xf numFmtId="0" fontId="6" fillId="0" borderId="0" xfId="0" applyFont="1"/>
    <xf numFmtId="0" fontId="7" fillId="0" borderId="0" xfId="0" applyFont="1"/>
    <xf numFmtId="0" fontId="3" fillId="0" borderId="0" xfId="0" applyFont="1" applyAlignme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4" fontId="2" fillId="0" borderId="19" xfId="0" applyNumberFormat="1" applyFont="1" applyBorder="1" applyAlignment="1">
      <alignment horizontal="center" vertical="center"/>
    </xf>
    <xf numFmtId="4" fontId="2" fillId="0" borderId="21" xfId="0" applyNumberFormat="1"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wrapText="1"/>
    </xf>
    <xf numFmtId="0" fontId="11" fillId="0" borderId="0" xfId="0" applyFont="1"/>
    <xf numFmtId="0" fontId="11" fillId="0" borderId="9" xfId="0" applyFont="1" applyBorder="1" applyAlignme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4" fontId="6" fillId="0" borderId="0" xfId="0" applyNumberFormat="1" applyFont="1" applyAlignment="1">
      <alignment horizontal="right"/>
    </xf>
    <xf numFmtId="0" fontId="0"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wrapText="1"/>
    </xf>
    <xf numFmtId="4" fontId="6" fillId="0" borderId="0" xfId="0" applyNumberFormat="1" applyFont="1" applyAlignment="1">
      <alignment horizontal="right" vertical="center"/>
    </xf>
    <xf numFmtId="4" fontId="13" fillId="0" borderId="0" xfId="0" applyNumberFormat="1" applyFont="1" applyAlignment="1">
      <alignment horizontal="right" wrapText="1"/>
    </xf>
    <xf numFmtId="4" fontId="14" fillId="0" borderId="0" xfId="0" applyNumberFormat="1" applyFont="1" applyAlignment="1">
      <alignment horizontal="right" vertical="center" wrapText="1"/>
    </xf>
    <xf numFmtId="4" fontId="4" fillId="2" borderId="31"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33" xfId="0" applyNumberFormat="1" applyFont="1" applyFill="1" applyBorder="1" applyAlignment="1">
      <alignment horizontal="center" vertical="center" wrapText="1"/>
    </xf>
    <xf numFmtId="164" fontId="4" fillId="2" borderId="34" xfId="0" applyNumberFormat="1" applyFont="1" applyFill="1" applyBorder="1" applyAlignment="1">
      <alignment horizontal="center" vertical="center" wrapText="1"/>
    </xf>
    <xf numFmtId="164" fontId="4" fillId="2" borderId="35" xfId="0" applyNumberFormat="1"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1" xfId="0" applyFont="1" applyFill="1" applyBorder="1" applyAlignment="1">
      <alignment horizontal="center" vertical="center" wrapText="1"/>
    </xf>
    <xf numFmtId="3"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wrapText="1"/>
    </xf>
    <xf numFmtId="0" fontId="15" fillId="4" borderId="37" xfId="0" applyFont="1" applyFill="1" applyBorder="1" applyAlignment="1">
      <alignment vertical="center"/>
    </xf>
    <xf numFmtId="0" fontId="15" fillId="4" borderId="38" xfId="0" applyFont="1" applyFill="1" applyBorder="1" applyAlignment="1">
      <alignment horizontal="center" vertical="center"/>
    </xf>
    <xf numFmtId="0" fontId="15" fillId="4" borderId="39" xfId="0" applyFont="1" applyFill="1" applyBorder="1" applyAlignment="1">
      <alignment vertical="center" wrapText="1"/>
    </xf>
    <xf numFmtId="0" fontId="0" fillId="4" borderId="39" xfId="0" applyFont="1" applyFill="1" applyBorder="1" applyAlignment="1">
      <alignment horizontal="center" vertical="center"/>
    </xf>
    <xf numFmtId="4" fontId="0" fillId="4" borderId="39" xfId="0" applyNumberFormat="1" applyFont="1" applyFill="1" applyBorder="1" applyAlignment="1">
      <alignment horizontal="right" vertical="center"/>
    </xf>
    <xf numFmtId="4" fontId="0" fillId="4" borderId="31" xfId="0" applyNumberFormat="1" applyFont="1" applyFill="1" applyBorder="1" applyAlignment="1">
      <alignment horizontal="right" vertical="center"/>
    </xf>
    <xf numFmtId="4" fontId="0" fillId="4" borderId="33" xfId="0" applyNumberFormat="1" applyFont="1" applyFill="1" applyBorder="1" applyAlignment="1">
      <alignment horizontal="right" vertical="center"/>
    </xf>
    <xf numFmtId="4" fontId="16" fillId="4" borderId="39" xfId="0" applyNumberFormat="1" applyFont="1" applyFill="1" applyBorder="1" applyAlignment="1">
      <alignment horizontal="right" vertical="center"/>
    </xf>
    <xf numFmtId="0" fontId="0" fillId="4" borderId="33" xfId="0" applyFont="1" applyFill="1" applyBorder="1" applyAlignment="1">
      <alignment vertical="center" wrapText="1"/>
    </xf>
    <xf numFmtId="0" fontId="4" fillId="5" borderId="40" xfId="0" applyFont="1" applyFill="1" applyBorder="1" applyAlignment="1">
      <alignment vertical="center"/>
    </xf>
    <xf numFmtId="0" fontId="4" fillId="5" borderId="32" xfId="0" applyFont="1" applyFill="1" applyBorder="1" applyAlignment="1">
      <alignment horizontal="center" vertical="center"/>
    </xf>
    <xf numFmtId="0" fontId="17" fillId="5" borderId="38" xfId="0" applyFont="1" applyFill="1" applyBorder="1" applyAlignment="1">
      <alignment vertical="center"/>
    </xf>
    <xf numFmtId="0" fontId="6" fillId="5" borderId="38" xfId="0" applyFont="1" applyFill="1" applyBorder="1" applyAlignment="1">
      <alignment horizontal="center" vertical="center"/>
    </xf>
    <xf numFmtId="4" fontId="6" fillId="5" borderId="38" xfId="0" applyNumberFormat="1" applyFont="1" applyFill="1" applyBorder="1" applyAlignment="1">
      <alignment horizontal="right" vertical="center"/>
    </xf>
    <xf numFmtId="4" fontId="6" fillId="5" borderId="37" xfId="0" applyNumberFormat="1" applyFont="1" applyFill="1" applyBorder="1" applyAlignment="1">
      <alignment horizontal="right" vertical="center"/>
    </xf>
    <xf numFmtId="4" fontId="6" fillId="5" borderId="41" xfId="0" applyNumberFormat="1" applyFont="1" applyFill="1" applyBorder="1" applyAlignment="1">
      <alignment horizontal="right" vertical="center"/>
    </xf>
    <xf numFmtId="4" fontId="12" fillId="5" borderId="38" xfId="0" applyNumberFormat="1" applyFont="1" applyFill="1" applyBorder="1" applyAlignment="1">
      <alignment horizontal="right" vertical="center"/>
    </xf>
    <xf numFmtId="0" fontId="6" fillId="5" borderId="33" xfId="0" applyFont="1" applyFill="1" applyBorder="1" applyAlignment="1">
      <alignment vertical="center"/>
    </xf>
    <xf numFmtId="165" fontId="4" fillId="6" borderId="42" xfId="0" applyNumberFormat="1" applyFont="1" applyFill="1" applyBorder="1" applyAlignment="1">
      <alignment vertical="top"/>
    </xf>
    <xf numFmtId="49" fontId="4" fillId="6" borderId="43" xfId="0" applyNumberFormat="1" applyFont="1" applyFill="1" applyBorder="1" applyAlignment="1">
      <alignment horizontal="center" vertical="top"/>
    </xf>
    <xf numFmtId="0" fontId="18" fillId="6" borderId="44" xfId="0" applyFont="1" applyFill="1" applyBorder="1" applyAlignment="1">
      <alignment vertical="top" wrapText="1"/>
    </xf>
    <xf numFmtId="0" fontId="4" fillId="6" borderId="45" xfId="0" applyFont="1" applyFill="1" applyBorder="1" applyAlignment="1">
      <alignment horizontal="center" vertical="top"/>
    </xf>
    <xf numFmtId="4" fontId="4" fillId="6" borderId="46" xfId="0" applyNumberFormat="1" applyFont="1" applyFill="1" applyBorder="1" applyAlignment="1">
      <alignment horizontal="right" vertical="top"/>
    </xf>
    <xf numFmtId="4" fontId="4" fillId="6" borderId="47" xfId="0" applyNumberFormat="1" applyFont="1" applyFill="1" applyBorder="1" applyAlignment="1">
      <alignment horizontal="right" vertical="top"/>
    </xf>
    <xf numFmtId="4" fontId="4" fillId="6" borderId="48" xfId="0" applyNumberFormat="1" applyFont="1" applyFill="1" applyBorder="1" applyAlignment="1">
      <alignment horizontal="right" vertical="top"/>
    </xf>
    <xf numFmtId="4" fontId="4" fillId="6" borderId="44" xfId="0" applyNumberFormat="1" applyFont="1" applyFill="1" applyBorder="1" applyAlignment="1">
      <alignment horizontal="right" vertical="top"/>
    </xf>
    <xf numFmtId="4" fontId="4" fillId="6" borderId="49" xfId="0" applyNumberFormat="1" applyFont="1" applyFill="1" applyBorder="1" applyAlignment="1">
      <alignment horizontal="right" vertical="top"/>
    </xf>
    <xf numFmtId="4" fontId="12" fillId="6" borderId="44" xfId="0" applyNumberFormat="1" applyFont="1" applyFill="1" applyBorder="1" applyAlignment="1">
      <alignment horizontal="right" vertical="top"/>
    </xf>
    <xf numFmtId="0" fontId="4" fillId="6" borderId="43" xfId="0" applyFont="1" applyFill="1" applyBorder="1" applyAlignment="1">
      <alignment vertical="top" wrapText="1"/>
    </xf>
    <xf numFmtId="165" fontId="4" fillId="0" borderId="50" xfId="0" applyNumberFormat="1" applyFont="1" applyBorder="1" applyAlignment="1">
      <alignment vertical="top"/>
    </xf>
    <xf numFmtId="49" fontId="17" fillId="0" borderId="22" xfId="0" applyNumberFormat="1" applyFont="1" applyBorder="1" applyAlignment="1">
      <alignment horizontal="center" vertical="top"/>
    </xf>
    <xf numFmtId="0" fontId="19" fillId="7" borderId="51" xfId="0" applyFont="1" applyFill="1" applyBorder="1" applyAlignment="1">
      <alignment vertical="top" wrapText="1"/>
    </xf>
    <xf numFmtId="0" fontId="6" fillId="0" borderId="50" xfId="0"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7" xfId="0" applyNumberFormat="1" applyFont="1" applyBorder="1" applyAlignment="1">
      <alignment horizontal="right" vertical="top"/>
    </xf>
    <xf numFmtId="4" fontId="6" fillId="0" borderId="52" xfId="0" applyNumberFormat="1" applyFont="1" applyBorder="1" applyAlignment="1">
      <alignment horizontal="right" vertical="top"/>
    </xf>
    <xf numFmtId="4" fontId="6" fillId="0" borderId="52" xfId="0" applyNumberFormat="1" applyFont="1" applyBorder="1" applyAlignment="1">
      <alignment horizontal="right" vertical="top"/>
    </xf>
    <xf numFmtId="4" fontId="6" fillId="0" borderId="13" xfId="0" applyNumberFormat="1" applyFont="1" applyBorder="1" applyAlignment="1">
      <alignment horizontal="right" vertical="top"/>
    </xf>
    <xf numFmtId="4" fontId="6" fillId="0" borderId="15" xfId="0" applyNumberFormat="1" applyFont="1" applyBorder="1" applyAlignment="1">
      <alignment horizontal="right" vertical="top"/>
    </xf>
    <xf numFmtId="4" fontId="6" fillId="0" borderId="10" xfId="0" applyNumberFormat="1" applyFont="1" applyBorder="1" applyAlignment="1">
      <alignment horizontal="right" vertical="top"/>
    </xf>
    <xf numFmtId="0" fontId="6" fillId="0" borderId="22" xfId="0" applyFont="1" applyBorder="1" applyAlignment="1">
      <alignment vertical="top" wrapText="1"/>
    </xf>
    <xf numFmtId="0" fontId="0" fillId="0" borderId="0" xfId="0" applyFont="1" applyAlignment="1"/>
    <xf numFmtId="165" fontId="4" fillId="0" borderId="53" xfId="0" applyNumberFormat="1" applyFont="1" applyBorder="1" applyAlignment="1">
      <alignment vertical="top"/>
    </xf>
    <xf numFmtId="49" fontId="17" fillId="0" borderId="54" xfId="0" applyNumberFormat="1" applyFont="1" applyBorder="1" applyAlignment="1">
      <alignment horizontal="center" vertical="top"/>
    </xf>
    <xf numFmtId="0" fontId="6" fillId="0" borderId="53" xfId="0" applyFont="1" applyBorder="1" applyAlignment="1">
      <alignment horizontal="center" vertical="top"/>
    </xf>
    <xf numFmtId="4" fontId="6" fillId="0" borderId="55" xfId="0" applyNumberFormat="1" applyFont="1" applyBorder="1" applyAlignment="1">
      <alignment horizontal="right" vertical="top"/>
    </xf>
    <xf numFmtId="4" fontId="6" fillId="0" borderId="56" xfId="0" applyNumberFormat="1" applyFont="1" applyBorder="1" applyAlignment="1">
      <alignment horizontal="right" vertical="top"/>
    </xf>
    <xf numFmtId="4" fontId="6" fillId="0" borderId="57" xfId="0" applyNumberFormat="1" applyFont="1" applyBorder="1" applyAlignment="1">
      <alignment horizontal="right" vertical="top"/>
    </xf>
    <xf numFmtId="4" fontId="6" fillId="0" borderId="58" xfId="0" applyNumberFormat="1" applyFont="1" applyBorder="1" applyAlignment="1">
      <alignment horizontal="right" vertical="top"/>
    </xf>
    <xf numFmtId="4" fontId="6" fillId="0" borderId="58" xfId="0" applyNumberFormat="1" applyFont="1" applyBorder="1" applyAlignment="1">
      <alignment horizontal="right" vertical="top"/>
    </xf>
    <xf numFmtId="4" fontId="6" fillId="0" borderId="59" xfId="0" applyNumberFormat="1" applyFont="1" applyBorder="1" applyAlignment="1">
      <alignment horizontal="right" vertical="top"/>
    </xf>
    <xf numFmtId="0" fontId="6" fillId="0" borderId="54" xfId="0" applyFont="1" applyBorder="1" applyAlignment="1">
      <alignment vertical="top" wrapText="1"/>
    </xf>
    <xf numFmtId="0" fontId="6" fillId="7" borderId="22" xfId="0" applyFont="1" applyFill="1" applyBorder="1" applyAlignment="1">
      <alignment vertical="top" wrapText="1"/>
    </xf>
    <xf numFmtId="0" fontId="0" fillId="7" borderId="0" xfId="0" applyFont="1" applyFill="1" applyAlignment="1"/>
    <xf numFmtId="0" fontId="18" fillId="6" borderId="60" xfId="0" applyFont="1" applyFill="1" applyBorder="1" applyAlignment="1">
      <alignment vertical="top" wrapText="1"/>
    </xf>
    <xf numFmtId="0" fontId="4" fillId="6" borderId="42" xfId="0" applyFont="1" applyFill="1" applyBorder="1" applyAlignment="1">
      <alignment horizontal="center" vertical="top"/>
    </xf>
    <xf numFmtId="4" fontId="4" fillId="6" borderId="61" xfId="0" applyNumberFormat="1" applyFont="1" applyFill="1" applyBorder="1" applyAlignment="1">
      <alignment horizontal="right" vertical="top"/>
    </xf>
    <xf numFmtId="4" fontId="4" fillId="6" borderId="62" xfId="0" applyNumberFormat="1" applyFont="1" applyFill="1" applyBorder="1" applyAlignment="1">
      <alignment horizontal="right" vertical="top"/>
    </xf>
    <xf numFmtId="4" fontId="4" fillId="6" borderId="63" xfId="0" applyNumberFormat="1" applyFont="1" applyFill="1" applyBorder="1" applyAlignment="1">
      <alignment horizontal="right" vertical="top"/>
    </xf>
    <xf numFmtId="4" fontId="4" fillId="6" borderId="60" xfId="0" applyNumberFormat="1" applyFont="1" applyFill="1" applyBorder="1" applyAlignment="1">
      <alignment horizontal="right" vertical="top"/>
    </xf>
    <xf numFmtId="4" fontId="4" fillId="6" borderId="64" xfId="0" applyNumberFormat="1" applyFont="1" applyFill="1" applyBorder="1" applyAlignment="1">
      <alignment horizontal="right" vertical="top"/>
    </xf>
    <xf numFmtId="4" fontId="4" fillId="6" borderId="33" xfId="0" applyNumberFormat="1" applyFont="1" applyFill="1" applyBorder="1" applyAlignment="1">
      <alignment horizontal="right" vertical="top"/>
    </xf>
    <xf numFmtId="0" fontId="19" fillId="0" borderId="52" xfId="0" applyFont="1" applyBorder="1" applyAlignment="1">
      <alignment vertical="top" wrapText="1"/>
    </xf>
    <xf numFmtId="0" fontId="6" fillId="0" borderId="22" xfId="0" applyFont="1" applyBorder="1" applyAlignment="1">
      <alignment vertical="top" wrapText="1"/>
    </xf>
    <xf numFmtId="0" fontId="20" fillId="6" borderId="60" xfId="0" applyFont="1" applyFill="1" applyBorder="1" applyAlignment="1">
      <alignment vertical="top" wrapText="1"/>
    </xf>
    <xf numFmtId="4" fontId="4" fillId="8" borderId="45" xfId="0" applyNumberFormat="1" applyFont="1" applyFill="1" applyBorder="1" applyAlignment="1">
      <alignment horizontal="right" vertical="top"/>
    </xf>
    <xf numFmtId="4" fontId="4" fillId="8" borderId="12" xfId="0" applyNumberFormat="1" applyFont="1" applyFill="1" applyBorder="1" applyAlignment="1">
      <alignment horizontal="right" vertical="top"/>
    </xf>
    <xf numFmtId="49" fontId="17" fillId="6" borderId="43" xfId="0" applyNumberFormat="1" applyFont="1" applyFill="1" applyBorder="1" applyAlignment="1">
      <alignment horizontal="center" vertical="top"/>
    </xf>
    <xf numFmtId="4" fontId="4" fillId="6" borderId="65" xfId="0" applyNumberFormat="1" applyFont="1" applyFill="1" applyBorder="1" applyAlignment="1">
      <alignment horizontal="right" vertical="top"/>
    </xf>
    <xf numFmtId="165" fontId="4" fillId="0" borderId="15" xfId="0" applyNumberFormat="1" applyFont="1" applyBorder="1" applyAlignment="1">
      <alignment vertical="top"/>
    </xf>
    <xf numFmtId="49" fontId="17" fillId="0" borderId="16" xfId="0" applyNumberFormat="1" applyFont="1" applyBorder="1" applyAlignment="1">
      <alignment horizontal="center" vertical="top"/>
    </xf>
    <xf numFmtId="0" fontId="6" fillId="0" borderId="15" xfId="0" applyFont="1" applyBorder="1" applyAlignment="1">
      <alignment horizontal="center" vertical="top"/>
    </xf>
    <xf numFmtId="4" fontId="6" fillId="0" borderId="66" xfId="0" applyNumberFormat="1" applyFont="1" applyBorder="1" applyAlignment="1">
      <alignment horizontal="right"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9" xfId="0" applyNumberFormat="1" applyFont="1" applyBorder="1" applyAlignment="1">
      <alignment horizontal="right" vertical="top"/>
    </xf>
    <xf numFmtId="4" fontId="6" fillId="0" borderId="69" xfId="0" applyNumberFormat="1" applyFont="1" applyBorder="1" applyAlignment="1">
      <alignment horizontal="right" vertical="top"/>
    </xf>
    <xf numFmtId="0" fontId="6" fillId="0" borderId="16" xfId="0" applyFont="1" applyBorder="1" applyAlignment="1">
      <alignment vertical="top" wrapText="1"/>
    </xf>
    <xf numFmtId="4" fontId="6" fillId="7" borderId="63" xfId="0" applyNumberFormat="1" applyFont="1" applyFill="1" applyBorder="1" applyAlignment="1">
      <alignment horizontal="right" vertical="top"/>
    </xf>
    <xf numFmtId="4" fontId="6" fillId="7" borderId="65" xfId="0" applyNumberFormat="1" applyFont="1" applyFill="1" applyBorder="1" applyAlignment="1">
      <alignment horizontal="right" vertical="top"/>
    </xf>
    <xf numFmtId="49" fontId="17" fillId="0" borderId="23" xfId="0" applyNumberFormat="1" applyFont="1" applyBorder="1" applyAlignment="1">
      <alignment horizontal="center" vertical="top"/>
    </xf>
    <xf numFmtId="0" fontId="6" fillId="0" borderId="58" xfId="0" applyFont="1" applyBorder="1" applyAlignment="1">
      <alignment vertical="top" wrapText="1"/>
    </xf>
    <xf numFmtId="4" fontId="6" fillId="0" borderId="43" xfId="0" applyNumberFormat="1" applyFont="1" applyBorder="1" applyAlignment="1">
      <alignment horizontal="right" vertical="top"/>
    </xf>
    <xf numFmtId="0" fontId="6" fillId="0" borderId="54" xfId="0" applyFont="1" applyBorder="1" applyAlignment="1">
      <alignment vertical="top" wrapText="1"/>
    </xf>
    <xf numFmtId="4" fontId="6" fillId="6" borderId="45" xfId="0" applyNumberFormat="1" applyFont="1" applyFill="1" applyBorder="1" applyAlignment="1">
      <alignment horizontal="right" vertical="top"/>
    </xf>
    <xf numFmtId="4" fontId="6" fillId="6" borderId="70" xfId="0" applyNumberFormat="1" applyFont="1" applyFill="1" applyBorder="1" applyAlignment="1">
      <alignment horizontal="right" vertical="top"/>
    </xf>
    <xf numFmtId="4" fontId="6" fillId="0" borderId="30" xfId="0" applyNumberFormat="1" applyFont="1" applyBorder="1" applyAlignment="1">
      <alignment horizontal="right" vertical="top"/>
    </xf>
    <xf numFmtId="165" fontId="18" fillId="9" borderId="37" xfId="0" applyNumberFormat="1" applyFont="1" applyFill="1" applyBorder="1" applyAlignment="1">
      <alignment vertical="center"/>
    </xf>
    <xf numFmtId="165" fontId="4" fillId="9" borderId="38" xfId="0" applyNumberFormat="1" applyFont="1" applyFill="1" applyBorder="1" applyAlignment="1">
      <alignment horizontal="center" vertical="center"/>
    </xf>
    <xf numFmtId="0" fontId="4" fillId="9" borderId="38" xfId="0" applyFont="1" applyFill="1" applyBorder="1" applyAlignment="1">
      <alignment vertical="center" wrapText="1"/>
    </xf>
    <xf numFmtId="0" fontId="4" fillId="9" borderId="41" xfId="0" applyFont="1" applyFill="1" applyBorder="1" applyAlignment="1">
      <alignment horizontal="center" vertical="center"/>
    </xf>
    <xf numFmtId="4" fontId="4" fillId="2" borderId="39" xfId="0" applyNumberFormat="1" applyFont="1" applyFill="1" applyBorder="1" applyAlignment="1">
      <alignment horizontal="right" vertical="center"/>
    </xf>
    <xf numFmtId="4" fontId="4" fillId="9" borderId="71" xfId="0" applyNumberFormat="1" applyFont="1" applyFill="1" applyBorder="1" applyAlignment="1">
      <alignment horizontal="right" vertical="center"/>
    </xf>
    <xf numFmtId="4" fontId="4" fillId="9" borderId="72" xfId="0" applyNumberFormat="1" applyFont="1" applyFill="1" applyBorder="1" applyAlignment="1">
      <alignment horizontal="right" vertical="center"/>
    </xf>
    <xf numFmtId="4" fontId="4" fillId="9" borderId="39" xfId="0" applyNumberFormat="1" applyFont="1" applyFill="1" applyBorder="1" applyAlignment="1">
      <alignment horizontal="right" vertical="center"/>
    </xf>
    <xf numFmtId="4" fontId="4" fillId="9" borderId="73" xfId="0" applyNumberFormat="1" applyFont="1" applyFill="1" applyBorder="1" applyAlignment="1">
      <alignment horizontal="right" vertical="center"/>
    </xf>
    <xf numFmtId="4" fontId="4" fillId="9" borderId="74" xfId="0" applyNumberFormat="1" applyFont="1" applyFill="1" applyBorder="1" applyAlignment="1">
      <alignment horizontal="right" vertical="center"/>
    </xf>
    <xf numFmtId="4" fontId="4" fillId="2" borderId="72" xfId="0" applyNumberFormat="1" applyFont="1" applyFill="1" applyBorder="1" applyAlignment="1">
      <alignment horizontal="right" vertical="center"/>
    </xf>
    <xf numFmtId="4" fontId="4" fillId="2" borderId="65" xfId="0" applyNumberFormat="1" applyFont="1" applyFill="1" applyBorder="1" applyAlignment="1">
      <alignment horizontal="right" vertical="center"/>
    </xf>
    <xf numFmtId="0" fontId="4" fillId="9" borderId="32" xfId="0" applyFont="1" applyFill="1" applyBorder="1" applyAlignment="1">
      <alignment vertical="center" wrapText="1"/>
    </xf>
    <xf numFmtId="0" fontId="4" fillId="5" borderId="75" xfId="0" applyFont="1" applyFill="1" applyBorder="1" applyAlignment="1">
      <alignment vertical="center"/>
    </xf>
    <xf numFmtId="0" fontId="17" fillId="5" borderId="76" xfId="0" applyFont="1" applyFill="1" applyBorder="1" applyAlignment="1">
      <alignment horizontal="center" vertical="center"/>
    </xf>
    <xf numFmtId="0" fontId="4" fillId="5" borderId="77" xfId="0" applyFont="1" applyFill="1" applyBorder="1" applyAlignment="1">
      <alignment vertical="center"/>
    </xf>
    <xf numFmtId="0" fontId="6" fillId="5" borderId="77" xfId="0" applyFont="1" applyFill="1" applyBorder="1" applyAlignment="1">
      <alignment horizontal="center" vertical="center"/>
    </xf>
    <xf numFmtId="4" fontId="6" fillId="5" borderId="78" xfId="0" applyNumberFormat="1" applyFont="1" applyFill="1" applyBorder="1" applyAlignment="1">
      <alignment horizontal="right" vertical="top"/>
    </xf>
    <xf numFmtId="0" fontId="6" fillId="5" borderId="78" xfId="0" applyFont="1" applyFill="1" applyBorder="1" applyAlignment="1">
      <alignment vertical="center"/>
    </xf>
    <xf numFmtId="4" fontId="4" fillId="6" borderId="45" xfId="0" applyNumberFormat="1" applyFont="1" applyFill="1" applyBorder="1" applyAlignment="1">
      <alignment horizontal="right" vertical="top"/>
    </xf>
    <xf numFmtId="4" fontId="4" fillId="6" borderId="43" xfId="0" applyNumberFormat="1" applyFont="1" applyFill="1" applyBorder="1" applyAlignment="1">
      <alignment horizontal="right" vertical="top"/>
    </xf>
    <xf numFmtId="0" fontId="4" fillId="6" borderId="70" xfId="0" applyFont="1" applyFill="1" applyBorder="1" applyAlignment="1">
      <alignment vertical="top" wrapText="1"/>
    </xf>
    <xf numFmtId="4" fontId="4" fillId="6" borderId="72" xfId="0" applyNumberFormat="1" applyFont="1" applyFill="1" applyBorder="1" applyAlignment="1">
      <alignment horizontal="right" vertical="center"/>
    </xf>
    <xf numFmtId="4" fontId="4" fillId="6" borderId="65" xfId="0" applyNumberFormat="1" applyFont="1" applyFill="1" applyBorder="1" applyAlignment="1">
      <alignment horizontal="right" vertical="center"/>
    </xf>
    <xf numFmtId="4" fontId="6" fillId="0" borderId="50" xfId="0" applyNumberFormat="1" applyFont="1" applyBorder="1" applyAlignment="1">
      <alignment horizontal="right" vertical="top"/>
    </xf>
    <xf numFmtId="4" fontId="6" fillId="0" borderId="23" xfId="0" applyNumberFormat="1" applyFont="1" applyBorder="1" applyAlignment="1">
      <alignment horizontal="right" vertical="top"/>
    </xf>
    <xf numFmtId="4" fontId="6" fillId="0" borderId="79" xfId="0" applyNumberFormat="1" applyFont="1" applyBorder="1" applyAlignment="1">
      <alignment horizontal="right" vertical="top"/>
    </xf>
    <xf numFmtId="4" fontId="4" fillId="9" borderId="80" xfId="0" applyNumberFormat="1" applyFont="1" applyFill="1" applyBorder="1" applyAlignment="1">
      <alignment horizontal="right" vertical="center"/>
    </xf>
    <xf numFmtId="4" fontId="4" fillId="9" borderId="81" xfId="0" applyNumberFormat="1" applyFont="1" applyFill="1" applyBorder="1" applyAlignment="1">
      <alignment horizontal="right" vertical="center"/>
    </xf>
    <xf numFmtId="4" fontId="4" fillId="9" borderId="31" xfId="0" applyNumberFormat="1" applyFont="1" applyFill="1" applyBorder="1" applyAlignment="1">
      <alignment horizontal="right" vertical="top"/>
    </xf>
    <xf numFmtId="4" fontId="4" fillId="9" borderId="72"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4" fontId="6" fillId="5" borderId="38"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0" fontId="6" fillId="0" borderId="52" xfId="0" applyFont="1" applyBorder="1" applyAlignment="1">
      <alignment vertical="top" wrapText="1"/>
    </xf>
    <xf numFmtId="4" fontId="6" fillId="6" borderId="82" xfId="0" applyNumberFormat="1" applyFont="1" applyFill="1" applyBorder="1" applyAlignment="1">
      <alignment horizontal="right" vertical="top"/>
    </xf>
    <xf numFmtId="4" fontId="19" fillId="0" borderId="58" xfId="0" applyNumberFormat="1" applyFont="1" applyBorder="1" applyAlignment="1">
      <alignment horizontal="left" vertical="center"/>
    </xf>
    <xf numFmtId="4" fontId="19" fillId="0" borderId="85" xfId="0" applyNumberFormat="1" applyFont="1" applyBorder="1" applyAlignment="1">
      <alignment horizontal="left" vertical="center"/>
    </xf>
    <xf numFmtId="4" fontId="6" fillId="0" borderId="87" xfId="0" applyNumberFormat="1" applyFont="1" applyBorder="1" applyAlignment="1">
      <alignment horizontal="right" vertical="top"/>
    </xf>
    <xf numFmtId="4" fontId="6" fillId="0" borderId="88" xfId="0" applyNumberFormat="1" applyFont="1" applyBorder="1" applyAlignment="1">
      <alignment horizontal="right" vertical="top"/>
    </xf>
    <xf numFmtId="4" fontId="6" fillId="0" borderId="89" xfId="0" applyNumberFormat="1" applyFont="1" applyBorder="1" applyAlignment="1">
      <alignment horizontal="right" vertical="top"/>
    </xf>
    <xf numFmtId="4" fontId="6" fillId="0" borderId="90" xfId="0" applyNumberFormat="1" applyFont="1" applyBorder="1" applyAlignment="1">
      <alignment horizontal="right" vertical="top"/>
    </xf>
    <xf numFmtId="4" fontId="6" fillId="0" borderId="91" xfId="0" applyNumberFormat="1" applyFont="1" applyBorder="1" applyAlignment="1">
      <alignment horizontal="right" vertical="top"/>
    </xf>
    <xf numFmtId="4" fontId="6" fillId="0" borderId="92" xfId="0" applyNumberFormat="1" applyFont="1" applyBorder="1" applyAlignment="1">
      <alignment horizontal="right" vertical="top"/>
    </xf>
    <xf numFmtId="0" fontId="6" fillId="0" borderId="23" xfId="0" applyFont="1" applyBorder="1" applyAlignment="1">
      <alignment vertical="top" wrapText="1"/>
    </xf>
    <xf numFmtId="4" fontId="4" fillId="10" borderId="37" xfId="0" applyNumberFormat="1" applyFont="1" applyFill="1" applyBorder="1" applyAlignment="1">
      <alignment horizontal="right" vertical="top"/>
    </xf>
    <xf numFmtId="4" fontId="4" fillId="10" borderId="41" xfId="0" applyNumberFormat="1" applyFont="1" applyFill="1" applyBorder="1" applyAlignment="1">
      <alignment horizontal="right" vertical="top"/>
    </xf>
    <xf numFmtId="4" fontId="4" fillId="6" borderId="82" xfId="0" applyNumberFormat="1" applyFont="1" applyFill="1" applyBorder="1" applyAlignment="1">
      <alignment horizontal="right" vertical="top"/>
    </xf>
    <xf numFmtId="4" fontId="4" fillId="6" borderId="37" xfId="0" applyNumberFormat="1" applyFont="1" applyFill="1" applyBorder="1" applyAlignment="1">
      <alignment horizontal="right" vertical="center"/>
    </xf>
    <xf numFmtId="0" fontId="21" fillId="0" borderId="22" xfId="0" applyFont="1" applyBorder="1" applyAlignment="1">
      <alignment vertical="top" wrapText="1"/>
    </xf>
    <xf numFmtId="0" fontId="22" fillId="0" borderId="0" xfId="0" applyFont="1" applyAlignment="1"/>
    <xf numFmtId="0" fontId="6" fillId="0" borderId="52" xfId="0" applyFont="1" applyBorder="1" applyAlignment="1">
      <alignment horizontal="left" vertical="top" wrapText="1"/>
    </xf>
    <xf numFmtId="0" fontId="19" fillId="0" borderId="50" xfId="0" applyFont="1" applyBorder="1" applyAlignment="1">
      <alignment horizontal="center" vertical="top"/>
    </xf>
    <xf numFmtId="0" fontId="19" fillId="0" borderId="52" xfId="0" applyFont="1" applyBorder="1" applyAlignment="1">
      <alignment horizontal="left" vertical="top" wrapText="1"/>
    </xf>
    <xf numFmtId="4" fontId="6" fillId="8" borderId="45" xfId="0" applyNumberFormat="1" applyFont="1" applyFill="1" applyBorder="1" applyAlignment="1">
      <alignment horizontal="right" vertical="top"/>
    </xf>
    <xf numFmtId="4" fontId="6" fillId="8" borderId="82" xfId="0" applyNumberFormat="1" applyFont="1" applyFill="1" applyBorder="1" applyAlignment="1">
      <alignment horizontal="right" vertical="top"/>
    </xf>
    <xf numFmtId="0" fontId="4" fillId="5" borderId="37" xfId="0" applyFont="1" applyFill="1" applyBorder="1" applyAlignment="1">
      <alignment vertical="center"/>
    </xf>
    <xf numFmtId="0" fontId="17" fillId="5" borderId="78" xfId="0" applyFont="1" applyFill="1" applyBorder="1" applyAlignment="1">
      <alignment horizontal="center" vertical="center"/>
    </xf>
    <xf numFmtId="0" fontId="4" fillId="5" borderId="38" xfId="0" applyFont="1" applyFill="1" applyBorder="1" applyAlignment="1">
      <alignment vertical="center"/>
    </xf>
    <xf numFmtId="0" fontId="19" fillId="0" borderId="13" xfId="0" applyFont="1" applyBorder="1" applyAlignment="1">
      <alignment vertical="top" wrapText="1"/>
    </xf>
    <xf numFmtId="4" fontId="19" fillId="0" borderId="11" xfId="0" applyNumberFormat="1" applyFont="1" applyBorder="1" applyAlignment="1">
      <alignment horizontal="right" vertical="top"/>
    </xf>
    <xf numFmtId="4" fontId="19" fillId="0" borderId="12" xfId="0" applyNumberFormat="1" applyFont="1" applyBorder="1" applyAlignment="1">
      <alignment horizontal="right" vertical="top"/>
    </xf>
    <xf numFmtId="4" fontId="19" fillId="0" borderId="17" xfId="0" applyNumberFormat="1" applyFont="1" applyBorder="1" applyAlignment="1">
      <alignment horizontal="right" vertical="top"/>
    </xf>
    <xf numFmtId="4" fontId="19" fillId="0" borderId="52" xfId="0" applyNumberFormat="1" applyFont="1" applyBorder="1" applyAlignment="1">
      <alignment horizontal="right" vertical="top"/>
    </xf>
    <xf numFmtId="0" fontId="4" fillId="6" borderId="78" xfId="0" applyFont="1" applyFill="1" applyBorder="1" applyAlignment="1">
      <alignment horizontal="center" vertical="top"/>
    </xf>
    <xf numFmtId="4" fontId="4" fillId="6" borderId="93" xfId="0" applyNumberFormat="1" applyFont="1" applyFill="1" applyBorder="1" applyAlignment="1">
      <alignment horizontal="right" vertical="top"/>
    </xf>
    <xf numFmtId="4" fontId="4" fillId="8" borderId="82" xfId="0" applyNumberFormat="1" applyFont="1" applyFill="1" applyBorder="1" applyAlignment="1">
      <alignment horizontal="right" vertical="top"/>
    </xf>
    <xf numFmtId="0" fontId="19" fillId="0" borderId="15" xfId="0" applyFont="1" applyBorder="1" applyAlignment="1">
      <alignment horizontal="center" vertical="top"/>
    </xf>
    <xf numFmtId="0" fontId="18" fillId="6" borderId="43" xfId="0" applyFont="1" applyFill="1" applyBorder="1" applyAlignment="1">
      <alignment vertical="top" wrapText="1"/>
    </xf>
    <xf numFmtId="0" fontId="4" fillId="6" borderId="60" xfId="0" applyFont="1" applyFill="1" applyBorder="1" applyAlignment="1">
      <alignment horizontal="center" vertical="top"/>
    </xf>
    <xf numFmtId="0" fontId="19" fillId="0" borderId="52" xfId="0" applyFont="1" applyBorder="1" applyAlignment="1">
      <alignment horizontal="center" vertical="top"/>
    </xf>
    <xf numFmtId="4" fontId="4" fillId="11" borderId="72" xfId="0" applyNumberFormat="1" applyFont="1" applyFill="1" applyBorder="1" applyAlignment="1">
      <alignment horizontal="right" vertical="top"/>
    </xf>
    <xf numFmtId="4" fontId="4" fillId="5" borderId="94" xfId="0" applyNumberFormat="1" applyFont="1" applyFill="1" applyBorder="1" applyAlignment="1">
      <alignment horizontal="right" vertical="top"/>
    </xf>
    <xf numFmtId="0" fontId="20" fillId="6" borderId="44" xfId="0" applyFont="1" applyFill="1" applyBorder="1" applyAlignment="1">
      <alignment horizontal="left" vertical="top" wrapText="1"/>
    </xf>
    <xf numFmtId="166" fontId="0" fillId="0" borderId="0" xfId="0" applyNumberFormat="1" applyFont="1" applyAlignment="1"/>
    <xf numFmtId="0" fontId="20" fillId="6" borderId="60" xfId="0" applyFont="1" applyFill="1" applyBorder="1" applyAlignment="1">
      <alignment horizontal="left" vertical="top" wrapText="1"/>
    </xf>
    <xf numFmtId="49" fontId="17" fillId="0" borderId="54" xfId="0" applyNumberFormat="1" applyFont="1" applyBorder="1" applyAlignment="1">
      <alignment horizontal="center" vertical="top"/>
    </xf>
    <xf numFmtId="0" fontId="19" fillId="0" borderId="58" xfId="0" applyFont="1" applyBorder="1" applyAlignment="1">
      <alignment vertical="top" wrapText="1"/>
    </xf>
    <xf numFmtId="4" fontId="6" fillId="7" borderId="12" xfId="0" applyNumberFormat="1" applyFont="1" applyFill="1" applyBorder="1" applyAlignment="1">
      <alignment horizontal="right" vertical="top"/>
    </xf>
    <xf numFmtId="0" fontId="6" fillId="0" borderId="12" xfId="0" applyFont="1" applyBorder="1" applyAlignment="1">
      <alignment vertical="top" wrapText="1"/>
    </xf>
    <xf numFmtId="4" fontId="4" fillId="9" borderId="78" xfId="0" applyNumberFormat="1" applyFont="1" applyFill="1" applyBorder="1" applyAlignment="1">
      <alignment horizontal="right" vertical="top"/>
    </xf>
    <xf numFmtId="4" fontId="4" fillId="9" borderId="37" xfId="0" applyNumberFormat="1" applyFont="1" applyFill="1" applyBorder="1" applyAlignment="1">
      <alignment horizontal="right" vertical="top"/>
    </xf>
    <xf numFmtId="4" fontId="4" fillId="9" borderId="41" xfId="0" applyNumberFormat="1" applyFont="1" applyFill="1" applyBorder="1" applyAlignment="1">
      <alignment horizontal="right" vertical="top"/>
    </xf>
    <xf numFmtId="4" fontId="6" fillId="5" borderId="39" xfId="0" applyNumberFormat="1" applyFont="1" applyFill="1" applyBorder="1" applyAlignment="1">
      <alignment horizontal="right" vertical="center"/>
    </xf>
    <xf numFmtId="4" fontId="6" fillId="5" borderId="45" xfId="0" applyNumberFormat="1" applyFont="1" applyFill="1" applyBorder="1" applyAlignment="1">
      <alignment horizontal="right" vertical="top"/>
    </xf>
    <xf numFmtId="4" fontId="6" fillId="5" borderId="40" xfId="0" applyNumberFormat="1" applyFont="1" applyFill="1" applyBorder="1" applyAlignment="1">
      <alignment horizontal="right" vertical="top"/>
    </xf>
    <xf numFmtId="4" fontId="6" fillId="5" borderId="34" xfId="0" applyNumberFormat="1" applyFont="1" applyFill="1" applyBorder="1" applyAlignment="1">
      <alignment horizontal="right" vertical="top"/>
    </xf>
    <xf numFmtId="165" fontId="19" fillId="0" borderId="17" xfId="0" applyNumberFormat="1" applyFont="1" applyBorder="1" applyAlignment="1">
      <alignment vertical="top" wrapText="1"/>
    </xf>
    <xf numFmtId="0" fontId="23" fillId="12" borderId="0" xfId="0" applyFont="1" applyFill="1" applyAlignment="1">
      <alignment horizontal="left"/>
    </xf>
    <xf numFmtId="0" fontId="19" fillId="0" borderId="22" xfId="0" applyFont="1" applyBorder="1" applyAlignment="1">
      <alignment vertical="top" wrapText="1"/>
    </xf>
    <xf numFmtId="4" fontId="4" fillId="9" borderId="12" xfId="0" applyNumberFormat="1" applyFont="1" applyFill="1" applyBorder="1" applyAlignment="1">
      <alignment horizontal="right" vertical="center"/>
    </xf>
    <xf numFmtId="4" fontId="6" fillId="2" borderId="95" xfId="0" applyNumberFormat="1" applyFont="1" applyFill="1" applyBorder="1" applyAlignment="1">
      <alignment horizontal="right" vertical="top"/>
    </xf>
    <xf numFmtId="4" fontId="6" fillId="2" borderId="45" xfId="0" applyNumberFormat="1" applyFont="1" applyFill="1" applyBorder="1" applyAlignment="1">
      <alignment horizontal="right" vertical="top"/>
    </xf>
    <xf numFmtId="0" fontId="17" fillId="5" borderId="77" xfId="0" applyFont="1" applyFill="1" applyBorder="1" applyAlignment="1">
      <alignment vertical="center"/>
    </xf>
    <xf numFmtId="4" fontId="6" fillId="5" borderId="96" xfId="0" applyNumberFormat="1" applyFont="1" applyFill="1" applyBorder="1" applyAlignment="1">
      <alignment horizontal="right" vertical="center"/>
    </xf>
    <xf numFmtId="4" fontId="4" fillId="5" borderId="87" xfId="0" applyNumberFormat="1" applyFont="1" applyFill="1" applyBorder="1" applyAlignment="1">
      <alignment horizontal="right" vertical="top"/>
    </xf>
    <xf numFmtId="4" fontId="4" fillId="5" borderId="63" xfId="0" applyNumberFormat="1" applyFont="1" applyFill="1" applyBorder="1" applyAlignment="1">
      <alignment horizontal="right" vertical="top"/>
    </xf>
    <xf numFmtId="165" fontId="4" fillId="0" borderId="11" xfId="0" applyNumberFormat="1" applyFont="1" applyBorder="1" applyAlignment="1">
      <alignment vertical="top"/>
    </xf>
    <xf numFmtId="49" fontId="17" fillId="0" borderId="12" xfId="0" applyNumberFormat="1" applyFont="1" applyBorder="1" applyAlignment="1">
      <alignment horizontal="center" vertical="top"/>
    </xf>
    <xf numFmtId="0" fontId="6" fillId="0" borderId="13" xfId="0" applyFont="1" applyBorder="1" applyAlignment="1">
      <alignment vertical="top" wrapText="1"/>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165" fontId="4" fillId="0" borderId="55" xfId="0" applyNumberFormat="1" applyFont="1" applyBorder="1" applyAlignment="1">
      <alignment vertical="top"/>
    </xf>
    <xf numFmtId="49" fontId="17" fillId="0" borderId="56" xfId="0" applyNumberFormat="1" applyFont="1" applyBorder="1" applyAlignment="1">
      <alignment horizontal="center" vertical="top"/>
    </xf>
    <xf numFmtId="0" fontId="19" fillId="0" borderId="59" xfId="0" applyFont="1" applyBorder="1" applyAlignment="1">
      <alignment vertical="top" wrapText="1"/>
    </xf>
    <xf numFmtId="4" fontId="4" fillId="9" borderId="97" xfId="0" applyNumberFormat="1" applyFont="1" applyFill="1" applyBorder="1" applyAlignment="1">
      <alignment horizontal="right" vertical="center"/>
    </xf>
    <xf numFmtId="165" fontId="4" fillId="0" borderId="4" xfId="0" applyNumberFormat="1" applyFont="1" applyBorder="1" applyAlignment="1">
      <alignment vertical="top"/>
    </xf>
    <xf numFmtId="166" fontId="17" fillId="0" borderId="43" xfId="0" applyNumberFormat="1" applyFont="1" applyBorder="1" applyAlignment="1">
      <alignment horizontal="center" vertical="top"/>
    </xf>
    <xf numFmtId="0" fontId="6" fillId="0" borderId="43" xfId="0" applyFont="1" applyBorder="1" applyAlignment="1">
      <alignment horizontal="center" vertical="top"/>
    </xf>
    <xf numFmtId="4" fontId="6" fillId="0" borderId="98" xfId="0" applyNumberFormat="1" applyFont="1" applyBorder="1" applyAlignment="1">
      <alignment horizontal="right" vertical="top"/>
    </xf>
    <xf numFmtId="4" fontId="6" fillId="0" borderId="62" xfId="0" applyNumberFormat="1" applyFont="1" applyBorder="1" applyAlignment="1">
      <alignment horizontal="right" vertical="top"/>
    </xf>
    <xf numFmtId="4" fontId="6" fillId="0" borderId="63" xfId="0" applyNumberFormat="1" applyFont="1" applyBorder="1" applyAlignment="1">
      <alignment horizontal="right" vertical="top"/>
    </xf>
    <xf numFmtId="4" fontId="6" fillId="0" borderId="5" xfId="0" applyNumberFormat="1" applyFont="1" applyBorder="1" applyAlignment="1">
      <alignment horizontal="right" vertical="top"/>
    </xf>
    <xf numFmtId="4" fontId="6" fillId="0" borderId="61" xfId="0" applyNumberFormat="1" applyFont="1" applyBorder="1" applyAlignment="1">
      <alignment horizontal="right" vertical="top"/>
    </xf>
    <xf numFmtId="4" fontId="6" fillId="0" borderId="99" xfId="0" applyNumberFormat="1" applyFont="1" applyBorder="1" applyAlignment="1">
      <alignment horizontal="right" vertical="top"/>
    </xf>
    <xf numFmtId="166" fontId="17" fillId="0" borderId="22" xfId="0" applyNumberFormat="1" applyFont="1" applyBorder="1" applyAlignment="1">
      <alignment horizontal="center" vertical="top"/>
    </xf>
    <xf numFmtId="0" fontId="6" fillId="0" borderId="22" xfId="0" applyFont="1" applyBorder="1" applyAlignment="1">
      <alignment horizontal="center" vertical="top"/>
    </xf>
    <xf numFmtId="4" fontId="6" fillId="0" borderId="100" xfId="0" applyNumberFormat="1" applyFont="1" applyBorder="1" applyAlignment="1">
      <alignment horizontal="right" vertical="top"/>
    </xf>
    <xf numFmtId="0" fontId="6" fillId="0" borderId="22" xfId="0" applyFont="1" applyBorder="1" applyAlignment="1">
      <alignment vertical="top" wrapText="1"/>
    </xf>
    <xf numFmtId="49" fontId="0" fillId="0" borderId="0" xfId="0" applyNumberFormat="1" applyFont="1" applyAlignment="1"/>
    <xf numFmtId="0" fontId="19" fillId="0" borderId="91" xfId="0" applyFont="1" applyBorder="1" applyAlignment="1">
      <alignment vertical="top" wrapText="1"/>
    </xf>
    <xf numFmtId="0" fontId="4" fillId="9" borderId="12" xfId="0" applyFont="1" applyFill="1" applyBorder="1" applyAlignment="1">
      <alignment horizontal="center" vertical="center"/>
    </xf>
    <xf numFmtId="4" fontId="6" fillId="5" borderId="77" xfId="0" applyNumberFormat="1" applyFont="1" applyFill="1" applyBorder="1" applyAlignment="1">
      <alignment horizontal="right" vertical="center"/>
    </xf>
    <xf numFmtId="4" fontId="6" fillId="5" borderId="51" xfId="0" applyNumberFormat="1" applyFont="1" applyFill="1" applyBorder="1" applyAlignment="1">
      <alignment horizontal="right" vertical="center"/>
    </xf>
    <xf numFmtId="4" fontId="6" fillId="5" borderId="51"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82" xfId="0" applyNumberFormat="1" applyFont="1" applyFill="1" applyBorder="1" applyAlignment="1">
      <alignment horizontal="right" vertical="top"/>
    </xf>
    <xf numFmtId="0" fontId="6" fillId="0" borderId="9" xfId="0" applyFont="1" applyBorder="1" applyAlignment="1">
      <alignment vertical="top" wrapText="1"/>
    </xf>
    <xf numFmtId="4" fontId="6" fillId="0" borderId="101" xfId="0" applyNumberFormat="1" applyFont="1" applyBorder="1" applyAlignment="1">
      <alignment horizontal="right" vertical="top"/>
    </xf>
    <xf numFmtId="166" fontId="17" fillId="0" borderId="23" xfId="0" applyNumberFormat="1" applyFont="1" applyBorder="1" applyAlignment="1">
      <alignment horizontal="center" vertical="top"/>
    </xf>
    <xf numFmtId="0" fontId="6" fillId="0" borderId="23" xfId="0" applyFont="1" applyBorder="1" applyAlignment="1">
      <alignment horizontal="center" vertical="top"/>
    </xf>
    <xf numFmtId="4" fontId="4" fillId="9" borderId="102" xfId="0" applyNumberFormat="1" applyFont="1" applyFill="1" applyBorder="1" applyAlignment="1">
      <alignment horizontal="right" vertical="top"/>
    </xf>
    <xf numFmtId="4" fontId="4" fillId="9" borderId="95" xfId="0" applyNumberFormat="1" applyFont="1" applyFill="1" applyBorder="1" applyAlignment="1">
      <alignment horizontal="right" vertical="top"/>
    </xf>
    <xf numFmtId="165" fontId="4" fillId="0" borderId="22" xfId="0" applyNumberFormat="1" applyFont="1" applyBorder="1" applyAlignment="1">
      <alignment vertical="top"/>
    </xf>
    <xf numFmtId="165" fontId="24" fillId="0" borderId="17" xfId="0" applyNumberFormat="1" applyFont="1" applyBorder="1" applyAlignment="1">
      <alignment vertical="top" wrapText="1"/>
    </xf>
    <xf numFmtId="4" fontId="19" fillId="0" borderId="66" xfId="0" applyNumberFormat="1" applyFont="1" applyBorder="1" applyAlignment="1">
      <alignment horizontal="right" vertical="top"/>
    </xf>
    <xf numFmtId="4" fontId="19" fillId="0" borderId="67" xfId="0" applyNumberFormat="1" applyFont="1" applyBorder="1" applyAlignment="1">
      <alignment horizontal="right" vertical="top"/>
    </xf>
    <xf numFmtId="4" fontId="19" fillId="0" borderId="68" xfId="0" applyNumberFormat="1" applyFont="1" applyBorder="1" applyAlignment="1">
      <alignment horizontal="right" vertical="top"/>
    </xf>
    <xf numFmtId="4" fontId="19" fillId="0" borderId="9" xfId="0" applyNumberFormat="1" applyFont="1" applyBorder="1" applyAlignment="1">
      <alignment horizontal="right" vertical="top"/>
    </xf>
    <xf numFmtId="4" fontId="4" fillId="2" borderId="102" xfId="0" applyNumberFormat="1" applyFont="1" applyFill="1" applyBorder="1" applyAlignment="1">
      <alignment horizontal="right" vertical="top"/>
    </xf>
    <xf numFmtId="4" fontId="4" fillId="2" borderId="95" xfId="0" applyNumberFormat="1" applyFont="1" applyFill="1" applyBorder="1" applyAlignment="1">
      <alignment horizontal="right" vertical="top"/>
    </xf>
    <xf numFmtId="0" fontId="6" fillId="5" borderId="39" xfId="0" applyFont="1" applyFill="1" applyBorder="1" applyAlignment="1">
      <alignment horizontal="center" vertical="center"/>
    </xf>
    <xf numFmtId="166" fontId="17" fillId="0" borderId="16" xfId="0" applyNumberFormat="1" applyFont="1" applyBorder="1" applyAlignment="1">
      <alignment horizontal="center" vertical="top"/>
    </xf>
    <xf numFmtId="0" fontId="6" fillId="0" borderId="4" xfId="0" applyFont="1" applyBorder="1" applyAlignment="1">
      <alignment vertical="top" wrapText="1"/>
    </xf>
    <xf numFmtId="166" fontId="17" fillId="0" borderId="54" xfId="0" applyNumberFormat="1" applyFont="1" applyBorder="1" applyAlignment="1">
      <alignment horizontal="center" vertical="top"/>
    </xf>
    <xf numFmtId="4" fontId="6" fillId="0" borderId="103" xfId="0" applyNumberFormat="1" applyFont="1" applyBorder="1" applyAlignment="1">
      <alignment horizontal="right" vertical="top"/>
    </xf>
    <xf numFmtId="0" fontId="4" fillId="9" borderId="104" xfId="0" applyFont="1" applyFill="1" applyBorder="1" applyAlignment="1">
      <alignment horizontal="center" vertical="center"/>
    </xf>
    <xf numFmtId="4" fontId="4" fillId="9" borderId="37" xfId="0" applyNumberFormat="1" applyFont="1" applyFill="1" applyBorder="1" applyAlignment="1">
      <alignment horizontal="right" vertical="center"/>
    </xf>
    <xf numFmtId="0" fontId="17" fillId="5" borderId="32" xfId="0" applyFont="1" applyFill="1" applyBorder="1" applyAlignment="1">
      <alignment horizontal="center" vertical="center"/>
    </xf>
    <xf numFmtId="4" fontId="4" fillId="5" borderId="45" xfId="0" applyNumberFormat="1" applyFont="1" applyFill="1" applyBorder="1" applyAlignment="1">
      <alignment horizontal="right" vertical="top"/>
    </xf>
    <xf numFmtId="0" fontId="20" fillId="6" borderId="105" xfId="0" applyFont="1" applyFill="1" applyBorder="1" applyAlignment="1">
      <alignment horizontal="left" vertical="top" wrapText="1"/>
    </xf>
    <xf numFmtId="0" fontId="6" fillId="0" borderId="100" xfId="0" applyFont="1" applyBorder="1" applyAlignment="1">
      <alignment vertical="top" wrapText="1"/>
    </xf>
    <xf numFmtId="0" fontId="6" fillId="7" borderId="102" xfId="0" applyFont="1" applyFill="1" applyBorder="1" applyAlignment="1">
      <alignment horizontal="center" vertical="top"/>
    </xf>
    <xf numFmtId="4" fontId="6" fillId="7" borderId="11" xfId="0" applyNumberFormat="1" applyFont="1" applyFill="1" applyBorder="1" applyAlignment="1">
      <alignment horizontal="right" vertical="top"/>
    </xf>
    <xf numFmtId="4" fontId="19" fillId="7" borderId="12" xfId="0" applyNumberFormat="1" applyFont="1" applyFill="1" applyBorder="1" applyAlignment="1">
      <alignment horizontal="right" vertical="top"/>
    </xf>
    <xf numFmtId="4" fontId="6" fillId="7" borderId="17" xfId="0" applyNumberFormat="1" applyFont="1" applyFill="1" applyBorder="1" applyAlignment="1">
      <alignment horizontal="right" vertical="top"/>
    </xf>
    <xf numFmtId="4" fontId="6" fillId="7" borderId="51" xfId="0" applyNumberFormat="1" applyFont="1" applyFill="1" applyBorder="1" applyAlignment="1">
      <alignment horizontal="right" vertical="top"/>
    </xf>
    <xf numFmtId="4" fontId="6" fillId="7" borderId="106" xfId="0" applyNumberFormat="1" applyFont="1" applyFill="1" applyBorder="1" applyAlignment="1">
      <alignment horizontal="right" vertical="top"/>
    </xf>
    <xf numFmtId="4" fontId="6" fillId="7" borderId="12" xfId="0" applyNumberFormat="1" applyFont="1" applyFill="1" applyBorder="1" applyAlignment="1">
      <alignment horizontal="right" vertical="top"/>
    </xf>
    <xf numFmtId="165" fontId="4" fillId="0" borderId="107" xfId="0" applyNumberFormat="1" applyFont="1" applyBorder="1" applyAlignment="1">
      <alignment vertical="top"/>
    </xf>
    <xf numFmtId="0" fontId="6" fillId="0" borderId="107" xfId="0" applyFont="1" applyBorder="1" applyAlignment="1">
      <alignment horizontal="center" vertical="top"/>
    </xf>
    <xf numFmtId="165" fontId="4" fillId="6" borderId="45" xfId="0" applyNumberFormat="1" applyFont="1" applyFill="1" applyBorder="1" applyAlignment="1">
      <alignment vertical="top"/>
    </xf>
    <xf numFmtId="49" fontId="17" fillId="6" borderId="70" xfId="0" applyNumberFormat="1" applyFont="1" applyFill="1" applyBorder="1" applyAlignment="1">
      <alignment horizontal="center" vertical="top"/>
    </xf>
    <xf numFmtId="0" fontId="6" fillId="7" borderId="22" xfId="0" applyFont="1" applyFill="1" applyBorder="1" applyAlignment="1">
      <alignment horizontal="center" vertical="top"/>
    </xf>
    <xf numFmtId="4" fontId="6" fillId="7" borderId="108" xfId="0" applyNumberFormat="1" applyFont="1" applyFill="1" applyBorder="1" applyAlignment="1">
      <alignment horizontal="right" vertical="top"/>
    </xf>
    <xf numFmtId="0" fontId="19" fillId="0" borderId="90" xfId="0" applyFont="1" applyBorder="1" applyAlignment="1">
      <alignment vertical="top" wrapText="1"/>
    </xf>
    <xf numFmtId="0" fontId="18" fillId="6" borderId="60" xfId="0" applyFont="1" applyFill="1" applyBorder="1" applyAlignment="1">
      <alignment horizontal="left" vertical="top" wrapText="1"/>
    </xf>
    <xf numFmtId="4" fontId="4" fillId="6" borderId="39" xfId="0" applyNumberFormat="1" applyFont="1" applyFill="1" applyBorder="1" applyAlignment="1">
      <alignment horizontal="right" vertical="top"/>
    </xf>
    <xf numFmtId="4" fontId="6" fillId="12" borderId="11" xfId="0" applyNumberFormat="1" applyFont="1" applyFill="1" applyBorder="1" applyAlignment="1">
      <alignment horizontal="right" vertical="top"/>
    </xf>
    <xf numFmtId="4" fontId="6" fillId="12" borderId="12" xfId="0" applyNumberFormat="1" applyFont="1" applyFill="1" applyBorder="1" applyAlignment="1">
      <alignment horizontal="right" vertical="top"/>
    </xf>
    <xf numFmtId="4" fontId="6" fillId="12" borderId="106" xfId="0" applyNumberFormat="1" applyFont="1" applyFill="1" applyBorder="1" applyAlignment="1">
      <alignment horizontal="right" vertical="top"/>
    </xf>
    <xf numFmtId="0" fontId="19" fillId="0" borderId="58" xfId="0" applyFont="1" applyBorder="1" applyAlignment="1">
      <alignment vertical="top" wrapText="1"/>
    </xf>
    <xf numFmtId="4" fontId="19" fillId="0" borderId="9" xfId="0" applyNumberFormat="1" applyFont="1" applyBorder="1" applyAlignment="1">
      <alignment horizontal="right" vertical="top"/>
    </xf>
    <xf numFmtId="0" fontId="6" fillId="7" borderId="54" xfId="0" applyFont="1" applyFill="1" applyBorder="1" applyAlignment="1">
      <alignment vertical="top" wrapText="1"/>
    </xf>
    <xf numFmtId="4" fontId="19" fillId="0" borderId="58" xfId="0" applyNumberFormat="1" applyFont="1" applyBorder="1" applyAlignment="1">
      <alignment horizontal="right" vertical="top"/>
    </xf>
    <xf numFmtId="4" fontId="19" fillId="0" borderId="58" xfId="0" applyNumberFormat="1" applyFont="1" applyBorder="1" applyAlignment="1">
      <alignment horizontal="right" vertical="top"/>
    </xf>
    <xf numFmtId="4" fontId="23" fillId="0" borderId="58" xfId="0" applyNumberFormat="1" applyFont="1" applyBorder="1" applyAlignment="1">
      <alignment horizontal="right" vertical="top"/>
    </xf>
    <xf numFmtId="4" fontId="19" fillId="0" borderId="13" xfId="0" applyNumberFormat="1" applyFont="1" applyBorder="1" applyAlignment="1">
      <alignment horizontal="right" vertical="top"/>
    </xf>
    <xf numFmtId="4" fontId="19" fillId="0" borderId="12" xfId="0" applyNumberFormat="1" applyFont="1" applyBorder="1" applyAlignment="1">
      <alignment horizontal="right" vertical="top"/>
    </xf>
    <xf numFmtId="0" fontId="19" fillId="7" borderId="96" xfId="0" applyFont="1" applyFill="1" applyBorder="1" applyAlignment="1">
      <alignment vertical="top" wrapText="1"/>
    </xf>
    <xf numFmtId="0" fontId="19" fillId="7" borderId="102" xfId="0" applyFont="1" applyFill="1" applyBorder="1" applyAlignment="1">
      <alignment horizontal="center" vertical="top"/>
    </xf>
    <xf numFmtId="4" fontId="19" fillId="7" borderId="11" xfId="0" applyNumberFormat="1" applyFont="1" applyFill="1" applyBorder="1" applyAlignment="1">
      <alignment horizontal="right" vertical="top"/>
    </xf>
    <xf numFmtId="4" fontId="19" fillId="7" borderId="106" xfId="0" applyNumberFormat="1" applyFont="1" applyFill="1" applyBorder="1" applyAlignment="1">
      <alignment horizontal="right" vertical="top"/>
    </xf>
    <xf numFmtId="4" fontId="6" fillId="7" borderId="109" xfId="0" applyNumberFormat="1" applyFont="1" applyFill="1" applyBorder="1" applyAlignment="1">
      <alignment horizontal="right" vertical="top"/>
    </xf>
    <xf numFmtId="4" fontId="6" fillId="7" borderId="110" xfId="0" applyNumberFormat="1" applyFont="1" applyFill="1" applyBorder="1" applyAlignment="1">
      <alignment horizontal="right" vertical="top"/>
    </xf>
    <xf numFmtId="4" fontId="6" fillId="7" borderId="111" xfId="0" applyNumberFormat="1" applyFont="1" applyFill="1" applyBorder="1" applyAlignment="1">
      <alignment horizontal="right" vertical="top"/>
    </xf>
    <xf numFmtId="4" fontId="6" fillId="7" borderId="96" xfId="0" applyNumberFormat="1" applyFont="1" applyFill="1" applyBorder="1" applyAlignment="1">
      <alignment horizontal="right" vertical="top"/>
    </xf>
    <xf numFmtId="4" fontId="6" fillId="7" borderId="112" xfId="0" applyNumberFormat="1" applyFont="1" applyFill="1" applyBorder="1" applyAlignment="1">
      <alignment horizontal="right" vertical="top"/>
    </xf>
    <xf numFmtId="0" fontId="25" fillId="0" borderId="0" xfId="0" applyFont="1" applyAlignment="1"/>
    <xf numFmtId="0" fontId="26" fillId="0" borderId="54" xfId="0" applyFont="1" applyBorder="1" applyAlignment="1">
      <alignment vertical="top" wrapText="1"/>
    </xf>
    <xf numFmtId="4" fontId="12" fillId="6" borderId="113" xfId="0" applyNumberFormat="1" applyFont="1" applyFill="1" applyBorder="1" applyAlignment="1">
      <alignment horizontal="right" vertical="top"/>
    </xf>
    <xf numFmtId="4" fontId="12" fillId="6" borderId="12" xfId="0" applyNumberFormat="1" applyFont="1" applyFill="1" applyBorder="1" applyAlignment="1">
      <alignment horizontal="right" vertical="top"/>
    </xf>
    <xf numFmtId="0" fontId="4" fillId="0" borderId="12" xfId="0" applyFont="1" applyBorder="1" applyAlignment="1">
      <alignment horizontal="center" vertical="top"/>
    </xf>
    <xf numFmtId="4" fontId="6" fillId="0" borderId="12" xfId="0" applyNumberFormat="1" applyFont="1" applyBorder="1" applyAlignment="1">
      <alignment horizontal="left" vertical="top" wrapText="1"/>
    </xf>
    <xf numFmtId="165" fontId="18" fillId="9" borderId="31" xfId="0" applyNumberFormat="1" applyFont="1" applyFill="1" applyBorder="1" applyAlignment="1">
      <alignment vertical="center"/>
    </xf>
    <xf numFmtId="165" fontId="4" fillId="9" borderId="35" xfId="0" applyNumberFormat="1" applyFont="1" applyFill="1" applyBorder="1" applyAlignment="1">
      <alignment horizontal="center" vertical="center"/>
    </xf>
    <xf numFmtId="0" fontId="4" fillId="9" borderId="114" xfId="0" applyFont="1" applyFill="1" applyBorder="1" applyAlignment="1">
      <alignment vertical="center" wrapText="1"/>
    </xf>
    <xf numFmtId="0" fontId="4" fillId="9" borderId="115" xfId="0" applyFont="1" applyFill="1" applyBorder="1" applyAlignment="1">
      <alignment horizontal="center" vertical="center"/>
    </xf>
    <xf numFmtId="4" fontId="4" fillId="9" borderId="116" xfId="0" applyNumberFormat="1" applyFont="1" applyFill="1" applyBorder="1" applyAlignment="1">
      <alignment horizontal="right" vertical="center"/>
    </xf>
    <xf numFmtId="4" fontId="4" fillId="9" borderId="117" xfId="0" applyNumberFormat="1" applyFont="1" applyFill="1" applyBorder="1" applyAlignment="1">
      <alignment horizontal="right" vertical="center"/>
    </xf>
    <xf numFmtId="4" fontId="4" fillId="9" borderId="19" xfId="0" applyNumberFormat="1" applyFont="1" applyFill="1" applyBorder="1" applyAlignment="1">
      <alignment horizontal="right" vertical="center"/>
    </xf>
    <xf numFmtId="4" fontId="4" fillId="9" borderId="114" xfId="0" applyNumberFormat="1" applyFont="1" applyFill="1" applyBorder="1" applyAlignment="1">
      <alignment horizontal="right" vertical="center"/>
    </xf>
    <xf numFmtId="4" fontId="4" fillId="9" borderId="36" xfId="0" applyNumberFormat="1" applyFont="1" applyFill="1" applyBorder="1" applyAlignment="1">
      <alignment horizontal="right" vertical="center"/>
    </xf>
    <xf numFmtId="4" fontId="4" fillId="9" borderId="118" xfId="0" applyNumberFormat="1" applyFont="1" applyFill="1" applyBorder="1" applyAlignment="1">
      <alignment horizontal="right" vertical="center"/>
    </xf>
    <xf numFmtId="0" fontId="4" fillId="9" borderId="86" xfId="0" applyFont="1" applyFill="1" applyBorder="1" applyAlignment="1">
      <alignment vertical="center" wrapText="1"/>
    </xf>
    <xf numFmtId="165" fontId="4" fillId="4" borderId="37" xfId="0" applyNumberFormat="1" applyFont="1" applyFill="1" applyBorder="1" applyAlignment="1">
      <alignment vertical="center"/>
    </xf>
    <xf numFmtId="165" fontId="4" fillId="4" borderId="38" xfId="0" applyNumberFormat="1" applyFont="1" applyFill="1" applyBorder="1" applyAlignment="1">
      <alignment horizontal="center" vertical="center"/>
    </xf>
    <xf numFmtId="0" fontId="4" fillId="4" borderId="38" xfId="0" applyFont="1" applyFill="1" applyBorder="1" applyAlignment="1">
      <alignment vertical="center" wrapText="1"/>
    </xf>
    <xf numFmtId="0" fontId="4" fillId="4" borderId="38" xfId="0" applyFont="1" applyFill="1" applyBorder="1" applyAlignment="1">
      <alignment horizontal="center" vertical="center"/>
    </xf>
    <xf numFmtId="4" fontId="4" fillId="4" borderId="37" xfId="0" applyNumberFormat="1" applyFont="1" applyFill="1" applyBorder="1" applyAlignment="1">
      <alignment horizontal="right" vertical="center"/>
    </xf>
    <xf numFmtId="4" fontId="4" fillId="4" borderId="41" xfId="0" applyNumberFormat="1" applyFont="1" applyFill="1" applyBorder="1" applyAlignment="1">
      <alignment horizontal="right" vertical="center"/>
    </xf>
    <xf numFmtId="4" fontId="4" fillId="4" borderId="77" xfId="0" applyNumberFormat="1" applyFont="1" applyFill="1" applyBorder="1" applyAlignment="1">
      <alignment horizontal="right" vertical="center"/>
    </xf>
    <xf numFmtId="4" fontId="4" fillId="4" borderId="38" xfId="0" applyNumberFormat="1" applyFont="1" applyFill="1" applyBorder="1" applyAlignment="1">
      <alignment horizontal="right" vertical="center"/>
    </xf>
    <xf numFmtId="4" fontId="4" fillId="4" borderId="12" xfId="0" applyNumberFormat="1" applyFont="1" applyFill="1" applyBorder="1" applyAlignment="1">
      <alignment horizontal="right" vertical="center"/>
    </xf>
    <xf numFmtId="4" fontId="4" fillId="4" borderId="104" xfId="0" applyNumberFormat="1" applyFont="1" applyFill="1" applyBorder="1" applyAlignment="1">
      <alignment horizontal="right" vertical="center"/>
    </xf>
    <xf numFmtId="4" fontId="4" fillId="4" borderId="119" xfId="0" applyNumberFormat="1" applyFont="1" applyFill="1" applyBorder="1" applyAlignment="1">
      <alignment horizontal="right" vertical="center"/>
    </xf>
    <xf numFmtId="0" fontId="4" fillId="4" borderId="120" xfId="0" applyFont="1" applyFill="1" applyBorder="1" applyAlignment="1">
      <alignment vertical="center" wrapText="1"/>
    </xf>
    <xf numFmtId="4" fontId="12" fillId="6" borderId="121" xfId="0" applyNumberFormat="1" applyFont="1" applyFill="1" applyBorder="1" applyAlignment="1">
      <alignment horizontal="right" vertical="top"/>
    </xf>
    <xf numFmtId="0" fontId="6" fillId="0" borderId="8" xfId="0" applyFont="1" applyBorder="1" applyAlignment="1">
      <alignment vertical="center" wrapText="1"/>
    </xf>
    <xf numFmtId="0" fontId="4" fillId="4" borderId="41" xfId="0" applyFont="1" applyFill="1" applyBorder="1" applyAlignment="1">
      <alignment horizontal="center" vertical="center"/>
    </xf>
    <xf numFmtId="4" fontId="4" fillId="4" borderId="122" xfId="0" applyNumberFormat="1" applyFont="1" applyFill="1" applyBorder="1" applyAlignment="1">
      <alignment horizontal="right" vertical="center"/>
    </xf>
    <xf numFmtId="4" fontId="6" fillId="4" borderId="12" xfId="0" applyNumberFormat="1" applyFont="1" applyFill="1" applyBorder="1" applyAlignment="1">
      <alignment horizontal="right" vertical="top"/>
    </xf>
    <xf numFmtId="4" fontId="12" fillId="6" borderId="13" xfId="0" applyNumberFormat="1" applyFont="1" applyFill="1" applyBorder="1" applyAlignment="1">
      <alignment horizontal="right" vertical="top"/>
    </xf>
    <xf numFmtId="0" fontId="4" fillId="4" borderId="78" xfId="0" applyFont="1" applyFill="1" applyBorder="1" applyAlignment="1">
      <alignment vertical="center" wrapText="1"/>
    </xf>
    <xf numFmtId="0" fontId="4" fillId="0" borderId="0" xfId="0" applyFont="1" applyAlignment="1">
      <alignment horizontal="center"/>
    </xf>
    <xf numFmtId="0" fontId="6" fillId="0" borderId="0" xfId="0" applyFont="1" applyAlignment="1">
      <alignment wrapText="1"/>
    </xf>
    <xf numFmtId="0" fontId="6" fillId="0" borderId="0" xfId="0" applyFont="1" applyAlignment="1">
      <alignment horizontal="center"/>
    </xf>
    <xf numFmtId="4" fontId="6" fillId="7" borderId="0" xfId="0" applyNumberFormat="1" applyFont="1" applyFill="1" applyAlignment="1">
      <alignment horizontal="right" vertical="top"/>
    </xf>
    <xf numFmtId="4" fontId="12" fillId="7" borderId="0" xfId="0" applyNumberFormat="1" applyFont="1" applyFill="1" applyAlignment="1">
      <alignment horizontal="right" vertical="top"/>
    </xf>
    <xf numFmtId="0" fontId="0" fillId="7" borderId="0" xfId="0" applyFont="1" applyFill="1"/>
    <xf numFmtId="4" fontId="4" fillId="7" borderId="0" xfId="0" applyNumberFormat="1" applyFont="1" applyFill="1" applyAlignment="1">
      <alignment horizontal="right" vertical="center"/>
    </xf>
    <xf numFmtId="4" fontId="6" fillId="7" borderId="0" xfId="0" applyNumberFormat="1" applyFont="1" applyFill="1" applyAlignment="1">
      <alignment horizontal="right" vertical="center"/>
    </xf>
    <xf numFmtId="4" fontId="2" fillId="0" borderId="9" xfId="0" applyNumberFormat="1" applyFont="1" applyBorder="1"/>
    <xf numFmtId="4" fontId="15" fillId="0" borderId="0" xfId="0" applyNumberFormat="1" applyFont="1" applyAlignment="1">
      <alignment horizontal="center"/>
    </xf>
    <xf numFmtId="4" fontId="4" fillId="7" borderId="0" xfId="0" applyNumberFormat="1" applyFont="1" applyFill="1" applyAlignment="1">
      <alignment horizontal="right" vertical="top"/>
    </xf>
    <xf numFmtId="0" fontId="27" fillId="0" borderId="0" xfId="0" applyFont="1" applyAlignment="1">
      <alignment wrapText="1"/>
    </xf>
    <xf numFmtId="0" fontId="28" fillId="0" borderId="0" xfId="0" applyFont="1" applyAlignment="1">
      <alignment horizontal="center"/>
    </xf>
    <xf numFmtId="0" fontId="29" fillId="0" borderId="0" xfId="0" applyFont="1" applyAlignment="1">
      <alignment horizontal="left" wrapText="1"/>
    </xf>
    <xf numFmtId="0" fontId="30" fillId="0" borderId="0" xfId="0" applyFont="1" applyAlignment="1">
      <alignment horizontal="center"/>
    </xf>
    <xf numFmtId="4" fontId="31" fillId="0" borderId="0" xfId="0" applyNumberFormat="1" applyFont="1" applyAlignment="1">
      <alignment horizontal="left"/>
    </xf>
    <xf numFmtId="4" fontId="32" fillId="0" borderId="0" xfId="0" applyNumberFormat="1" applyFont="1" applyAlignment="1">
      <alignment horizontal="right"/>
    </xf>
    <xf numFmtId="4" fontId="33" fillId="0" borderId="0" xfId="0" applyNumberFormat="1" applyFont="1" applyAlignment="1">
      <alignment horizontal="right"/>
    </xf>
    <xf numFmtId="0" fontId="34" fillId="0" borderId="0" xfId="0" applyFont="1" applyAlignment="1">
      <alignment horizontal="center" wrapText="1"/>
    </xf>
    <xf numFmtId="0" fontId="1" fillId="0" borderId="0" xfId="0" applyFont="1" applyAlignment="1">
      <alignment horizontal="center"/>
    </xf>
    <xf numFmtId="0" fontId="2" fillId="0" borderId="0" xfId="0" applyFont="1" applyAlignment="1">
      <alignment wrapText="1"/>
    </xf>
    <xf numFmtId="0" fontId="35" fillId="7" borderId="0" xfId="0" applyFont="1" applyFill="1"/>
    <xf numFmtId="4" fontId="6" fillId="7" borderId="0" xfId="0" applyNumberFormat="1" applyFont="1" applyFill="1" applyAlignment="1">
      <alignment horizontal="right"/>
    </xf>
    <xf numFmtId="4" fontId="12" fillId="7" borderId="0" xfId="0" applyNumberFormat="1" applyFont="1" applyFill="1" applyAlignment="1">
      <alignment horizontal="right"/>
    </xf>
    <xf numFmtId="4" fontId="36" fillId="7" borderId="0" xfId="0" applyNumberFormat="1" applyFont="1" applyFill="1" applyAlignment="1">
      <alignment horizontal="right"/>
    </xf>
    <xf numFmtId="4" fontId="14" fillId="7" borderId="0" xfId="0" applyNumberFormat="1" applyFont="1" applyFill="1" applyAlignment="1">
      <alignment horizontal="right"/>
    </xf>
    <xf numFmtId="4" fontId="12" fillId="7" borderId="0" xfId="0" applyNumberFormat="1" applyFont="1" applyFill="1" applyAlignment="1">
      <alignment horizontal="left"/>
    </xf>
    <xf numFmtId="4" fontId="12" fillId="0" borderId="0" xfId="0" applyNumberFormat="1" applyFont="1" applyAlignment="1">
      <alignment horizontal="left"/>
    </xf>
    <xf numFmtId="4" fontId="24" fillId="0" borderId="0" xfId="0" applyNumberFormat="1" applyFont="1" applyAlignment="1">
      <alignment horizontal="left"/>
    </xf>
    <xf numFmtId="4" fontId="24" fillId="0" borderId="0" xfId="0" applyNumberFormat="1" applyFont="1" applyAlignment="1">
      <alignment horizontal="right"/>
    </xf>
    <xf numFmtId="0" fontId="37"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41" fillId="0" borderId="0" xfId="0" applyFont="1"/>
    <xf numFmtId="4" fontId="41" fillId="0" borderId="0" xfId="0" applyNumberFormat="1" applyFont="1"/>
    <xf numFmtId="0" fontId="43" fillId="0" borderId="67" xfId="0" applyFont="1" applyBorder="1" applyAlignment="1">
      <alignment horizontal="center"/>
    </xf>
    <xf numFmtId="0" fontId="44" fillId="0" borderId="101" xfId="0" applyFont="1" applyBorder="1" applyAlignment="1">
      <alignment horizontal="center"/>
    </xf>
    <xf numFmtId="49" fontId="45" fillId="0" borderId="67" xfId="0" applyNumberFormat="1" applyFont="1" applyBorder="1" applyAlignment="1">
      <alignment horizontal="center"/>
    </xf>
    <xf numFmtId="49" fontId="44" fillId="0" borderId="101" xfId="0" applyNumberFormat="1" applyFont="1" applyBorder="1" applyAlignment="1">
      <alignment horizontal="center"/>
    </xf>
    <xf numFmtId="0" fontId="46" fillId="0" borderId="67" xfId="0" applyFont="1" applyBorder="1" applyAlignment="1">
      <alignment horizontal="center" wrapText="1"/>
    </xf>
    <xf numFmtId="4" fontId="44" fillId="0" borderId="101" xfId="0" applyNumberFormat="1" applyFont="1" applyBorder="1" applyAlignment="1">
      <alignment horizontal="center"/>
    </xf>
    <xf numFmtId="0" fontId="47" fillId="0" borderId="67" xfId="0" applyFont="1" applyBorder="1" applyAlignment="1">
      <alignment wrapText="1"/>
    </xf>
    <xf numFmtId="0" fontId="23" fillId="0" borderId="101" xfId="0" applyFont="1" applyBorder="1" applyAlignment="1"/>
    <xf numFmtId="4" fontId="48" fillId="0" borderId="101" xfId="0" applyNumberFormat="1" applyFont="1" applyBorder="1" applyAlignment="1">
      <alignment horizontal="right"/>
    </xf>
    <xf numFmtId="0" fontId="19" fillId="13" borderId="51" xfId="0" applyFont="1" applyFill="1" applyBorder="1" applyAlignment="1">
      <alignment vertical="top" wrapText="1"/>
    </xf>
    <xf numFmtId="4" fontId="4" fillId="6" borderId="121" xfId="0" applyNumberFormat="1" applyFont="1" applyFill="1" applyBorder="1" applyAlignment="1">
      <alignment horizontal="right" vertical="top"/>
    </xf>
    <xf numFmtId="4" fontId="6" fillId="0" borderId="115" xfId="0" applyNumberFormat="1" applyFont="1" applyBorder="1" applyAlignment="1">
      <alignment horizontal="right" vertical="top"/>
    </xf>
    <xf numFmtId="4" fontId="6" fillId="0" borderId="45" xfId="0" applyNumberFormat="1" applyFont="1" applyBorder="1" applyAlignment="1">
      <alignment horizontal="right" vertical="top"/>
    </xf>
    <xf numFmtId="4" fontId="6" fillId="0" borderId="82" xfId="0" applyNumberFormat="1" applyFont="1" applyBorder="1" applyAlignment="1">
      <alignment horizontal="right" vertical="top"/>
    </xf>
    <xf numFmtId="4" fontId="4" fillId="6" borderId="66" xfId="0" applyNumberFormat="1" applyFont="1" applyFill="1" applyBorder="1" applyAlignment="1">
      <alignment horizontal="right" vertical="top"/>
    </xf>
    <xf numFmtId="4" fontId="4" fillId="6" borderId="67" xfId="0" applyNumberFormat="1" applyFont="1" applyFill="1" applyBorder="1" applyAlignment="1">
      <alignment horizontal="right" vertical="top"/>
    </xf>
    <xf numFmtId="4" fontId="4" fillId="6" borderId="68" xfId="0" applyNumberFormat="1" applyFont="1" applyFill="1" applyBorder="1" applyAlignment="1">
      <alignment horizontal="right" vertical="top"/>
    </xf>
    <xf numFmtId="4" fontId="4" fillId="6" borderId="69" xfId="0" applyNumberFormat="1" applyFont="1" applyFill="1" applyBorder="1" applyAlignment="1">
      <alignment horizontal="right" vertical="top"/>
    </xf>
    <xf numFmtId="49" fontId="17" fillId="6" borderId="42" xfId="0" applyNumberFormat="1" applyFont="1" applyFill="1" applyBorder="1" applyAlignment="1">
      <alignment horizontal="center" vertical="top"/>
    </xf>
    <xf numFmtId="0" fontId="6" fillId="0" borderId="121" xfId="0" applyFont="1" applyBorder="1" applyAlignment="1">
      <alignment vertical="top" wrapText="1"/>
    </xf>
    <xf numFmtId="0" fontId="19" fillId="0" borderId="125" xfId="0" applyFont="1" applyBorder="1" applyAlignment="1">
      <alignment horizontal="center" vertical="top" wrapText="1"/>
    </xf>
    <xf numFmtId="4" fontId="6" fillId="0" borderId="126" xfId="0" applyNumberFormat="1" applyFont="1" applyBorder="1" applyAlignment="1">
      <alignment horizontal="right" vertical="top" wrapText="1"/>
    </xf>
    <xf numFmtId="4" fontId="6" fillId="14" borderId="126" xfId="0" applyNumberFormat="1" applyFont="1" applyFill="1" applyBorder="1" applyAlignment="1">
      <alignment horizontal="right" vertical="top" wrapText="1"/>
    </xf>
    <xf numFmtId="4" fontId="6" fillId="0" borderId="126" xfId="0" applyNumberFormat="1" applyFont="1" applyBorder="1" applyAlignment="1">
      <alignment horizontal="right" vertical="top"/>
    </xf>
    <xf numFmtId="4" fontId="6" fillId="0" borderId="127" xfId="0" applyNumberFormat="1" applyFont="1" applyBorder="1" applyAlignment="1">
      <alignment horizontal="right" vertical="top"/>
    </xf>
    <xf numFmtId="0" fontId="20" fillId="6" borderId="128" xfId="0" applyFont="1" applyFill="1" applyBorder="1" applyAlignment="1">
      <alignment vertical="top" wrapText="1"/>
    </xf>
    <xf numFmtId="0" fontId="4" fillId="6" borderId="123" xfId="0" applyFont="1" applyFill="1" applyBorder="1" applyAlignment="1">
      <alignment horizontal="center" vertical="top"/>
    </xf>
    <xf numFmtId="4" fontId="4" fillId="6" borderId="123" xfId="0" applyNumberFormat="1" applyFont="1" applyFill="1" applyBorder="1" applyAlignment="1">
      <alignment horizontal="right" vertical="top"/>
    </xf>
    <xf numFmtId="4" fontId="4" fillId="6" borderId="123" xfId="0" applyNumberFormat="1" applyFont="1" applyFill="1" applyBorder="1" applyAlignment="1">
      <alignment horizontal="right" vertical="center"/>
    </xf>
    <xf numFmtId="4" fontId="4" fillId="6" borderId="124" xfId="0" applyNumberFormat="1" applyFont="1" applyFill="1" applyBorder="1" applyAlignment="1">
      <alignment horizontal="right" vertical="center"/>
    </xf>
    <xf numFmtId="0" fontId="4" fillId="5" borderId="114" xfId="0" applyFont="1" applyFill="1" applyBorder="1" applyAlignment="1">
      <alignment vertical="center"/>
    </xf>
    <xf numFmtId="0" fontId="6" fillId="5" borderId="114" xfId="0" applyFont="1" applyFill="1" applyBorder="1" applyAlignment="1">
      <alignment horizontal="center" vertical="center"/>
    </xf>
    <xf numFmtId="4" fontId="6" fillId="5" borderId="31" xfId="0" applyNumberFormat="1" applyFont="1" applyFill="1" applyBorder="1" applyAlignment="1">
      <alignment horizontal="right" vertical="top"/>
    </xf>
    <xf numFmtId="4" fontId="6" fillId="5" borderId="33" xfId="0" applyNumberFormat="1" applyFont="1" applyFill="1" applyBorder="1" applyAlignment="1">
      <alignment horizontal="right" vertical="top"/>
    </xf>
    <xf numFmtId="0" fontId="6" fillId="0" borderId="114" xfId="0" applyFont="1" applyBorder="1" applyAlignment="1">
      <alignment vertical="top" wrapText="1"/>
    </xf>
    <xf numFmtId="0" fontId="19" fillId="0" borderId="79" xfId="0" applyFont="1" applyBorder="1" applyAlignment="1">
      <alignment horizontal="center" vertical="top" wrapText="1"/>
    </xf>
    <xf numFmtId="4" fontId="6" fillId="0" borderId="129" xfId="0" applyNumberFormat="1" applyFont="1" applyBorder="1" applyAlignment="1">
      <alignment horizontal="right" vertical="top" wrapText="1"/>
    </xf>
    <xf numFmtId="4" fontId="6" fillId="0" borderId="117" xfId="0" applyNumberFormat="1" applyFont="1" applyBorder="1" applyAlignment="1">
      <alignment horizontal="right" vertical="top" wrapText="1"/>
    </xf>
    <xf numFmtId="4" fontId="6" fillId="0" borderId="65" xfId="0" applyNumberFormat="1" applyFont="1" applyBorder="1" applyAlignment="1">
      <alignment horizontal="right" vertical="top" wrapText="1"/>
    </xf>
    <xf numFmtId="4" fontId="6" fillId="0" borderId="114" xfId="0" applyNumberFormat="1" applyFont="1" applyBorder="1" applyAlignment="1">
      <alignment horizontal="right" vertical="top" wrapText="1"/>
    </xf>
    <xf numFmtId="4" fontId="6" fillId="0" borderId="129"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114" xfId="0" applyNumberFormat="1" applyFont="1" applyBorder="1" applyAlignment="1">
      <alignment horizontal="right" vertical="top"/>
    </xf>
    <xf numFmtId="4" fontId="6" fillId="0" borderId="118" xfId="0" applyNumberFormat="1" applyFont="1" applyBorder="1" applyAlignment="1">
      <alignment horizontal="right" vertical="top"/>
    </xf>
    <xf numFmtId="0" fontId="4" fillId="6" borderId="130" xfId="0" applyFont="1" applyFill="1" applyBorder="1" applyAlignment="1">
      <alignment horizontal="center" vertical="top"/>
    </xf>
    <xf numFmtId="4" fontId="4" fillId="6" borderId="131" xfId="0" applyNumberFormat="1" applyFont="1" applyFill="1" applyBorder="1" applyAlignment="1">
      <alignment horizontal="right" vertical="top"/>
    </xf>
    <xf numFmtId="4" fontId="4" fillId="6" borderId="132" xfId="0" applyNumberFormat="1" applyFont="1" applyFill="1" applyBorder="1" applyAlignment="1">
      <alignment horizontal="right" vertical="top"/>
    </xf>
    <xf numFmtId="4" fontId="4" fillId="6" borderId="133" xfId="0" applyNumberFormat="1" applyFont="1" applyFill="1" applyBorder="1" applyAlignment="1">
      <alignment horizontal="right" vertical="top"/>
    </xf>
    <xf numFmtId="4" fontId="4" fillId="6" borderId="134" xfId="0" applyNumberFormat="1" applyFont="1" applyFill="1" applyBorder="1" applyAlignment="1">
      <alignment horizontal="right" vertical="top"/>
    </xf>
    <xf numFmtId="4" fontId="4" fillId="6" borderId="135" xfId="0" applyNumberFormat="1" applyFont="1" applyFill="1" applyBorder="1" applyAlignment="1">
      <alignment horizontal="right" vertical="top"/>
    </xf>
    <xf numFmtId="4" fontId="4" fillId="6" borderId="130" xfId="0" applyNumberFormat="1" applyFont="1" applyFill="1" applyBorder="1" applyAlignment="1">
      <alignment horizontal="right" vertical="top"/>
    </xf>
    <xf numFmtId="4" fontId="4" fillId="6" borderId="136" xfId="0" applyNumberFormat="1" applyFont="1" applyFill="1" applyBorder="1" applyAlignment="1">
      <alignment horizontal="right" vertical="top"/>
    </xf>
    <xf numFmtId="0" fontId="6" fillId="15" borderId="12" xfId="0" applyFont="1" applyFill="1" applyBorder="1" applyAlignment="1">
      <alignment vertical="top" wrapText="1"/>
    </xf>
    <xf numFmtId="4" fontId="6" fillId="14" borderId="12" xfId="0" applyNumberFormat="1" applyFont="1" applyFill="1" applyBorder="1" applyAlignment="1">
      <alignment horizontal="right" vertical="top"/>
    </xf>
    <xf numFmtId="4" fontId="6" fillId="14" borderId="59" xfId="0" applyNumberFormat="1" applyFont="1" applyFill="1" applyBorder="1" applyAlignment="1">
      <alignment horizontal="right" vertical="top"/>
    </xf>
    <xf numFmtId="4" fontId="19" fillId="14" borderId="47" xfId="0" applyNumberFormat="1" applyFont="1" applyFill="1" applyBorder="1" applyAlignment="1">
      <alignment horizontal="right" vertical="top"/>
    </xf>
    <xf numFmtId="4" fontId="19" fillId="14" borderId="35" xfId="0" applyNumberFormat="1" applyFont="1" applyFill="1" applyBorder="1" applyAlignment="1">
      <alignment horizontal="right" vertical="top"/>
    </xf>
    <xf numFmtId="4" fontId="6" fillId="14" borderId="51" xfId="0" applyNumberFormat="1" applyFont="1" applyFill="1" applyBorder="1" applyAlignment="1">
      <alignment horizontal="right" vertical="top"/>
    </xf>
    <xf numFmtId="4" fontId="6" fillId="14" borderId="60" xfId="0" applyNumberFormat="1" applyFont="1" applyFill="1" applyBorder="1" applyAlignment="1">
      <alignment horizontal="right" vertical="top"/>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8" fillId="0" borderId="0" xfId="0" applyFont="1" applyAlignment="1">
      <alignment horizontal="center"/>
    </xf>
    <xf numFmtId="0" fontId="0" fillId="0" borderId="0" xfId="0" applyFont="1" applyAlignment="1"/>
    <xf numFmtId="0" fontId="8" fillId="0" borderId="0" xfId="0" applyFont="1" applyAlignment="1">
      <alignment horizontal="center" vertical="center"/>
    </xf>
    <xf numFmtId="4" fontId="4" fillId="2" borderId="24" xfId="0" applyNumberFormat="1" applyFont="1" applyFill="1" applyBorder="1" applyAlignment="1">
      <alignment horizontal="center" vertical="center"/>
    </xf>
    <xf numFmtId="0" fontId="10" fillId="0" borderId="25" xfId="0" applyFont="1" applyBorder="1"/>
    <xf numFmtId="0" fontId="10" fillId="0" borderId="26" xfId="0" applyFont="1" applyBorder="1"/>
    <xf numFmtId="4" fontId="15" fillId="0" borderId="9" xfId="0" applyNumberFormat="1" applyFont="1" applyBorder="1"/>
    <xf numFmtId="4" fontId="15" fillId="0" borderId="9" xfId="0" applyNumberFormat="1" applyFont="1" applyBorder="1" applyAlignment="1">
      <alignment horizontal="center"/>
    </xf>
    <xf numFmtId="4" fontId="4" fillId="2" borderId="24" xfId="0" applyNumberFormat="1" applyFont="1" applyFill="1" applyBorder="1" applyAlignment="1">
      <alignment horizontal="center" vertical="center" wrapText="1"/>
    </xf>
    <xf numFmtId="4" fontId="19" fillId="0" borderId="53" xfId="0" applyNumberFormat="1" applyFont="1" applyBorder="1" applyAlignment="1">
      <alignment horizontal="left" vertical="center"/>
    </xf>
    <xf numFmtId="0" fontId="10" fillId="0" borderId="58" xfId="0" applyFont="1" applyBorder="1"/>
    <xf numFmtId="0" fontId="10" fillId="0" borderId="83" xfId="0" applyFont="1" applyBorder="1"/>
    <xf numFmtId="0" fontId="10" fillId="0" borderId="84" xfId="0" applyFont="1" applyBorder="1"/>
    <xf numFmtId="0" fontId="10" fillId="0" borderId="85" xfId="0" applyFont="1" applyBorder="1"/>
    <xf numFmtId="0" fontId="10" fillId="0" borderId="86" xfId="0" applyFont="1" applyBorder="1"/>
    <xf numFmtId="165" fontId="18" fillId="9" borderId="24" xfId="0" applyNumberFormat="1" applyFont="1" applyFill="1" applyBorder="1" applyAlignment="1">
      <alignment horizontal="left" vertical="center" wrapText="1"/>
    </xf>
    <xf numFmtId="165" fontId="6" fillId="0" borderId="25" xfId="0" applyNumberFormat="1" applyFont="1" applyBorder="1" applyAlignment="1">
      <alignment horizontal="center" vertical="center"/>
    </xf>
    <xf numFmtId="165" fontId="17" fillId="4" borderId="24" xfId="0" applyNumberFormat="1" applyFont="1" applyFill="1" applyBorder="1" applyAlignment="1">
      <alignment horizontal="left" vertical="center"/>
    </xf>
    <xf numFmtId="0" fontId="10" fillId="0" borderId="27" xfId="0" applyFont="1" applyBorder="1"/>
    <xf numFmtId="0" fontId="4" fillId="2" borderId="1" xfId="0" applyFont="1" applyFill="1" applyBorder="1" applyAlignment="1">
      <alignment horizontal="center" vertical="center" wrapText="1"/>
    </xf>
    <xf numFmtId="0" fontId="10" fillId="0" borderId="30" xfId="0" applyFont="1" applyBorder="1"/>
    <xf numFmtId="0" fontId="4" fillId="2" borderId="1" xfId="0" applyFont="1" applyFill="1" applyBorder="1" applyAlignment="1">
      <alignment horizontal="center" vertical="center"/>
    </xf>
    <xf numFmtId="0" fontId="6" fillId="7" borderId="54" xfId="0" applyFont="1" applyFill="1" applyBorder="1" applyAlignment="1">
      <alignment vertical="top" wrapText="1"/>
    </xf>
    <xf numFmtId="164" fontId="4" fillId="2" borderId="24" xfId="0" applyNumberFormat="1" applyFont="1" applyFill="1" applyBorder="1" applyAlignment="1">
      <alignment horizontal="center" vertical="center" wrapText="1"/>
    </xf>
    <xf numFmtId="164" fontId="4" fillId="2" borderId="28" xfId="0" applyNumberFormat="1" applyFont="1" applyFill="1" applyBorder="1" applyAlignment="1">
      <alignment horizontal="center" vertical="center" wrapText="1"/>
    </xf>
    <xf numFmtId="0" fontId="10" fillId="0" borderId="29" xfId="0" applyFont="1" applyBorder="1"/>
    <xf numFmtId="0" fontId="10" fillId="0" borderId="36" xfId="0" applyFont="1" applyBorder="1"/>
    <xf numFmtId="164" fontId="4" fillId="2" borderId="1" xfId="0" applyNumberFormat="1" applyFont="1" applyFill="1" applyBorder="1" applyAlignment="1">
      <alignment horizontal="center" vertical="center" wrapText="1"/>
    </xf>
    <xf numFmtId="0" fontId="1" fillId="0" borderId="13" xfId="0" applyFont="1" applyBorder="1" applyAlignment="1">
      <alignment horizontal="right" wrapText="1"/>
    </xf>
    <xf numFmtId="0" fontId="10" fillId="0" borderId="52" xfId="0" applyFont="1" applyBorder="1"/>
    <xf numFmtId="0" fontId="38" fillId="0" borderId="0" xfId="0" applyFont="1" applyAlignment="1">
      <alignment horizontal="right" wrapText="1"/>
    </xf>
    <xf numFmtId="0" fontId="39" fillId="0" borderId="0" xfId="0" applyFont="1" applyAlignment="1">
      <alignment horizontal="center" wrapText="1"/>
    </xf>
    <xf numFmtId="0" fontId="40" fillId="0" borderId="0" xfId="0" applyFont="1" applyAlignment="1">
      <alignment horizontal="center" wrapText="1"/>
    </xf>
    <xf numFmtId="0" fontId="1" fillId="5" borderId="13" xfId="0" applyFont="1" applyFill="1" applyBorder="1" applyAlignment="1">
      <alignment horizontal="center" vertical="center" wrapText="1"/>
    </xf>
    <xf numFmtId="0" fontId="10" fillId="0" borderId="100" xfId="0" applyFont="1" applyBorder="1"/>
    <xf numFmtId="4" fontId="1" fillId="5" borderId="13" xfId="0" applyNumberFormat="1" applyFont="1" applyFill="1" applyBorder="1" applyAlignment="1">
      <alignment horizontal="center" vertical="center" wrapText="1"/>
    </xf>
    <xf numFmtId="0" fontId="42" fillId="0" borderId="59" xfId="0" applyFont="1" applyBorder="1" applyAlignment="1">
      <alignment horizontal="center"/>
    </xf>
    <xf numFmtId="0" fontId="10" fillId="0" borderId="103" xfId="0" applyFont="1" applyBorder="1"/>
    <xf numFmtId="0" fontId="10" fillId="0" borderId="69" xfId="0" applyFont="1" applyBorder="1"/>
    <xf numFmtId="0" fontId="10" fillId="0" borderId="101"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686839</xdr:colOff>
      <xdr:row>1</xdr:row>
      <xdr:rowOff>51088</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xfrm>
          <a:off x="1836766" y="231197"/>
          <a:ext cx="2009775" cy="1533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prozorro.gov.ua/tender/UA-2021-02-10-006754-b" TargetMode="External"/><Relationship Id="rId13" Type="http://schemas.openxmlformats.org/officeDocument/2006/relationships/hyperlink" Target="https://prozorro.gov.ua/tender/UA-2021-02-05-006027-b" TargetMode="External"/><Relationship Id="rId3" Type="http://schemas.openxmlformats.org/officeDocument/2006/relationships/hyperlink" Target="https://prozorro.gov.ua/tender/UA-2021-02-10-006754-b." TargetMode="External"/><Relationship Id="rId7" Type="http://schemas.openxmlformats.org/officeDocument/2006/relationships/hyperlink" Target="https://prozorro.gov.ua/tender/UA-2021-02-10-006754-b" TargetMode="External"/><Relationship Id="rId12" Type="http://schemas.openxmlformats.org/officeDocument/2006/relationships/hyperlink" Target="https://prozorro.gov.ua/tender/UA-2021-01-20-004566-c" TargetMode="External"/><Relationship Id="rId17" Type="http://schemas.openxmlformats.org/officeDocument/2006/relationships/drawing" Target="../drawings/drawing2.xml"/><Relationship Id="rId2" Type="http://schemas.openxmlformats.org/officeDocument/2006/relationships/hyperlink" Target="https://prozorro.gov.ua/tender/UA-2021-02-10-006754-b" TargetMode="External"/><Relationship Id="rId16" Type="http://schemas.openxmlformats.org/officeDocument/2006/relationships/printerSettings" Target="../printerSettings/printerSettings1.bin"/><Relationship Id="rId1" Type="http://schemas.openxmlformats.org/officeDocument/2006/relationships/hyperlink" Target="https://prozorro.gov.ua/tender/UA-2021-08-09-001541-c" TargetMode="External"/><Relationship Id="rId6" Type="http://schemas.openxmlformats.org/officeDocument/2006/relationships/hyperlink" Target="https://prozorro.gov.ua/tender/UA-2021-08-11-010933-a." TargetMode="External"/><Relationship Id="rId11" Type="http://schemas.openxmlformats.org/officeDocument/2006/relationships/hyperlink" Target="https://prozorro.gov.ua/tender/UA-2021-08-31-003790-c." TargetMode="External"/><Relationship Id="rId5" Type="http://schemas.openxmlformats.org/officeDocument/2006/relationships/hyperlink" Target="https://prozorro.gov.ua/tender/UA-2021-02-10-006754-b." TargetMode="External"/><Relationship Id="rId15" Type="http://schemas.openxmlformats.org/officeDocument/2006/relationships/hyperlink" Target="https://prozorro.gov.ua/tender/UA-2021-09-30-000387-a" TargetMode="External"/><Relationship Id="rId10" Type="http://schemas.openxmlformats.org/officeDocument/2006/relationships/hyperlink" Target="https://prozorro.gov.ua/tender/UA-2021-09-30-000485-a." TargetMode="External"/><Relationship Id="rId4" Type="http://schemas.openxmlformats.org/officeDocument/2006/relationships/hyperlink" Target="https://prozorro.gov.ua/tender/UA-2021-02-10-006754-b" TargetMode="External"/><Relationship Id="rId9" Type="http://schemas.openxmlformats.org/officeDocument/2006/relationships/hyperlink" Target="https://prozorro.gov.ua/tender/UA-2021-02-10-006754-b" TargetMode="External"/><Relationship Id="rId14" Type="http://schemas.openxmlformats.org/officeDocument/2006/relationships/hyperlink" Target="https://prozorro.gov.ua/tender/UA-2021-08-11-002756-c"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Z1000"/>
  <sheetViews>
    <sheetView workbookViewId="0">
      <selection activeCell="A13" sqref="A1:XFD13"/>
    </sheetView>
  </sheetViews>
  <sheetFormatPr defaultColWidth="12.59765625" defaultRowHeight="15" customHeight="1" x14ac:dyDescent="0.25"/>
  <cols>
    <col min="1" max="1" width="12.3984375" customWidth="1"/>
    <col min="2" max="16" width="12" customWidth="1"/>
    <col min="17" max="26" width="6.59765625" customWidth="1"/>
  </cols>
  <sheetData>
    <row r="1" spans="1:26" ht="14.4" x14ac:dyDescent="0.3">
      <c r="B1" s="1"/>
      <c r="D1" s="2"/>
      <c r="E1" s="2"/>
      <c r="F1" s="2"/>
      <c r="G1" s="2"/>
      <c r="H1" s="2"/>
      <c r="I1" s="2"/>
      <c r="J1" s="3"/>
      <c r="K1" s="3" t="s">
        <v>0</v>
      </c>
      <c r="L1" s="3"/>
      <c r="M1" s="2"/>
      <c r="N1" s="3"/>
      <c r="O1" s="2"/>
      <c r="P1" s="3"/>
    </row>
    <row r="2" spans="1:26" ht="14.4" x14ac:dyDescent="0.3">
      <c r="D2" s="2"/>
      <c r="E2" s="2"/>
      <c r="F2" s="2"/>
      <c r="G2" s="2"/>
      <c r="H2" s="2"/>
      <c r="I2" s="2"/>
      <c r="J2" s="3"/>
      <c r="K2" s="4" t="s">
        <v>1</v>
      </c>
      <c r="L2" s="3"/>
      <c r="M2" s="2"/>
      <c r="N2" s="3"/>
      <c r="O2" s="2"/>
      <c r="P2" s="3"/>
    </row>
    <row r="3" spans="1:26" ht="15.6" x14ac:dyDescent="0.3">
      <c r="A3" s="5"/>
      <c r="B3" s="5"/>
      <c r="C3" s="5"/>
      <c r="D3" s="6"/>
      <c r="E3" s="6"/>
      <c r="F3" s="6"/>
      <c r="G3" s="6"/>
      <c r="H3" s="6"/>
      <c r="I3" s="6"/>
      <c r="J3" s="7"/>
      <c r="K3" s="8" t="s">
        <v>2</v>
      </c>
      <c r="L3" s="7"/>
      <c r="M3" s="9"/>
      <c r="N3" s="10"/>
      <c r="O3" s="9"/>
      <c r="P3" s="7"/>
      <c r="Q3" s="5"/>
      <c r="R3" s="5"/>
      <c r="S3" s="5"/>
      <c r="T3" s="5"/>
      <c r="U3" s="5"/>
      <c r="V3" s="5"/>
      <c r="W3" s="5"/>
      <c r="X3" s="5"/>
      <c r="Y3" s="5"/>
      <c r="Z3" s="5"/>
    </row>
    <row r="4" spans="1:26" ht="15.6" x14ac:dyDescent="0.3">
      <c r="A4" s="5"/>
      <c r="B4" s="5"/>
      <c r="C4" s="5"/>
      <c r="D4" s="6"/>
      <c r="E4" s="6"/>
      <c r="F4" s="6"/>
      <c r="G4" s="6"/>
      <c r="H4" s="6"/>
      <c r="I4" s="6"/>
      <c r="J4" s="7"/>
      <c r="K4" s="5"/>
      <c r="L4" s="11"/>
      <c r="M4" s="12"/>
      <c r="N4" s="11"/>
      <c r="O4" s="9"/>
      <c r="P4" s="7"/>
      <c r="Q4" s="5"/>
      <c r="R4" s="5"/>
      <c r="S4" s="5"/>
      <c r="T4" s="5"/>
      <c r="U4" s="5"/>
      <c r="V4" s="5"/>
      <c r="W4" s="5"/>
      <c r="X4" s="5"/>
      <c r="Y4" s="5"/>
      <c r="Z4" s="5"/>
    </row>
    <row r="5" spans="1:26" ht="15.75" customHeight="1" x14ac:dyDescent="0.3">
      <c r="A5" s="5"/>
      <c r="B5" s="13"/>
      <c r="C5" s="5"/>
      <c r="D5" s="13" t="s">
        <v>3</v>
      </c>
      <c r="E5" s="5"/>
      <c r="F5" s="14" t="s">
        <v>4</v>
      </c>
      <c r="G5" s="5"/>
      <c r="H5" s="5"/>
      <c r="I5" s="5"/>
      <c r="J5" s="5"/>
      <c r="K5" s="5"/>
      <c r="L5" s="15"/>
      <c r="M5" s="15"/>
      <c r="N5" s="16"/>
      <c r="O5" s="5"/>
      <c r="P5" s="5"/>
      <c r="Q5" s="5"/>
      <c r="R5" s="5"/>
      <c r="S5" s="5"/>
      <c r="T5" s="5"/>
      <c r="U5" s="5"/>
      <c r="V5" s="5"/>
      <c r="W5" s="5"/>
      <c r="X5" s="5"/>
      <c r="Y5" s="5"/>
      <c r="Z5" s="5"/>
    </row>
    <row r="6" spans="1:26" ht="15.6" x14ac:dyDescent="0.3">
      <c r="A6" s="5"/>
      <c r="B6" s="13"/>
      <c r="C6" s="5"/>
      <c r="D6" s="13" t="s">
        <v>5</v>
      </c>
      <c r="E6" s="13"/>
      <c r="F6" s="14" t="s">
        <v>6</v>
      </c>
      <c r="G6" s="13"/>
      <c r="H6" s="13"/>
      <c r="I6" s="13"/>
      <c r="J6" s="16"/>
      <c r="K6" s="5"/>
      <c r="L6" s="5"/>
      <c r="M6" s="5"/>
      <c r="N6" s="16"/>
      <c r="O6" s="5"/>
      <c r="P6" s="5"/>
      <c r="Q6" s="5"/>
      <c r="R6" s="5"/>
      <c r="S6" s="5"/>
      <c r="T6" s="5"/>
      <c r="U6" s="5"/>
      <c r="V6" s="5"/>
      <c r="W6" s="5"/>
      <c r="X6" s="5"/>
      <c r="Y6" s="5"/>
      <c r="Z6" s="5"/>
    </row>
    <row r="7" spans="1:26" ht="15.6" x14ac:dyDescent="0.3">
      <c r="A7" s="5"/>
      <c r="B7" s="5"/>
      <c r="C7" s="5"/>
      <c r="D7" s="13" t="s">
        <v>7</v>
      </c>
      <c r="E7" s="13"/>
      <c r="F7" s="14" t="s">
        <v>8</v>
      </c>
      <c r="G7" s="13"/>
      <c r="H7" s="13"/>
      <c r="I7" s="13"/>
      <c r="J7" s="16"/>
      <c r="K7" s="5"/>
      <c r="L7" s="17"/>
      <c r="M7" s="17"/>
      <c r="N7" s="16"/>
      <c r="O7" s="5"/>
      <c r="P7" s="5"/>
      <c r="Q7" s="5"/>
      <c r="R7" s="5"/>
      <c r="S7" s="5"/>
      <c r="T7" s="5"/>
      <c r="U7" s="5"/>
      <c r="V7" s="5"/>
      <c r="W7" s="5"/>
      <c r="X7" s="5"/>
      <c r="Y7" s="5"/>
      <c r="Z7" s="5"/>
    </row>
    <row r="8" spans="1:26" ht="15.6" x14ac:dyDescent="0.3">
      <c r="A8" s="5"/>
      <c r="B8" s="5"/>
      <c r="C8" s="5"/>
      <c r="D8" s="13" t="s">
        <v>9</v>
      </c>
      <c r="E8" s="13"/>
      <c r="F8" s="14" t="s">
        <v>10</v>
      </c>
      <c r="G8" s="13"/>
      <c r="H8" s="13"/>
      <c r="I8" s="13"/>
      <c r="J8" s="16"/>
      <c r="K8" s="5"/>
      <c r="L8" s="16"/>
      <c r="M8" s="16"/>
      <c r="N8" s="16"/>
      <c r="O8" s="5"/>
      <c r="P8" s="5"/>
      <c r="Q8" s="5"/>
      <c r="R8" s="5"/>
      <c r="S8" s="5"/>
      <c r="T8" s="5"/>
      <c r="U8" s="5"/>
      <c r="V8" s="5"/>
      <c r="W8" s="5"/>
      <c r="X8" s="5"/>
      <c r="Y8" s="5"/>
      <c r="Z8" s="5"/>
    </row>
    <row r="9" spans="1:26" ht="15.6" x14ac:dyDescent="0.3">
      <c r="A9" s="5"/>
      <c r="B9" s="5"/>
      <c r="C9" s="5"/>
      <c r="D9" s="12"/>
      <c r="E9" s="12"/>
      <c r="F9" s="12"/>
      <c r="G9" s="12"/>
      <c r="H9" s="12"/>
      <c r="I9" s="12"/>
      <c r="J9" s="11"/>
      <c r="K9" s="12"/>
      <c r="L9" s="11"/>
      <c r="M9" s="12"/>
      <c r="N9" s="11"/>
      <c r="O9" s="9"/>
      <c r="P9" s="7"/>
      <c r="Q9" s="5"/>
      <c r="R9" s="5"/>
      <c r="S9" s="5"/>
      <c r="T9" s="5"/>
      <c r="U9" s="5"/>
      <c r="V9" s="5"/>
      <c r="W9" s="5"/>
      <c r="X9" s="5"/>
      <c r="Y9" s="5"/>
      <c r="Z9" s="5"/>
    </row>
    <row r="10" spans="1:26" ht="15.6" x14ac:dyDescent="0.3">
      <c r="A10" s="5"/>
      <c r="B10" s="5"/>
      <c r="C10" s="5"/>
      <c r="D10" s="12"/>
      <c r="E10" s="12"/>
      <c r="F10" s="12"/>
      <c r="G10" s="12"/>
      <c r="H10" s="12"/>
      <c r="I10" s="12"/>
      <c r="J10" s="11"/>
      <c r="K10" s="12"/>
      <c r="L10" s="11"/>
      <c r="M10" s="12"/>
      <c r="N10" s="11"/>
      <c r="O10" s="9"/>
      <c r="P10" s="7"/>
      <c r="Q10" s="5"/>
      <c r="R10" s="5"/>
      <c r="S10" s="5"/>
      <c r="T10" s="5"/>
      <c r="U10" s="5"/>
      <c r="V10" s="5"/>
      <c r="W10" s="5"/>
      <c r="X10" s="5"/>
      <c r="Y10" s="5"/>
      <c r="Z10" s="5"/>
    </row>
    <row r="11" spans="1:26" ht="15.6" x14ac:dyDescent="0.3">
      <c r="A11" s="5"/>
      <c r="B11" s="500" t="s">
        <v>11</v>
      </c>
      <c r="C11" s="501"/>
      <c r="D11" s="501"/>
      <c r="E11" s="501"/>
      <c r="F11" s="501"/>
      <c r="G11" s="501"/>
      <c r="H11" s="501"/>
      <c r="I11" s="501"/>
      <c r="J11" s="501"/>
      <c r="K11" s="501"/>
      <c r="L11" s="501"/>
      <c r="M11" s="501"/>
      <c r="N11" s="501"/>
      <c r="O11" s="9"/>
      <c r="P11" s="7"/>
      <c r="Q11" s="18"/>
      <c r="R11" s="5"/>
      <c r="S11" s="5"/>
      <c r="T11" s="5"/>
      <c r="U11" s="5"/>
      <c r="V11" s="5"/>
      <c r="W11" s="5"/>
      <c r="X11" s="5"/>
      <c r="Y11" s="5"/>
      <c r="Z11" s="5"/>
    </row>
    <row r="12" spans="1:26" ht="15.6" x14ac:dyDescent="0.3">
      <c r="A12" s="5"/>
      <c r="B12" s="500" t="s">
        <v>12</v>
      </c>
      <c r="C12" s="501"/>
      <c r="D12" s="501"/>
      <c r="E12" s="501"/>
      <c r="F12" s="501"/>
      <c r="G12" s="501"/>
      <c r="H12" s="501"/>
      <c r="I12" s="501"/>
      <c r="J12" s="501"/>
      <c r="K12" s="501"/>
      <c r="L12" s="501"/>
      <c r="M12" s="501"/>
      <c r="N12" s="501"/>
      <c r="O12" s="9"/>
      <c r="P12" s="7"/>
      <c r="Q12" s="5"/>
      <c r="R12" s="5"/>
      <c r="S12" s="5"/>
      <c r="T12" s="5"/>
      <c r="U12" s="5"/>
      <c r="V12" s="5"/>
      <c r="W12" s="5"/>
      <c r="X12" s="5"/>
      <c r="Y12" s="5"/>
      <c r="Z12" s="5"/>
    </row>
    <row r="13" spans="1:26" ht="15.6" x14ac:dyDescent="0.3">
      <c r="A13" s="5"/>
      <c r="B13" s="502" t="s">
        <v>13</v>
      </c>
      <c r="C13" s="501"/>
      <c r="D13" s="501"/>
      <c r="E13" s="501"/>
      <c r="F13" s="501"/>
      <c r="G13" s="501"/>
      <c r="H13" s="501"/>
      <c r="I13" s="501"/>
      <c r="J13" s="501"/>
      <c r="K13" s="501"/>
      <c r="L13" s="501"/>
      <c r="M13" s="501"/>
      <c r="N13" s="501"/>
      <c r="O13" s="9"/>
      <c r="P13" s="7"/>
      <c r="Q13" s="5"/>
      <c r="R13" s="5"/>
      <c r="S13" s="5"/>
      <c r="T13" s="5"/>
      <c r="U13" s="5"/>
      <c r="V13" s="5"/>
      <c r="W13" s="5"/>
      <c r="X13" s="5"/>
      <c r="Y13" s="5"/>
      <c r="Z13" s="5"/>
    </row>
    <row r="14" spans="1:26" ht="15.6" x14ac:dyDescent="0.3">
      <c r="A14" s="5"/>
      <c r="B14" s="13"/>
      <c r="C14" s="16"/>
      <c r="D14" s="12"/>
      <c r="E14" s="12"/>
      <c r="F14" s="12"/>
      <c r="G14" s="12"/>
      <c r="H14" s="12"/>
      <c r="I14" s="12"/>
      <c r="J14" s="11"/>
      <c r="K14" s="12"/>
      <c r="L14" s="11"/>
      <c r="M14" s="12"/>
      <c r="N14" s="11"/>
      <c r="O14" s="9"/>
      <c r="P14" s="7"/>
      <c r="Q14" s="5"/>
      <c r="R14" s="5"/>
      <c r="S14" s="5"/>
      <c r="T14" s="5"/>
      <c r="U14" s="5"/>
      <c r="V14" s="5"/>
      <c r="W14" s="5"/>
      <c r="X14" s="5"/>
      <c r="Y14" s="5"/>
      <c r="Z14" s="5"/>
    </row>
    <row r="15" spans="1:26" ht="14.4" x14ac:dyDescent="0.3">
      <c r="D15" s="2"/>
      <c r="E15" s="2"/>
      <c r="F15" s="2"/>
      <c r="G15" s="2"/>
      <c r="H15" s="2"/>
      <c r="I15" s="2"/>
      <c r="J15" s="3"/>
      <c r="K15" s="2"/>
      <c r="L15" s="3"/>
      <c r="M15" s="2"/>
      <c r="N15" s="3"/>
      <c r="O15" s="2"/>
      <c r="P15" s="3"/>
    </row>
    <row r="16" spans="1:26" ht="30" customHeight="1" x14ac:dyDescent="0.25">
      <c r="A16" s="486"/>
      <c r="B16" s="489" t="s">
        <v>14</v>
      </c>
      <c r="C16" s="490"/>
      <c r="D16" s="493" t="s">
        <v>15</v>
      </c>
      <c r="E16" s="494"/>
      <c r="F16" s="494"/>
      <c r="G16" s="494"/>
      <c r="H16" s="494"/>
      <c r="I16" s="494"/>
      <c r="J16" s="495"/>
      <c r="K16" s="496" t="s">
        <v>16</v>
      </c>
      <c r="L16" s="490"/>
      <c r="M16" s="496" t="s">
        <v>17</v>
      </c>
      <c r="N16" s="490"/>
      <c r="O16" s="19"/>
      <c r="P16" s="19"/>
      <c r="Q16" s="19"/>
      <c r="R16" s="19"/>
      <c r="S16" s="19"/>
      <c r="T16" s="19"/>
      <c r="U16" s="19"/>
      <c r="V16" s="19"/>
      <c r="W16" s="19"/>
      <c r="X16" s="19"/>
      <c r="Y16" s="19"/>
      <c r="Z16" s="19"/>
    </row>
    <row r="17" spans="1:26" ht="51" customHeight="1" x14ac:dyDescent="0.3">
      <c r="A17" s="487"/>
      <c r="B17" s="491"/>
      <c r="C17" s="492"/>
      <c r="D17" s="20" t="s">
        <v>18</v>
      </c>
      <c r="E17" s="21" t="s">
        <v>19</v>
      </c>
      <c r="F17" s="21" t="s">
        <v>20</v>
      </c>
      <c r="G17" s="21" t="s">
        <v>21</v>
      </c>
      <c r="H17" s="21" t="s">
        <v>22</v>
      </c>
      <c r="I17" s="498" t="s">
        <v>23</v>
      </c>
      <c r="J17" s="499"/>
      <c r="K17" s="497"/>
      <c r="L17" s="492"/>
      <c r="M17" s="497"/>
      <c r="N17" s="492"/>
    </row>
    <row r="18" spans="1:26" ht="47.25" customHeight="1" x14ac:dyDescent="0.25">
      <c r="A18" s="488"/>
      <c r="B18" s="22" t="s">
        <v>24</v>
      </c>
      <c r="C18" s="23" t="s">
        <v>25</v>
      </c>
      <c r="D18" s="22" t="s">
        <v>25</v>
      </c>
      <c r="E18" s="24" t="s">
        <v>25</v>
      </c>
      <c r="F18" s="24" t="s">
        <v>25</v>
      </c>
      <c r="G18" s="24" t="s">
        <v>25</v>
      </c>
      <c r="H18" s="24" t="s">
        <v>25</v>
      </c>
      <c r="I18" s="24" t="s">
        <v>24</v>
      </c>
      <c r="J18" s="25" t="s">
        <v>26</v>
      </c>
      <c r="K18" s="22" t="s">
        <v>24</v>
      </c>
      <c r="L18" s="23" t="s">
        <v>25</v>
      </c>
      <c r="M18" s="26" t="s">
        <v>24</v>
      </c>
      <c r="N18" s="27" t="s">
        <v>25</v>
      </c>
      <c r="O18" s="28"/>
      <c r="P18" s="28"/>
      <c r="Q18" s="28"/>
      <c r="R18" s="28"/>
      <c r="S18" s="28"/>
      <c r="T18" s="28"/>
      <c r="U18" s="28"/>
      <c r="V18" s="28"/>
      <c r="W18" s="28"/>
      <c r="X18" s="28"/>
      <c r="Y18" s="28"/>
      <c r="Z18" s="28"/>
    </row>
    <row r="19" spans="1:26" ht="15" customHeight="1" x14ac:dyDescent="0.25">
      <c r="A19" s="29" t="s">
        <v>27</v>
      </c>
      <c r="B19" s="30" t="s">
        <v>28</v>
      </c>
      <c r="C19" s="31" t="s">
        <v>29</v>
      </c>
      <c r="D19" s="32" t="s">
        <v>30</v>
      </c>
      <c r="E19" s="33" t="s">
        <v>31</v>
      </c>
      <c r="F19" s="33" t="s">
        <v>32</v>
      </c>
      <c r="G19" s="33" t="s">
        <v>33</v>
      </c>
      <c r="H19" s="33" t="s">
        <v>34</v>
      </c>
      <c r="I19" s="33" t="s">
        <v>35</v>
      </c>
      <c r="J19" s="31" t="s">
        <v>36</v>
      </c>
      <c r="K19" s="32" t="s">
        <v>37</v>
      </c>
      <c r="L19" s="31" t="s">
        <v>38</v>
      </c>
      <c r="M19" s="32" t="s">
        <v>39</v>
      </c>
      <c r="N19" s="31" t="s">
        <v>40</v>
      </c>
      <c r="O19" s="34"/>
      <c r="P19" s="34"/>
      <c r="Q19" s="34"/>
      <c r="R19" s="34"/>
      <c r="S19" s="34"/>
      <c r="T19" s="34"/>
      <c r="U19" s="34"/>
      <c r="V19" s="34"/>
      <c r="W19" s="34"/>
      <c r="X19" s="34"/>
      <c r="Y19" s="34"/>
      <c r="Z19" s="34"/>
    </row>
    <row r="20" spans="1:26" ht="39.75" customHeight="1" x14ac:dyDescent="0.25">
      <c r="A20" s="35" t="s">
        <v>41</v>
      </c>
      <c r="B20" s="36"/>
      <c r="C20" s="37">
        <f>Витрати!G170</f>
        <v>983525</v>
      </c>
      <c r="D20" s="38"/>
      <c r="E20" s="39"/>
      <c r="F20" s="39"/>
      <c r="G20" s="39"/>
      <c r="H20" s="39">
        <f>Витрати!M170</f>
        <v>679913.32000000007</v>
      </c>
      <c r="I20" s="40"/>
      <c r="J20" s="37">
        <f t="shared" ref="J20:J23" si="0">D20+E20+F20+G20+H20</f>
        <v>679913.32000000007</v>
      </c>
      <c r="K20" s="41"/>
      <c r="L20" s="37">
        <v>165869.6</v>
      </c>
      <c r="M20" s="42">
        <v>1</v>
      </c>
      <c r="N20" s="43">
        <f t="shared" ref="N20:N23" si="1">C20+J20+L20</f>
        <v>1829307.9200000002</v>
      </c>
      <c r="O20" s="28"/>
      <c r="P20" s="28"/>
      <c r="Q20" s="28"/>
      <c r="R20" s="28"/>
      <c r="S20" s="28"/>
      <c r="T20" s="28"/>
      <c r="U20" s="28"/>
      <c r="V20" s="28"/>
      <c r="W20" s="28"/>
      <c r="X20" s="28"/>
      <c r="Y20" s="28"/>
      <c r="Z20" s="28"/>
    </row>
    <row r="21" spans="1:26" ht="45" customHeight="1" x14ac:dyDescent="0.25">
      <c r="A21" s="44" t="s">
        <v>42</v>
      </c>
      <c r="B21" s="36"/>
      <c r="C21" s="45">
        <f>Витрати!J170</f>
        <v>860132.81</v>
      </c>
      <c r="D21" s="38"/>
      <c r="E21" s="39"/>
      <c r="F21" s="39"/>
      <c r="G21" s="39"/>
      <c r="H21" s="46">
        <f>Витрати!P170</f>
        <v>600342.49219999998</v>
      </c>
      <c r="I21" s="40"/>
      <c r="J21" s="37">
        <f t="shared" si="0"/>
        <v>600342.49219999998</v>
      </c>
      <c r="K21" s="41"/>
      <c r="L21" s="45">
        <f>Витрати!V170</f>
        <v>154620.14000000001</v>
      </c>
      <c r="M21" s="42">
        <v>1</v>
      </c>
      <c r="N21" s="43">
        <f t="shared" si="1"/>
        <v>1615095.4421999999</v>
      </c>
      <c r="O21" s="28"/>
      <c r="P21" s="28"/>
      <c r="Q21" s="28"/>
      <c r="R21" s="28"/>
      <c r="S21" s="28"/>
      <c r="T21" s="28"/>
      <c r="U21" s="28"/>
      <c r="V21" s="28"/>
      <c r="W21" s="28"/>
      <c r="X21" s="28"/>
      <c r="Y21" s="28"/>
      <c r="Z21" s="28"/>
    </row>
    <row r="22" spans="1:26" ht="48.75" customHeight="1" x14ac:dyDescent="0.25">
      <c r="A22" s="44" t="s">
        <v>43</v>
      </c>
      <c r="B22" s="36"/>
      <c r="C22" s="37">
        <v>737644</v>
      </c>
      <c r="D22" s="38"/>
      <c r="E22" s="39"/>
      <c r="F22" s="39"/>
      <c r="G22" s="39"/>
      <c r="H22" s="46">
        <f>H21</f>
        <v>600342.49219999998</v>
      </c>
      <c r="I22" s="40"/>
      <c r="J22" s="37">
        <f t="shared" si="0"/>
        <v>600342.49219999998</v>
      </c>
      <c r="K22" s="41"/>
      <c r="L22" s="45">
        <v>168977.8</v>
      </c>
      <c r="M22" s="42">
        <v>1</v>
      </c>
      <c r="N22" s="43">
        <f t="shared" si="1"/>
        <v>1506964.2922</v>
      </c>
      <c r="O22" s="47"/>
      <c r="P22" s="28"/>
      <c r="Q22" s="28"/>
      <c r="R22" s="28"/>
      <c r="S22" s="28"/>
      <c r="T22" s="28"/>
      <c r="U22" s="28"/>
      <c r="V22" s="28"/>
      <c r="W22" s="28"/>
      <c r="X22" s="28"/>
      <c r="Y22" s="28"/>
      <c r="Z22" s="28"/>
    </row>
    <row r="23" spans="1:26" ht="39.75" customHeight="1" x14ac:dyDescent="0.25">
      <c r="A23" s="48" t="s">
        <v>44</v>
      </c>
      <c r="B23" s="36"/>
      <c r="C23" s="37">
        <f t="shared" ref="C23:H23" si="2">C21-C22</f>
        <v>122488.81000000006</v>
      </c>
      <c r="D23" s="37">
        <f t="shared" si="2"/>
        <v>0</v>
      </c>
      <c r="E23" s="37">
        <f t="shared" si="2"/>
        <v>0</v>
      </c>
      <c r="F23" s="37">
        <f t="shared" si="2"/>
        <v>0</v>
      </c>
      <c r="G23" s="37">
        <f t="shared" si="2"/>
        <v>0</v>
      </c>
      <c r="H23" s="37">
        <f t="shared" si="2"/>
        <v>0</v>
      </c>
      <c r="I23" s="40"/>
      <c r="J23" s="37">
        <f t="shared" si="0"/>
        <v>0</v>
      </c>
      <c r="K23" s="41"/>
      <c r="L23" s="37">
        <f>L21-L22</f>
        <v>-14357.659999999974</v>
      </c>
      <c r="M23" s="42">
        <v>1</v>
      </c>
      <c r="N23" s="43">
        <f t="shared" si="1"/>
        <v>108131.15000000008</v>
      </c>
      <c r="O23" s="28"/>
      <c r="P23" s="28"/>
      <c r="Q23" s="28"/>
      <c r="R23" s="28"/>
      <c r="S23" s="28"/>
      <c r="T23" s="28"/>
      <c r="U23" s="28"/>
      <c r="V23" s="28"/>
      <c r="W23" s="28"/>
      <c r="X23" s="28"/>
      <c r="Y23" s="28"/>
      <c r="Z23" s="28"/>
    </row>
    <row r="24" spans="1:26" ht="15.75" customHeight="1" x14ac:dyDescent="0.3">
      <c r="D24" s="2"/>
      <c r="E24" s="2"/>
      <c r="F24" s="2"/>
      <c r="G24" s="2"/>
      <c r="H24" s="2"/>
      <c r="I24" s="2"/>
      <c r="J24" s="3"/>
      <c r="K24" s="2"/>
      <c r="L24" s="3"/>
      <c r="M24" s="2"/>
      <c r="N24" s="3"/>
      <c r="O24" s="2"/>
      <c r="P24" s="3"/>
    </row>
    <row r="25" spans="1:26" ht="15.75" customHeight="1" x14ac:dyDescent="0.3">
      <c r="D25" s="2"/>
      <c r="E25" s="2"/>
      <c r="F25" s="2"/>
      <c r="G25" s="2"/>
      <c r="H25" s="2"/>
      <c r="I25" s="2"/>
      <c r="J25" s="3"/>
      <c r="K25" s="2"/>
      <c r="L25" s="3"/>
      <c r="M25" s="2"/>
      <c r="N25" s="3"/>
      <c r="O25" s="2"/>
      <c r="P25" s="3"/>
    </row>
    <row r="26" spans="1:26" ht="15.75" customHeight="1" x14ac:dyDescent="0.3">
      <c r="A26" s="49"/>
      <c r="B26" s="49" t="s">
        <v>45</v>
      </c>
      <c r="C26" s="50" t="s">
        <v>46</v>
      </c>
      <c r="D26" s="51"/>
      <c r="E26" s="51"/>
      <c r="F26" s="49"/>
      <c r="G26" s="51"/>
      <c r="H26" s="51"/>
      <c r="I26" s="52"/>
      <c r="J26" s="50" t="s">
        <v>47</v>
      </c>
      <c r="K26" s="51"/>
      <c r="L26" s="51"/>
      <c r="M26" s="51"/>
      <c r="N26" s="51"/>
      <c r="O26" s="49"/>
      <c r="P26" s="49"/>
      <c r="Q26" s="49"/>
      <c r="R26" s="49"/>
      <c r="S26" s="49"/>
      <c r="T26" s="49"/>
      <c r="U26" s="49"/>
      <c r="V26" s="49"/>
      <c r="W26" s="49"/>
      <c r="X26" s="49"/>
      <c r="Y26" s="49"/>
      <c r="Z26" s="49"/>
    </row>
    <row r="27" spans="1:26" ht="15.75" customHeight="1" x14ac:dyDescent="0.3">
      <c r="D27" s="53" t="s">
        <v>48</v>
      </c>
      <c r="F27" s="54"/>
      <c r="G27" s="53" t="s">
        <v>49</v>
      </c>
      <c r="I27" s="2"/>
      <c r="K27" s="54" t="s">
        <v>50</v>
      </c>
    </row>
    <row r="28" spans="1:26" ht="15.75" customHeight="1" x14ac:dyDescent="0.3">
      <c r="D28" s="2"/>
      <c r="E28" s="2"/>
      <c r="F28" s="2"/>
      <c r="G28" s="2"/>
      <c r="H28" s="2"/>
      <c r="I28" s="2"/>
      <c r="J28" s="3"/>
      <c r="K28" s="2"/>
      <c r="L28" s="3"/>
      <c r="M28" s="2"/>
      <c r="N28" s="3"/>
      <c r="O28" s="2"/>
      <c r="P28" s="3"/>
    </row>
    <row r="29" spans="1:26" ht="15.75" customHeight="1" x14ac:dyDescent="0.3">
      <c r="D29" s="2"/>
      <c r="E29" s="2"/>
      <c r="F29" s="2"/>
      <c r="G29" s="2"/>
      <c r="H29" s="2"/>
      <c r="I29" s="2"/>
      <c r="J29" s="3"/>
      <c r="K29" s="2"/>
      <c r="L29" s="3"/>
      <c r="M29" s="2"/>
      <c r="N29" s="3"/>
      <c r="O29" s="2"/>
      <c r="P29" s="3"/>
    </row>
    <row r="30" spans="1:26" ht="15.75" customHeight="1" x14ac:dyDescent="0.3">
      <c r="D30" s="2"/>
      <c r="E30" s="2"/>
      <c r="F30" s="2"/>
      <c r="G30" s="2"/>
      <c r="H30" s="2"/>
      <c r="I30" s="2"/>
      <c r="J30" s="3"/>
      <c r="K30" s="2"/>
      <c r="L30" s="3"/>
      <c r="M30" s="2"/>
      <c r="N30" s="3"/>
      <c r="O30" s="2"/>
      <c r="P30" s="3"/>
    </row>
    <row r="31" spans="1:26" ht="15.75" customHeight="1" x14ac:dyDescent="0.3">
      <c r="D31" s="2"/>
      <c r="E31" s="2"/>
      <c r="F31" s="2"/>
      <c r="G31" s="2"/>
      <c r="H31" s="2"/>
      <c r="I31" s="2"/>
      <c r="J31" s="3"/>
      <c r="K31" s="2"/>
      <c r="L31" s="3"/>
      <c r="M31" s="2"/>
      <c r="N31" s="3"/>
      <c r="O31" s="2"/>
      <c r="P31" s="3"/>
    </row>
    <row r="32" spans="1:26" ht="15.75" customHeight="1" x14ac:dyDescent="0.3">
      <c r="D32" s="2"/>
      <c r="E32" s="2"/>
      <c r="F32" s="2"/>
      <c r="G32" s="2"/>
      <c r="H32" s="2"/>
      <c r="I32" s="2"/>
      <c r="J32" s="3"/>
      <c r="K32" s="2"/>
      <c r="L32" s="3"/>
      <c r="M32" s="2"/>
      <c r="N32" s="3"/>
      <c r="O32" s="2"/>
      <c r="P32" s="3"/>
    </row>
    <row r="33" spans="4:16" ht="15.75" customHeight="1" x14ac:dyDescent="0.3">
      <c r="D33" s="2"/>
      <c r="E33" s="2"/>
      <c r="F33" s="2"/>
      <c r="G33" s="2"/>
      <c r="H33" s="2"/>
      <c r="I33" s="2"/>
      <c r="J33" s="3"/>
      <c r="K33" s="2"/>
      <c r="L33" s="3"/>
      <c r="M33" s="2"/>
      <c r="N33" s="3"/>
      <c r="O33" s="2"/>
      <c r="P33" s="3"/>
    </row>
    <row r="34" spans="4:16" ht="15.75" customHeight="1" x14ac:dyDescent="0.3">
      <c r="D34" s="2"/>
      <c r="E34" s="2"/>
      <c r="F34" s="2"/>
      <c r="G34" s="2"/>
      <c r="H34" s="2"/>
      <c r="I34" s="2"/>
      <c r="J34" s="3"/>
      <c r="K34" s="2"/>
      <c r="L34" s="3"/>
      <c r="M34" s="2"/>
      <c r="N34" s="3"/>
      <c r="O34" s="2"/>
      <c r="P34" s="3"/>
    </row>
    <row r="35" spans="4:16" ht="15.75" customHeight="1" x14ac:dyDescent="0.3">
      <c r="D35" s="2"/>
      <c r="E35" s="2"/>
      <c r="F35" s="2"/>
      <c r="G35" s="2"/>
      <c r="H35" s="2"/>
      <c r="I35" s="2"/>
      <c r="J35" s="3"/>
      <c r="K35" s="2"/>
      <c r="L35" s="3"/>
      <c r="M35" s="2"/>
      <c r="N35" s="3"/>
      <c r="O35" s="2"/>
      <c r="P35" s="3"/>
    </row>
    <row r="36" spans="4:16" ht="15.75" customHeight="1" x14ac:dyDescent="0.3">
      <c r="D36" s="2"/>
      <c r="E36" s="2"/>
      <c r="F36" s="2"/>
      <c r="G36" s="2"/>
      <c r="H36" s="2"/>
      <c r="I36" s="2"/>
      <c r="J36" s="3"/>
      <c r="K36" s="2"/>
      <c r="L36" s="3"/>
      <c r="M36" s="2"/>
      <c r="N36" s="3"/>
      <c r="O36" s="2"/>
      <c r="P36" s="3"/>
    </row>
    <row r="37" spans="4:16" ht="15.75" customHeight="1" x14ac:dyDescent="0.3">
      <c r="D37" s="2"/>
      <c r="E37" s="2"/>
      <c r="F37" s="2"/>
      <c r="G37" s="2"/>
      <c r="H37" s="2"/>
      <c r="I37" s="2"/>
      <c r="J37" s="3"/>
      <c r="K37" s="2"/>
      <c r="L37" s="3"/>
      <c r="M37" s="2"/>
      <c r="N37" s="3"/>
      <c r="O37" s="2"/>
      <c r="P37" s="3"/>
    </row>
    <row r="38" spans="4:16" ht="15.75" customHeight="1" x14ac:dyDescent="0.3">
      <c r="D38" s="2"/>
      <c r="E38" s="2"/>
      <c r="F38" s="2"/>
      <c r="G38" s="2"/>
      <c r="H38" s="2"/>
      <c r="I38" s="2"/>
      <c r="J38" s="3"/>
      <c r="K38" s="2"/>
      <c r="L38" s="3"/>
      <c r="M38" s="2"/>
      <c r="N38" s="3"/>
      <c r="O38" s="2"/>
      <c r="P38" s="3"/>
    </row>
    <row r="39" spans="4:16" ht="15.75" customHeight="1" x14ac:dyDescent="0.3">
      <c r="D39" s="2"/>
      <c r="E39" s="2"/>
      <c r="F39" s="2"/>
      <c r="G39" s="2"/>
      <c r="H39" s="2"/>
      <c r="I39" s="2"/>
      <c r="J39" s="3"/>
      <c r="K39" s="2"/>
      <c r="L39" s="3"/>
      <c r="M39" s="2"/>
      <c r="N39" s="3"/>
      <c r="O39" s="2"/>
      <c r="P39" s="3"/>
    </row>
    <row r="40" spans="4:16" ht="15.75" customHeight="1" x14ac:dyDescent="0.3">
      <c r="D40" s="2"/>
      <c r="E40" s="2"/>
      <c r="F40" s="2"/>
      <c r="G40" s="2"/>
      <c r="H40" s="2"/>
      <c r="I40" s="2"/>
      <c r="J40" s="3"/>
      <c r="K40" s="2"/>
      <c r="L40" s="3"/>
      <c r="M40" s="2"/>
      <c r="N40" s="3"/>
      <c r="O40" s="2"/>
      <c r="P40" s="3"/>
    </row>
    <row r="41" spans="4:16" ht="15.75" customHeight="1" x14ac:dyDescent="0.3">
      <c r="D41" s="2"/>
      <c r="E41" s="2"/>
      <c r="F41" s="2"/>
      <c r="G41" s="2"/>
      <c r="H41" s="2"/>
      <c r="I41" s="2"/>
      <c r="J41" s="3"/>
      <c r="K41" s="2"/>
      <c r="L41" s="3"/>
      <c r="M41" s="2"/>
      <c r="N41" s="3"/>
      <c r="O41" s="2"/>
      <c r="P41" s="3"/>
    </row>
    <row r="42" spans="4:16" ht="15.75" customHeight="1" x14ac:dyDescent="0.3">
      <c r="D42" s="2"/>
      <c r="E42" s="2"/>
      <c r="F42" s="2"/>
      <c r="G42" s="2"/>
      <c r="H42" s="2"/>
      <c r="I42" s="2"/>
      <c r="J42" s="3"/>
      <c r="K42" s="2"/>
      <c r="L42" s="3"/>
      <c r="M42" s="2"/>
      <c r="N42" s="3"/>
      <c r="O42" s="2"/>
      <c r="P42" s="3"/>
    </row>
    <row r="43" spans="4:16" ht="15.75" customHeight="1" x14ac:dyDescent="0.3">
      <c r="D43" s="2"/>
      <c r="E43" s="2"/>
      <c r="F43" s="2"/>
      <c r="G43" s="2"/>
      <c r="H43" s="2"/>
      <c r="I43" s="2"/>
      <c r="J43" s="3"/>
      <c r="K43" s="2"/>
      <c r="L43" s="3"/>
      <c r="M43" s="2"/>
      <c r="N43" s="3"/>
      <c r="O43" s="2"/>
      <c r="P43" s="3"/>
    </row>
    <row r="44" spans="4:16" ht="15.75" customHeight="1" x14ac:dyDescent="0.3">
      <c r="D44" s="2"/>
      <c r="E44" s="2"/>
      <c r="F44" s="2"/>
      <c r="G44" s="2"/>
      <c r="H44" s="2"/>
      <c r="I44" s="2"/>
      <c r="J44" s="3"/>
      <c r="K44" s="2"/>
      <c r="L44" s="3"/>
      <c r="M44" s="2"/>
      <c r="N44" s="3"/>
      <c r="O44" s="2"/>
      <c r="P44" s="3"/>
    </row>
    <row r="45" spans="4:16" ht="15.75" customHeight="1" x14ac:dyDescent="0.3">
      <c r="D45" s="2"/>
      <c r="E45" s="2"/>
      <c r="F45" s="2"/>
      <c r="G45" s="2"/>
      <c r="H45" s="2"/>
      <c r="I45" s="2"/>
      <c r="J45" s="3"/>
      <c r="K45" s="2"/>
      <c r="L45" s="3"/>
      <c r="M45" s="2"/>
      <c r="N45" s="3"/>
      <c r="O45" s="2"/>
      <c r="P45" s="3"/>
    </row>
    <row r="46" spans="4:16" ht="15.75" customHeight="1" x14ac:dyDescent="0.3">
      <c r="D46" s="2"/>
      <c r="E46" s="2"/>
      <c r="F46" s="2"/>
      <c r="G46" s="2"/>
      <c r="H46" s="2"/>
      <c r="I46" s="2"/>
      <c r="J46" s="3"/>
      <c r="K46" s="2"/>
      <c r="L46" s="3"/>
      <c r="M46" s="2"/>
      <c r="N46" s="3"/>
      <c r="O46" s="2"/>
      <c r="P46" s="3"/>
    </row>
    <row r="47" spans="4:16" ht="15.75" customHeight="1" x14ac:dyDescent="0.3">
      <c r="D47" s="2"/>
      <c r="E47" s="2"/>
      <c r="F47" s="2"/>
      <c r="G47" s="2"/>
      <c r="H47" s="2"/>
      <c r="I47" s="2"/>
      <c r="J47" s="3"/>
      <c r="K47" s="2"/>
      <c r="L47" s="3"/>
      <c r="M47" s="2"/>
      <c r="N47" s="3"/>
      <c r="O47" s="2"/>
      <c r="P47" s="3"/>
    </row>
    <row r="48" spans="4:16" ht="15.75" customHeight="1" x14ac:dyDescent="0.3">
      <c r="D48" s="2"/>
      <c r="E48" s="2"/>
      <c r="F48" s="2"/>
      <c r="G48" s="2"/>
      <c r="H48" s="2"/>
      <c r="I48" s="2"/>
      <c r="J48" s="3"/>
      <c r="K48" s="2"/>
      <c r="L48" s="3"/>
      <c r="M48" s="2"/>
      <c r="N48" s="3"/>
      <c r="O48" s="2"/>
      <c r="P48" s="3"/>
    </row>
    <row r="49" spans="4:16" ht="15.75" customHeight="1" x14ac:dyDescent="0.3">
      <c r="D49" s="2"/>
      <c r="E49" s="2"/>
      <c r="F49" s="2"/>
      <c r="G49" s="2"/>
      <c r="H49" s="2"/>
      <c r="I49" s="2"/>
      <c r="J49" s="3"/>
      <c r="K49" s="2"/>
      <c r="L49" s="3"/>
      <c r="M49" s="2"/>
      <c r="N49" s="3"/>
      <c r="O49" s="2"/>
      <c r="P49" s="3"/>
    </row>
    <row r="50" spans="4:16" ht="15.75" customHeight="1" x14ac:dyDescent="0.3">
      <c r="D50" s="2"/>
      <c r="E50" s="2"/>
      <c r="F50" s="2"/>
      <c r="G50" s="2"/>
      <c r="H50" s="2"/>
      <c r="I50" s="2"/>
      <c r="J50" s="3"/>
      <c r="K50" s="2"/>
      <c r="L50" s="3"/>
      <c r="M50" s="2"/>
      <c r="N50" s="3"/>
      <c r="O50" s="2"/>
      <c r="P50" s="3"/>
    </row>
    <row r="51" spans="4:16" ht="15.75" customHeight="1" x14ac:dyDescent="0.3">
      <c r="D51" s="2"/>
      <c r="E51" s="2"/>
      <c r="F51" s="2"/>
      <c r="G51" s="2"/>
      <c r="H51" s="2"/>
      <c r="I51" s="2"/>
      <c r="J51" s="3"/>
      <c r="K51" s="2"/>
      <c r="L51" s="3"/>
      <c r="M51" s="2"/>
      <c r="N51" s="3"/>
      <c r="O51" s="2"/>
      <c r="P51" s="3"/>
    </row>
    <row r="52" spans="4:16" ht="15.75" customHeight="1" x14ac:dyDescent="0.3">
      <c r="D52" s="2"/>
      <c r="E52" s="2"/>
      <c r="F52" s="2"/>
      <c r="G52" s="2"/>
      <c r="H52" s="2"/>
      <c r="I52" s="2"/>
      <c r="J52" s="3"/>
      <c r="K52" s="2"/>
      <c r="L52" s="3"/>
      <c r="M52" s="2"/>
      <c r="N52" s="3"/>
      <c r="O52" s="2"/>
      <c r="P52" s="3"/>
    </row>
    <row r="53" spans="4:16" ht="15.75" customHeight="1" x14ac:dyDescent="0.3">
      <c r="D53" s="2"/>
      <c r="E53" s="2"/>
      <c r="F53" s="2"/>
      <c r="G53" s="2"/>
      <c r="H53" s="2"/>
      <c r="I53" s="2"/>
      <c r="J53" s="3"/>
      <c r="K53" s="2"/>
      <c r="L53" s="3"/>
      <c r="M53" s="2"/>
      <c r="N53" s="3"/>
      <c r="O53" s="2"/>
      <c r="P53" s="3"/>
    </row>
    <row r="54" spans="4:16" ht="15.75" customHeight="1" x14ac:dyDescent="0.3">
      <c r="D54" s="2"/>
      <c r="E54" s="2"/>
      <c r="F54" s="2"/>
      <c r="G54" s="2"/>
      <c r="H54" s="2"/>
      <c r="I54" s="2"/>
      <c r="J54" s="3"/>
      <c r="K54" s="2"/>
      <c r="L54" s="3"/>
      <c r="M54" s="2"/>
      <c r="N54" s="3"/>
      <c r="O54" s="2"/>
      <c r="P54" s="3"/>
    </row>
    <row r="55" spans="4:16" ht="15.75" customHeight="1" x14ac:dyDescent="0.3">
      <c r="D55" s="2"/>
      <c r="E55" s="2"/>
      <c r="F55" s="2"/>
      <c r="G55" s="2"/>
      <c r="H55" s="2"/>
      <c r="I55" s="2"/>
      <c r="J55" s="3"/>
      <c r="K55" s="2"/>
      <c r="L55" s="3"/>
      <c r="M55" s="2"/>
      <c r="N55" s="3"/>
      <c r="O55" s="2"/>
      <c r="P55" s="3"/>
    </row>
    <row r="56" spans="4:16" ht="15.75" customHeight="1" x14ac:dyDescent="0.3">
      <c r="D56" s="2"/>
      <c r="E56" s="2"/>
      <c r="F56" s="2"/>
      <c r="G56" s="2"/>
      <c r="H56" s="2"/>
      <c r="I56" s="2"/>
      <c r="J56" s="3"/>
      <c r="K56" s="2"/>
      <c r="L56" s="3"/>
      <c r="M56" s="2"/>
      <c r="N56" s="3"/>
      <c r="O56" s="2"/>
      <c r="P56" s="3"/>
    </row>
    <row r="57" spans="4:16" ht="15.75" customHeight="1" x14ac:dyDescent="0.3">
      <c r="D57" s="2"/>
      <c r="E57" s="2"/>
      <c r="F57" s="2"/>
      <c r="G57" s="2"/>
      <c r="H57" s="2"/>
      <c r="I57" s="2"/>
      <c r="J57" s="3"/>
      <c r="K57" s="2"/>
      <c r="L57" s="3"/>
      <c r="M57" s="2"/>
      <c r="N57" s="3"/>
      <c r="O57" s="2"/>
      <c r="P57" s="3"/>
    </row>
    <row r="58" spans="4:16" ht="15.75" customHeight="1" x14ac:dyDescent="0.3">
      <c r="D58" s="2"/>
      <c r="E58" s="2"/>
      <c r="F58" s="2"/>
      <c r="G58" s="2"/>
      <c r="H58" s="2"/>
      <c r="I58" s="2"/>
      <c r="J58" s="3"/>
      <c r="K58" s="2"/>
      <c r="L58" s="3"/>
      <c r="M58" s="2"/>
      <c r="N58" s="3"/>
      <c r="O58" s="2"/>
      <c r="P58" s="3"/>
    </row>
    <row r="59" spans="4:16" ht="15.75" customHeight="1" x14ac:dyDescent="0.3">
      <c r="D59" s="2"/>
      <c r="E59" s="2"/>
      <c r="F59" s="2"/>
      <c r="G59" s="2"/>
      <c r="H59" s="2"/>
      <c r="I59" s="2"/>
      <c r="J59" s="3"/>
      <c r="K59" s="2"/>
      <c r="L59" s="3"/>
      <c r="M59" s="2"/>
      <c r="N59" s="3"/>
      <c r="O59" s="2"/>
      <c r="P59" s="3"/>
    </row>
    <row r="60" spans="4:16" ht="15.75" customHeight="1" x14ac:dyDescent="0.3">
      <c r="D60" s="2"/>
      <c r="E60" s="2"/>
      <c r="F60" s="2"/>
      <c r="G60" s="2"/>
      <c r="H60" s="2"/>
      <c r="I60" s="2"/>
      <c r="J60" s="3"/>
      <c r="K60" s="2"/>
      <c r="L60" s="3"/>
      <c r="M60" s="2"/>
      <c r="N60" s="3"/>
      <c r="O60" s="2"/>
      <c r="P60" s="3"/>
    </row>
    <row r="61" spans="4:16" ht="15.75" customHeight="1" x14ac:dyDescent="0.3">
      <c r="D61" s="2"/>
      <c r="E61" s="2"/>
      <c r="F61" s="2"/>
      <c r="G61" s="2"/>
      <c r="H61" s="2"/>
      <c r="I61" s="2"/>
      <c r="J61" s="3"/>
      <c r="K61" s="2"/>
      <c r="L61" s="3"/>
      <c r="M61" s="2"/>
      <c r="N61" s="3"/>
      <c r="O61" s="2"/>
      <c r="P61" s="3"/>
    </row>
    <row r="62" spans="4:16" ht="15.75" customHeight="1" x14ac:dyDescent="0.3">
      <c r="D62" s="2"/>
      <c r="E62" s="2"/>
      <c r="F62" s="2"/>
      <c r="G62" s="2"/>
      <c r="H62" s="2"/>
      <c r="I62" s="2"/>
      <c r="J62" s="3"/>
      <c r="K62" s="2"/>
      <c r="L62" s="3"/>
      <c r="M62" s="2"/>
      <c r="N62" s="3"/>
      <c r="O62" s="2"/>
      <c r="P62" s="3"/>
    </row>
    <row r="63" spans="4:16" ht="15.75" customHeight="1" x14ac:dyDescent="0.3">
      <c r="D63" s="2"/>
      <c r="E63" s="2"/>
      <c r="F63" s="2"/>
      <c r="G63" s="2"/>
      <c r="H63" s="2"/>
      <c r="I63" s="2"/>
      <c r="J63" s="3"/>
      <c r="K63" s="2"/>
      <c r="L63" s="3"/>
      <c r="M63" s="2"/>
      <c r="N63" s="3"/>
      <c r="O63" s="2"/>
      <c r="P63" s="3"/>
    </row>
    <row r="64" spans="4:16" ht="15.75" customHeight="1" x14ac:dyDescent="0.3">
      <c r="D64" s="2"/>
      <c r="E64" s="2"/>
      <c r="F64" s="2"/>
      <c r="G64" s="2"/>
      <c r="H64" s="2"/>
      <c r="I64" s="2"/>
      <c r="J64" s="3"/>
      <c r="K64" s="2"/>
      <c r="L64" s="3"/>
      <c r="M64" s="2"/>
      <c r="N64" s="3"/>
      <c r="O64" s="2"/>
      <c r="P64" s="3"/>
    </row>
    <row r="65" spans="4:16" ht="15.75" customHeight="1" x14ac:dyDescent="0.3">
      <c r="D65" s="2"/>
      <c r="E65" s="2"/>
      <c r="F65" s="2"/>
      <c r="G65" s="2"/>
      <c r="H65" s="2"/>
      <c r="I65" s="2"/>
      <c r="J65" s="3"/>
      <c r="K65" s="2"/>
      <c r="L65" s="3"/>
      <c r="M65" s="2"/>
      <c r="N65" s="3"/>
      <c r="O65" s="2"/>
      <c r="P65" s="3"/>
    </row>
    <row r="66" spans="4:16" ht="15.75" customHeight="1" x14ac:dyDescent="0.3">
      <c r="D66" s="2"/>
      <c r="E66" s="2"/>
      <c r="F66" s="2"/>
      <c r="G66" s="2"/>
      <c r="H66" s="2"/>
      <c r="I66" s="2"/>
      <c r="J66" s="3"/>
      <c r="K66" s="2"/>
      <c r="L66" s="3"/>
      <c r="M66" s="2"/>
      <c r="N66" s="3"/>
      <c r="O66" s="2"/>
      <c r="P66" s="3"/>
    </row>
    <row r="67" spans="4:16" ht="15.75" customHeight="1" x14ac:dyDescent="0.3">
      <c r="D67" s="2"/>
      <c r="E67" s="2"/>
      <c r="F67" s="2"/>
      <c r="G67" s="2"/>
      <c r="H67" s="2"/>
      <c r="I67" s="2"/>
      <c r="J67" s="3"/>
      <c r="K67" s="2"/>
      <c r="L67" s="3"/>
      <c r="M67" s="2"/>
      <c r="N67" s="3"/>
      <c r="O67" s="2"/>
      <c r="P67" s="3"/>
    </row>
    <row r="68" spans="4:16" ht="15.75" customHeight="1" x14ac:dyDescent="0.3">
      <c r="D68" s="2"/>
      <c r="E68" s="2"/>
      <c r="F68" s="2"/>
      <c r="G68" s="2"/>
      <c r="H68" s="2"/>
      <c r="I68" s="2"/>
      <c r="J68" s="3"/>
      <c r="K68" s="2"/>
      <c r="L68" s="3"/>
      <c r="M68" s="2"/>
      <c r="N68" s="3"/>
      <c r="O68" s="2"/>
      <c r="P68" s="3"/>
    </row>
    <row r="69" spans="4:16" ht="15.75" customHeight="1" x14ac:dyDescent="0.3">
      <c r="D69" s="2"/>
      <c r="E69" s="2"/>
      <c r="F69" s="2"/>
      <c r="G69" s="2"/>
      <c r="H69" s="2"/>
      <c r="I69" s="2"/>
      <c r="J69" s="3"/>
      <c r="K69" s="2"/>
      <c r="L69" s="3"/>
      <c r="M69" s="2"/>
      <c r="N69" s="3"/>
      <c r="O69" s="2"/>
      <c r="P69" s="3"/>
    </row>
    <row r="70" spans="4:16" ht="15.75" customHeight="1" x14ac:dyDescent="0.3">
      <c r="D70" s="2"/>
      <c r="E70" s="2"/>
      <c r="F70" s="2"/>
      <c r="G70" s="2"/>
      <c r="H70" s="2"/>
      <c r="I70" s="2"/>
      <c r="J70" s="3"/>
      <c r="K70" s="2"/>
      <c r="L70" s="3"/>
      <c r="M70" s="2"/>
      <c r="N70" s="3"/>
      <c r="O70" s="2"/>
      <c r="P70" s="3"/>
    </row>
    <row r="71" spans="4:16" ht="15.75" customHeight="1" x14ac:dyDescent="0.3">
      <c r="D71" s="2"/>
      <c r="E71" s="2"/>
      <c r="F71" s="2"/>
      <c r="G71" s="2"/>
      <c r="H71" s="2"/>
      <c r="I71" s="2"/>
      <c r="J71" s="3"/>
      <c r="K71" s="2"/>
      <c r="L71" s="3"/>
      <c r="M71" s="2"/>
      <c r="N71" s="3"/>
      <c r="O71" s="2"/>
      <c r="P71" s="3"/>
    </row>
    <row r="72" spans="4:16" ht="15.75" customHeight="1" x14ac:dyDescent="0.3">
      <c r="D72" s="2"/>
      <c r="E72" s="2"/>
      <c r="F72" s="2"/>
      <c r="G72" s="2"/>
      <c r="H72" s="2"/>
      <c r="I72" s="2"/>
      <c r="J72" s="3"/>
      <c r="K72" s="2"/>
      <c r="L72" s="3"/>
      <c r="M72" s="2"/>
      <c r="N72" s="3"/>
      <c r="O72" s="2"/>
      <c r="P72" s="3"/>
    </row>
    <row r="73" spans="4:16" ht="15.75" customHeight="1" x14ac:dyDescent="0.3">
      <c r="D73" s="2"/>
      <c r="E73" s="2"/>
      <c r="F73" s="2"/>
      <c r="G73" s="2"/>
      <c r="H73" s="2"/>
      <c r="I73" s="2"/>
      <c r="J73" s="3"/>
      <c r="K73" s="2"/>
      <c r="L73" s="3"/>
      <c r="M73" s="2"/>
      <c r="N73" s="3"/>
      <c r="O73" s="2"/>
      <c r="P73" s="3"/>
    </row>
    <row r="74" spans="4:16" ht="15.75" customHeight="1" x14ac:dyDescent="0.3">
      <c r="D74" s="2"/>
      <c r="E74" s="2"/>
      <c r="F74" s="2"/>
      <c r="G74" s="2"/>
      <c r="H74" s="2"/>
      <c r="I74" s="2"/>
      <c r="J74" s="3"/>
      <c r="K74" s="2"/>
      <c r="L74" s="3"/>
      <c r="M74" s="2"/>
      <c r="N74" s="3"/>
      <c r="O74" s="2"/>
      <c r="P74" s="3"/>
    </row>
    <row r="75" spans="4:16" ht="15.75" customHeight="1" x14ac:dyDescent="0.3">
      <c r="D75" s="2"/>
      <c r="E75" s="2"/>
      <c r="F75" s="2"/>
      <c r="G75" s="2"/>
      <c r="H75" s="2"/>
      <c r="I75" s="2"/>
      <c r="J75" s="3"/>
      <c r="K75" s="2"/>
      <c r="L75" s="3"/>
      <c r="M75" s="2"/>
      <c r="N75" s="3"/>
      <c r="O75" s="2"/>
      <c r="P75" s="3"/>
    </row>
    <row r="76" spans="4:16" ht="15.75" customHeight="1" x14ac:dyDescent="0.3">
      <c r="D76" s="2"/>
      <c r="E76" s="2"/>
      <c r="F76" s="2"/>
      <c r="G76" s="2"/>
      <c r="H76" s="2"/>
      <c r="I76" s="2"/>
      <c r="J76" s="3"/>
      <c r="K76" s="2"/>
      <c r="L76" s="3"/>
      <c r="M76" s="2"/>
      <c r="N76" s="3"/>
      <c r="O76" s="2"/>
      <c r="P76" s="3"/>
    </row>
    <row r="77" spans="4:16" ht="15.75" customHeight="1" x14ac:dyDescent="0.3">
      <c r="D77" s="2"/>
      <c r="E77" s="2"/>
      <c r="F77" s="2"/>
      <c r="G77" s="2"/>
      <c r="H77" s="2"/>
      <c r="I77" s="2"/>
      <c r="J77" s="3"/>
      <c r="K77" s="2"/>
      <c r="L77" s="3"/>
      <c r="M77" s="2"/>
      <c r="N77" s="3"/>
      <c r="O77" s="2"/>
      <c r="P77" s="3"/>
    </row>
    <row r="78" spans="4:16" ht="15.75" customHeight="1" x14ac:dyDescent="0.3">
      <c r="D78" s="2"/>
      <c r="E78" s="2"/>
      <c r="F78" s="2"/>
      <c r="G78" s="2"/>
      <c r="H78" s="2"/>
      <c r="I78" s="2"/>
      <c r="J78" s="3"/>
      <c r="K78" s="2"/>
      <c r="L78" s="3"/>
      <c r="M78" s="2"/>
      <c r="N78" s="3"/>
      <c r="O78" s="2"/>
      <c r="P78" s="3"/>
    </row>
    <row r="79" spans="4:16" ht="15.75" customHeight="1" x14ac:dyDescent="0.3">
      <c r="D79" s="2"/>
      <c r="E79" s="2"/>
      <c r="F79" s="2"/>
      <c r="G79" s="2"/>
      <c r="H79" s="2"/>
      <c r="I79" s="2"/>
      <c r="J79" s="3"/>
      <c r="K79" s="2"/>
      <c r="L79" s="3"/>
      <c r="M79" s="2"/>
      <c r="N79" s="3"/>
      <c r="O79" s="2"/>
      <c r="P79" s="3"/>
    </row>
    <row r="80" spans="4:16" ht="15.75" customHeight="1" x14ac:dyDescent="0.3">
      <c r="D80" s="2"/>
      <c r="E80" s="2"/>
      <c r="F80" s="2"/>
      <c r="G80" s="2"/>
      <c r="H80" s="2"/>
      <c r="I80" s="2"/>
      <c r="J80" s="3"/>
      <c r="K80" s="2"/>
      <c r="L80" s="3"/>
      <c r="M80" s="2"/>
      <c r="N80" s="3"/>
      <c r="O80" s="2"/>
      <c r="P80" s="3"/>
    </row>
    <row r="81" spans="4:16" ht="15.75" customHeight="1" x14ac:dyDescent="0.3">
      <c r="D81" s="2"/>
      <c r="E81" s="2"/>
      <c r="F81" s="2"/>
      <c r="G81" s="2"/>
      <c r="H81" s="2"/>
      <c r="I81" s="2"/>
      <c r="J81" s="3"/>
      <c r="K81" s="2"/>
      <c r="L81" s="3"/>
      <c r="M81" s="2"/>
      <c r="N81" s="3"/>
      <c r="O81" s="2"/>
      <c r="P81" s="3"/>
    </row>
    <row r="82" spans="4:16" ht="15.75" customHeight="1" x14ac:dyDescent="0.3">
      <c r="D82" s="2"/>
      <c r="E82" s="2"/>
      <c r="F82" s="2"/>
      <c r="G82" s="2"/>
      <c r="H82" s="2"/>
      <c r="I82" s="2"/>
      <c r="J82" s="3"/>
      <c r="K82" s="2"/>
      <c r="L82" s="3"/>
      <c r="M82" s="2"/>
      <c r="N82" s="3"/>
      <c r="O82" s="2"/>
      <c r="P82" s="3"/>
    </row>
    <row r="83" spans="4:16" ht="15.75" customHeight="1" x14ac:dyDescent="0.3">
      <c r="D83" s="2"/>
      <c r="E83" s="2"/>
      <c r="F83" s="2"/>
      <c r="G83" s="2"/>
      <c r="H83" s="2"/>
      <c r="I83" s="2"/>
      <c r="J83" s="3"/>
      <c r="K83" s="2"/>
      <c r="L83" s="3"/>
      <c r="M83" s="2"/>
      <c r="N83" s="3"/>
      <c r="O83" s="2"/>
      <c r="P83" s="3"/>
    </row>
    <row r="84" spans="4:16" ht="15.75" customHeight="1" x14ac:dyDescent="0.3">
      <c r="D84" s="2"/>
      <c r="E84" s="2"/>
      <c r="F84" s="2"/>
      <c r="G84" s="2"/>
      <c r="H84" s="2"/>
      <c r="I84" s="2"/>
      <c r="J84" s="3"/>
      <c r="K84" s="2"/>
      <c r="L84" s="3"/>
      <c r="M84" s="2"/>
      <c r="N84" s="3"/>
      <c r="O84" s="2"/>
      <c r="P84" s="3"/>
    </row>
    <row r="85" spans="4:16" ht="15.75" customHeight="1" x14ac:dyDescent="0.3">
      <c r="D85" s="2"/>
      <c r="E85" s="2"/>
      <c r="F85" s="2"/>
      <c r="G85" s="2"/>
      <c r="H85" s="2"/>
      <c r="I85" s="2"/>
      <c r="J85" s="3"/>
      <c r="K85" s="2"/>
      <c r="L85" s="3"/>
      <c r="M85" s="2"/>
      <c r="N85" s="3"/>
      <c r="O85" s="2"/>
      <c r="P85" s="3"/>
    </row>
    <row r="86" spans="4:16" ht="15.75" customHeight="1" x14ac:dyDescent="0.3">
      <c r="D86" s="2"/>
      <c r="E86" s="2"/>
      <c r="F86" s="2"/>
      <c r="G86" s="2"/>
      <c r="H86" s="2"/>
      <c r="I86" s="2"/>
      <c r="J86" s="3"/>
      <c r="K86" s="2"/>
      <c r="L86" s="3"/>
      <c r="M86" s="2"/>
      <c r="N86" s="3"/>
      <c r="O86" s="2"/>
      <c r="P86" s="3"/>
    </row>
    <row r="87" spans="4:16" ht="15.75" customHeight="1" x14ac:dyDescent="0.3">
      <c r="D87" s="2"/>
      <c r="E87" s="2"/>
      <c r="F87" s="2"/>
      <c r="G87" s="2"/>
      <c r="H87" s="2"/>
      <c r="I87" s="2"/>
      <c r="J87" s="3"/>
      <c r="K87" s="2"/>
      <c r="L87" s="3"/>
      <c r="M87" s="2"/>
      <c r="N87" s="3"/>
      <c r="O87" s="2"/>
      <c r="P87" s="3"/>
    </row>
    <row r="88" spans="4:16" ht="15.75" customHeight="1" x14ac:dyDescent="0.3">
      <c r="D88" s="2"/>
      <c r="E88" s="2"/>
      <c r="F88" s="2"/>
      <c r="G88" s="2"/>
      <c r="H88" s="2"/>
      <c r="I88" s="2"/>
      <c r="J88" s="3"/>
      <c r="K88" s="2"/>
      <c r="L88" s="3"/>
      <c r="M88" s="2"/>
      <c r="N88" s="3"/>
      <c r="O88" s="2"/>
      <c r="P88" s="3"/>
    </row>
    <row r="89" spans="4:16" ht="15.75" customHeight="1" x14ac:dyDescent="0.3">
      <c r="D89" s="2"/>
      <c r="E89" s="2"/>
      <c r="F89" s="2"/>
      <c r="G89" s="2"/>
      <c r="H89" s="2"/>
      <c r="I89" s="2"/>
      <c r="J89" s="3"/>
      <c r="K89" s="2"/>
      <c r="L89" s="3"/>
      <c r="M89" s="2"/>
      <c r="N89" s="3"/>
      <c r="O89" s="2"/>
      <c r="P89" s="3"/>
    </row>
    <row r="90" spans="4:16" ht="15.75" customHeight="1" x14ac:dyDescent="0.3">
      <c r="D90" s="2"/>
      <c r="E90" s="2"/>
      <c r="F90" s="2"/>
      <c r="G90" s="2"/>
      <c r="H90" s="2"/>
      <c r="I90" s="2"/>
      <c r="J90" s="3"/>
      <c r="K90" s="2"/>
      <c r="L90" s="3"/>
      <c r="M90" s="2"/>
      <c r="N90" s="3"/>
      <c r="O90" s="2"/>
      <c r="P90" s="3"/>
    </row>
    <row r="91" spans="4:16" ht="15.75" customHeight="1" x14ac:dyDescent="0.3">
      <c r="D91" s="2"/>
      <c r="E91" s="2"/>
      <c r="F91" s="2"/>
      <c r="G91" s="2"/>
      <c r="H91" s="2"/>
      <c r="I91" s="2"/>
      <c r="J91" s="3"/>
      <c r="K91" s="2"/>
      <c r="L91" s="3"/>
      <c r="M91" s="2"/>
      <c r="N91" s="3"/>
      <c r="O91" s="2"/>
      <c r="P91" s="3"/>
    </row>
    <row r="92" spans="4:16" ht="15.75" customHeight="1" x14ac:dyDescent="0.3">
      <c r="D92" s="2"/>
      <c r="E92" s="2"/>
      <c r="F92" s="2"/>
      <c r="G92" s="2"/>
      <c r="H92" s="2"/>
      <c r="I92" s="2"/>
      <c r="J92" s="3"/>
      <c r="K92" s="2"/>
      <c r="L92" s="3"/>
      <c r="M92" s="2"/>
      <c r="N92" s="3"/>
      <c r="O92" s="2"/>
      <c r="P92" s="3"/>
    </row>
    <row r="93" spans="4:16" ht="15.75" customHeight="1" x14ac:dyDescent="0.3">
      <c r="D93" s="2"/>
      <c r="E93" s="2"/>
      <c r="F93" s="2"/>
      <c r="G93" s="2"/>
      <c r="H93" s="2"/>
      <c r="I93" s="2"/>
      <c r="J93" s="3"/>
      <c r="K93" s="2"/>
      <c r="L93" s="3"/>
      <c r="M93" s="2"/>
      <c r="N93" s="3"/>
      <c r="O93" s="2"/>
      <c r="P93" s="3"/>
    </row>
    <row r="94" spans="4:16" ht="15.75" customHeight="1" x14ac:dyDescent="0.3">
      <c r="D94" s="2"/>
      <c r="E94" s="2"/>
      <c r="F94" s="2"/>
      <c r="G94" s="2"/>
      <c r="H94" s="2"/>
      <c r="I94" s="2"/>
      <c r="J94" s="3"/>
      <c r="K94" s="2"/>
      <c r="L94" s="3"/>
      <c r="M94" s="2"/>
      <c r="N94" s="3"/>
      <c r="O94" s="2"/>
      <c r="P94" s="3"/>
    </row>
    <row r="95" spans="4:16" ht="15.75" customHeight="1" x14ac:dyDescent="0.3">
      <c r="D95" s="2"/>
      <c r="E95" s="2"/>
      <c r="F95" s="2"/>
      <c r="G95" s="2"/>
      <c r="H95" s="2"/>
      <c r="I95" s="2"/>
      <c r="J95" s="3"/>
      <c r="K95" s="2"/>
      <c r="L95" s="3"/>
      <c r="M95" s="2"/>
      <c r="N95" s="3"/>
      <c r="O95" s="2"/>
      <c r="P95" s="3"/>
    </row>
    <row r="96" spans="4:16" ht="15.75" customHeight="1" x14ac:dyDescent="0.3">
      <c r="D96" s="2"/>
      <c r="E96" s="2"/>
      <c r="F96" s="2"/>
      <c r="G96" s="2"/>
      <c r="H96" s="2"/>
      <c r="I96" s="2"/>
      <c r="J96" s="3"/>
      <c r="K96" s="2"/>
      <c r="L96" s="3"/>
      <c r="M96" s="2"/>
      <c r="N96" s="3"/>
      <c r="O96" s="2"/>
      <c r="P96" s="3"/>
    </row>
    <row r="97" spans="4:16" ht="15.75" customHeight="1" x14ac:dyDescent="0.3">
      <c r="D97" s="2"/>
      <c r="E97" s="2"/>
      <c r="F97" s="2"/>
      <c r="G97" s="2"/>
      <c r="H97" s="2"/>
      <c r="I97" s="2"/>
      <c r="J97" s="3"/>
      <c r="K97" s="2"/>
      <c r="L97" s="3"/>
      <c r="M97" s="2"/>
      <c r="N97" s="3"/>
      <c r="O97" s="2"/>
      <c r="P97" s="3"/>
    </row>
    <row r="98" spans="4:16" ht="15.75" customHeight="1" x14ac:dyDescent="0.3">
      <c r="D98" s="2"/>
      <c r="E98" s="2"/>
      <c r="F98" s="2"/>
      <c r="G98" s="2"/>
      <c r="H98" s="2"/>
      <c r="I98" s="2"/>
      <c r="J98" s="3"/>
      <c r="K98" s="2"/>
      <c r="L98" s="3"/>
      <c r="M98" s="2"/>
      <c r="N98" s="3"/>
      <c r="O98" s="2"/>
      <c r="P98" s="3"/>
    </row>
    <row r="99" spans="4:16" ht="15.75" customHeight="1" x14ac:dyDescent="0.3">
      <c r="D99" s="2"/>
      <c r="E99" s="2"/>
      <c r="F99" s="2"/>
      <c r="G99" s="2"/>
      <c r="H99" s="2"/>
      <c r="I99" s="2"/>
      <c r="J99" s="3"/>
      <c r="K99" s="2"/>
      <c r="L99" s="3"/>
      <c r="M99" s="2"/>
      <c r="N99" s="3"/>
      <c r="O99" s="2"/>
      <c r="P99" s="3"/>
    </row>
    <row r="100" spans="4:16" ht="15.75" customHeight="1" x14ac:dyDescent="0.3">
      <c r="D100" s="2"/>
      <c r="E100" s="2"/>
      <c r="F100" s="2"/>
      <c r="G100" s="2"/>
      <c r="H100" s="2"/>
      <c r="I100" s="2"/>
      <c r="J100" s="3"/>
      <c r="K100" s="2"/>
      <c r="L100" s="3"/>
      <c r="M100" s="2"/>
      <c r="N100" s="3"/>
      <c r="O100" s="2"/>
      <c r="P100" s="3"/>
    </row>
    <row r="101" spans="4:16" ht="15.75" customHeight="1" x14ac:dyDescent="0.3">
      <c r="D101" s="2"/>
      <c r="E101" s="2"/>
      <c r="F101" s="2"/>
      <c r="G101" s="2"/>
      <c r="H101" s="2"/>
      <c r="I101" s="2"/>
      <c r="J101" s="3"/>
      <c r="K101" s="2"/>
      <c r="L101" s="3"/>
      <c r="M101" s="2"/>
      <c r="N101" s="3"/>
      <c r="O101" s="2"/>
      <c r="P101" s="3"/>
    </row>
    <row r="102" spans="4:16" ht="15.75" customHeight="1" x14ac:dyDescent="0.3">
      <c r="D102" s="2"/>
      <c r="E102" s="2"/>
      <c r="F102" s="2"/>
      <c r="G102" s="2"/>
      <c r="H102" s="2"/>
      <c r="I102" s="2"/>
      <c r="J102" s="3"/>
      <c r="K102" s="2"/>
      <c r="L102" s="3"/>
      <c r="M102" s="2"/>
      <c r="N102" s="3"/>
      <c r="O102" s="2"/>
      <c r="P102" s="3"/>
    </row>
    <row r="103" spans="4:16" ht="15.75" customHeight="1" x14ac:dyDescent="0.3">
      <c r="D103" s="2"/>
      <c r="E103" s="2"/>
      <c r="F103" s="2"/>
      <c r="G103" s="2"/>
      <c r="H103" s="2"/>
      <c r="I103" s="2"/>
      <c r="J103" s="3"/>
      <c r="K103" s="2"/>
      <c r="L103" s="3"/>
      <c r="M103" s="2"/>
      <c r="N103" s="3"/>
      <c r="O103" s="2"/>
      <c r="P103" s="3"/>
    </row>
    <row r="104" spans="4:16" ht="15.75" customHeight="1" x14ac:dyDescent="0.3">
      <c r="D104" s="2"/>
      <c r="E104" s="2"/>
      <c r="F104" s="2"/>
      <c r="G104" s="2"/>
      <c r="H104" s="2"/>
      <c r="I104" s="2"/>
      <c r="J104" s="3"/>
      <c r="K104" s="2"/>
      <c r="L104" s="3"/>
      <c r="M104" s="2"/>
      <c r="N104" s="3"/>
      <c r="O104" s="2"/>
      <c r="P104" s="3"/>
    </row>
    <row r="105" spans="4:16" ht="15.75" customHeight="1" x14ac:dyDescent="0.3">
      <c r="D105" s="2"/>
      <c r="E105" s="2"/>
      <c r="F105" s="2"/>
      <c r="G105" s="2"/>
      <c r="H105" s="2"/>
      <c r="I105" s="2"/>
      <c r="J105" s="3"/>
      <c r="K105" s="2"/>
      <c r="L105" s="3"/>
      <c r="M105" s="2"/>
      <c r="N105" s="3"/>
      <c r="O105" s="2"/>
      <c r="P105" s="3"/>
    </row>
    <row r="106" spans="4:16" ht="15.75" customHeight="1" x14ac:dyDescent="0.3">
      <c r="D106" s="2"/>
      <c r="E106" s="2"/>
      <c r="F106" s="2"/>
      <c r="G106" s="2"/>
      <c r="H106" s="2"/>
      <c r="I106" s="2"/>
      <c r="J106" s="3"/>
      <c r="K106" s="2"/>
      <c r="L106" s="3"/>
      <c r="M106" s="2"/>
      <c r="N106" s="3"/>
      <c r="O106" s="2"/>
      <c r="P106" s="3"/>
    </row>
    <row r="107" spans="4:16" ht="15.75" customHeight="1" x14ac:dyDescent="0.3">
      <c r="D107" s="2"/>
      <c r="E107" s="2"/>
      <c r="F107" s="2"/>
      <c r="G107" s="2"/>
      <c r="H107" s="2"/>
      <c r="I107" s="2"/>
      <c r="J107" s="3"/>
      <c r="K107" s="2"/>
      <c r="L107" s="3"/>
      <c r="M107" s="2"/>
      <c r="N107" s="3"/>
      <c r="O107" s="2"/>
      <c r="P107" s="3"/>
    </row>
    <row r="108" spans="4:16" ht="15.75" customHeight="1" x14ac:dyDescent="0.3">
      <c r="D108" s="2"/>
      <c r="E108" s="2"/>
      <c r="F108" s="2"/>
      <c r="G108" s="2"/>
      <c r="H108" s="2"/>
      <c r="I108" s="2"/>
      <c r="J108" s="3"/>
      <c r="K108" s="2"/>
      <c r="L108" s="3"/>
      <c r="M108" s="2"/>
      <c r="N108" s="3"/>
      <c r="O108" s="2"/>
      <c r="P108" s="3"/>
    </row>
    <row r="109" spans="4:16" ht="15.75" customHeight="1" x14ac:dyDescent="0.3">
      <c r="D109" s="2"/>
      <c r="E109" s="2"/>
      <c r="F109" s="2"/>
      <c r="G109" s="2"/>
      <c r="H109" s="2"/>
      <c r="I109" s="2"/>
      <c r="J109" s="3"/>
      <c r="K109" s="2"/>
      <c r="L109" s="3"/>
      <c r="M109" s="2"/>
      <c r="N109" s="3"/>
      <c r="O109" s="2"/>
      <c r="P109" s="3"/>
    </row>
    <row r="110" spans="4:16" ht="15.75" customHeight="1" x14ac:dyDescent="0.3">
      <c r="D110" s="2"/>
      <c r="E110" s="2"/>
      <c r="F110" s="2"/>
      <c r="G110" s="2"/>
      <c r="H110" s="2"/>
      <c r="I110" s="2"/>
      <c r="J110" s="3"/>
      <c r="K110" s="2"/>
      <c r="L110" s="3"/>
      <c r="M110" s="2"/>
      <c r="N110" s="3"/>
      <c r="O110" s="2"/>
      <c r="P110" s="3"/>
    </row>
    <row r="111" spans="4:16" ht="15.75" customHeight="1" x14ac:dyDescent="0.3">
      <c r="D111" s="2"/>
      <c r="E111" s="2"/>
      <c r="F111" s="2"/>
      <c r="G111" s="2"/>
      <c r="H111" s="2"/>
      <c r="I111" s="2"/>
      <c r="J111" s="3"/>
      <c r="K111" s="2"/>
      <c r="L111" s="3"/>
      <c r="M111" s="2"/>
      <c r="N111" s="3"/>
      <c r="O111" s="2"/>
      <c r="P111" s="3"/>
    </row>
    <row r="112" spans="4:16" ht="15.75" customHeight="1" x14ac:dyDescent="0.3">
      <c r="D112" s="2"/>
      <c r="E112" s="2"/>
      <c r="F112" s="2"/>
      <c r="G112" s="2"/>
      <c r="H112" s="2"/>
      <c r="I112" s="2"/>
      <c r="J112" s="3"/>
      <c r="K112" s="2"/>
      <c r="L112" s="3"/>
      <c r="M112" s="2"/>
      <c r="N112" s="3"/>
      <c r="O112" s="2"/>
      <c r="P112" s="3"/>
    </row>
    <row r="113" spans="4:16" ht="15.75" customHeight="1" x14ac:dyDescent="0.3">
      <c r="D113" s="2"/>
      <c r="E113" s="2"/>
      <c r="F113" s="2"/>
      <c r="G113" s="2"/>
      <c r="H113" s="2"/>
      <c r="I113" s="2"/>
      <c r="J113" s="3"/>
      <c r="K113" s="2"/>
      <c r="L113" s="3"/>
      <c r="M113" s="2"/>
      <c r="N113" s="3"/>
      <c r="O113" s="2"/>
      <c r="P113" s="3"/>
    </row>
    <row r="114" spans="4:16" ht="15.75" customHeight="1" x14ac:dyDescent="0.3">
      <c r="D114" s="2"/>
      <c r="E114" s="2"/>
      <c r="F114" s="2"/>
      <c r="G114" s="2"/>
      <c r="H114" s="2"/>
      <c r="I114" s="2"/>
      <c r="J114" s="3"/>
      <c r="K114" s="2"/>
      <c r="L114" s="3"/>
      <c r="M114" s="2"/>
      <c r="N114" s="3"/>
      <c r="O114" s="2"/>
      <c r="P114" s="3"/>
    </row>
    <row r="115" spans="4:16" ht="15.75" customHeight="1" x14ac:dyDescent="0.3">
      <c r="D115" s="2"/>
      <c r="E115" s="2"/>
      <c r="F115" s="2"/>
      <c r="G115" s="2"/>
      <c r="H115" s="2"/>
      <c r="I115" s="2"/>
      <c r="J115" s="3"/>
      <c r="K115" s="2"/>
      <c r="L115" s="3"/>
      <c r="M115" s="2"/>
      <c r="N115" s="3"/>
      <c r="O115" s="2"/>
      <c r="P115" s="3"/>
    </row>
    <row r="116" spans="4:16" ht="15.75" customHeight="1" x14ac:dyDescent="0.3">
      <c r="D116" s="2"/>
      <c r="E116" s="2"/>
      <c r="F116" s="2"/>
      <c r="G116" s="2"/>
      <c r="H116" s="2"/>
      <c r="I116" s="2"/>
      <c r="J116" s="3"/>
      <c r="K116" s="2"/>
      <c r="L116" s="3"/>
      <c r="M116" s="2"/>
      <c r="N116" s="3"/>
      <c r="O116" s="2"/>
      <c r="P116" s="3"/>
    </row>
    <row r="117" spans="4:16" ht="15.75" customHeight="1" x14ac:dyDescent="0.3">
      <c r="D117" s="2"/>
      <c r="E117" s="2"/>
      <c r="F117" s="2"/>
      <c r="G117" s="2"/>
      <c r="H117" s="2"/>
      <c r="I117" s="2"/>
      <c r="J117" s="3"/>
      <c r="K117" s="2"/>
      <c r="L117" s="3"/>
      <c r="M117" s="2"/>
      <c r="N117" s="3"/>
      <c r="O117" s="2"/>
      <c r="P117" s="3"/>
    </row>
    <row r="118" spans="4:16" ht="15.75" customHeight="1" x14ac:dyDescent="0.3">
      <c r="D118" s="2"/>
      <c r="E118" s="2"/>
      <c r="F118" s="2"/>
      <c r="G118" s="2"/>
      <c r="H118" s="2"/>
      <c r="I118" s="2"/>
      <c r="J118" s="3"/>
      <c r="K118" s="2"/>
      <c r="L118" s="3"/>
      <c r="M118" s="2"/>
      <c r="N118" s="3"/>
      <c r="O118" s="2"/>
      <c r="P118" s="3"/>
    </row>
    <row r="119" spans="4:16" ht="15.75" customHeight="1" x14ac:dyDescent="0.3">
      <c r="D119" s="2"/>
      <c r="E119" s="2"/>
      <c r="F119" s="2"/>
      <c r="G119" s="2"/>
      <c r="H119" s="2"/>
      <c r="I119" s="2"/>
      <c r="J119" s="3"/>
      <c r="K119" s="2"/>
      <c r="L119" s="3"/>
      <c r="M119" s="2"/>
      <c r="N119" s="3"/>
      <c r="O119" s="2"/>
      <c r="P119" s="3"/>
    </row>
    <row r="120" spans="4:16" ht="15.75" customHeight="1" x14ac:dyDescent="0.3">
      <c r="D120" s="2"/>
      <c r="E120" s="2"/>
      <c r="F120" s="2"/>
      <c r="G120" s="2"/>
      <c r="H120" s="2"/>
      <c r="I120" s="2"/>
      <c r="J120" s="3"/>
      <c r="K120" s="2"/>
      <c r="L120" s="3"/>
      <c r="M120" s="2"/>
      <c r="N120" s="3"/>
      <c r="O120" s="2"/>
      <c r="P120" s="3"/>
    </row>
    <row r="121" spans="4:16" ht="15.75" customHeight="1" x14ac:dyDescent="0.3">
      <c r="D121" s="2"/>
      <c r="E121" s="2"/>
      <c r="F121" s="2"/>
      <c r="G121" s="2"/>
      <c r="H121" s="2"/>
      <c r="I121" s="2"/>
      <c r="J121" s="3"/>
      <c r="K121" s="2"/>
      <c r="L121" s="3"/>
      <c r="M121" s="2"/>
      <c r="N121" s="3"/>
      <c r="O121" s="2"/>
      <c r="P121" s="3"/>
    </row>
    <row r="122" spans="4:16" ht="15.75" customHeight="1" x14ac:dyDescent="0.3">
      <c r="D122" s="2"/>
      <c r="E122" s="2"/>
      <c r="F122" s="2"/>
      <c r="G122" s="2"/>
      <c r="H122" s="2"/>
      <c r="I122" s="2"/>
      <c r="J122" s="3"/>
      <c r="K122" s="2"/>
      <c r="L122" s="3"/>
      <c r="M122" s="2"/>
      <c r="N122" s="3"/>
      <c r="O122" s="2"/>
      <c r="P122" s="3"/>
    </row>
    <row r="123" spans="4:16" ht="15.75" customHeight="1" x14ac:dyDescent="0.3">
      <c r="D123" s="2"/>
      <c r="E123" s="2"/>
      <c r="F123" s="2"/>
      <c r="G123" s="2"/>
      <c r="H123" s="2"/>
      <c r="I123" s="2"/>
      <c r="J123" s="3"/>
      <c r="K123" s="2"/>
      <c r="L123" s="3"/>
      <c r="M123" s="2"/>
      <c r="N123" s="3"/>
      <c r="O123" s="2"/>
      <c r="P123" s="3"/>
    </row>
    <row r="124" spans="4:16" ht="15.75" customHeight="1" x14ac:dyDescent="0.3">
      <c r="D124" s="2"/>
      <c r="E124" s="2"/>
      <c r="F124" s="2"/>
      <c r="G124" s="2"/>
      <c r="H124" s="2"/>
      <c r="I124" s="2"/>
      <c r="J124" s="3"/>
      <c r="K124" s="2"/>
      <c r="L124" s="3"/>
      <c r="M124" s="2"/>
      <c r="N124" s="3"/>
      <c r="O124" s="2"/>
      <c r="P124" s="3"/>
    </row>
    <row r="125" spans="4:16" ht="15.75" customHeight="1" x14ac:dyDescent="0.3">
      <c r="D125" s="2"/>
      <c r="E125" s="2"/>
      <c r="F125" s="2"/>
      <c r="G125" s="2"/>
      <c r="H125" s="2"/>
      <c r="I125" s="2"/>
      <c r="J125" s="3"/>
      <c r="K125" s="2"/>
      <c r="L125" s="3"/>
      <c r="M125" s="2"/>
      <c r="N125" s="3"/>
      <c r="O125" s="2"/>
      <c r="P125" s="3"/>
    </row>
    <row r="126" spans="4:16" ht="15.75" customHeight="1" x14ac:dyDescent="0.3">
      <c r="D126" s="2"/>
      <c r="E126" s="2"/>
      <c r="F126" s="2"/>
      <c r="G126" s="2"/>
      <c r="H126" s="2"/>
      <c r="I126" s="2"/>
      <c r="J126" s="3"/>
      <c r="K126" s="2"/>
      <c r="L126" s="3"/>
      <c r="M126" s="2"/>
      <c r="N126" s="3"/>
      <c r="O126" s="2"/>
      <c r="P126" s="3"/>
    </row>
    <row r="127" spans="4:16" ht="15.75" customHeight="1" x14ac:dyDescent="0.3">
      <c r="D127" s="2"/>
      <c r="E127" s="2"/>
      <c r="F127" s="2"/>
      <c r="G127" s="2"/>
      <c r="H127" s="2"/>
      <c r="I127" s="2"/>
      <c r="J127" s="3"/>
      <c r="K127" s="2"/>
      <c r="L127" s="3"/>
      <c r="M127" s="2"/>
      <c r="N127" s="3"/>
      <c r="O127" s="2"/>
      <c r="P127" s="3"/>
    </row>
    <row r="128" spans="4:16" ht="15.75" customHeight="1" x14ac:dyDescent="0.3">
      <c r="D128" s="2"/>
      <c r="E128" s="2"/>
      <c r="F128" s="2"/>
      <c r="G128" s="2"/>
      <c r="H128" s="2"/>
      <c r="I128" s="2"/>
      <c r="J128" s="3"/>
      <c r="K128" s="2"/>
      <c r="L128" s="3"/>
      <c r="M128" s="2"/>
      <c r="N128" s="3"/>
      <c r="O128" s="2"/>
      <c r="P128" s="3"/>
    </row>
    <row r="129" spans="4:16" ht="15.75" customHeight="1" x14ac:dyDescent="0.3">
      <c r="D129" s="2"/>
      <c r="E129" s="2"/>
      <c r="F129" s="2"/>
      <c r="G129" s="2"/>
      <c r="H129" s="2"/>
      <c r="I129" s="2"/>
      <c r="J129" s="3"/>
      <c r="K129" s="2"/>
      <c r="L129" s="3"/>
      <c r="M129" s="2"/>
      <c r="N129" s="3"/>
      <c r="O129" s="2"/>
      <c r="P129" s="3"/>
    </row>
    <row r="130" spans="4:16" ht="15.75" customHeight="1" x14ac:dyDescent="0.3">
      <c r="D130" s="2"/>
      <c r="E130" s="2"/>
      <c r="F130" s="2"/>
      <c r="G130" s="2"/>
      <c r="H130" s="2"/>
      <c r="I130" s="2"/>
      <c r="J130" s="3"/>
      <c r="K130" s="2"/>
      <c r="L130" s="3"/>
      <c r="M130" s="2"/>
      <c r="N130" s="3"/>
      <c r="O130" s="2"/>
      <c r="P130" s="3"/>
    </row>
    <row r="131" spans="4:16" ht="15.75" customHeight="1" x14ac:dyDescent="0.3">
      <c r="D131" s="2"/>
      <c r="E131" s="2"/>
      <c r="F131" s="2"/>
      <c r="G131" s="2"/>
      <c r="H131" s="2"/>
      <c r="I131" s="2"/>
      <c r="J131" s="3"/>
      <c r="K131" s="2"/>
      <c r="L131" s="3"/>
      <c r="M131" s="2"/>
      <c r="N131" s="3"/>
      <c r="O131" s="2"/>
      <c r="P131" s="3"/>
    </row>
    <row r="132" spans="4:16" ht="15.75" customHeight="1" x14ac:dyDescent="0.3">
      <c r="D132" s="2"/>
      <c r="E132" s="2"/>
      <c r="F132" s="2"/>
      <c r="G132" s="2"/>
      <c r="H132" s="2"/>
      <c r="I132" s="2"/>
      <c r="J132" s="3"/>
      <c r="K132" s="2"/>
      <c r="L132" s="3"/>
      <c r="M132" s="2"/>
      <c r="N132" s="3"/>
      <c r="O132" s="2"/>
      <c r="P132" s="3"/>
    </row>
    <row r="133" spans="4:16" ht="15.75" customHeight="1" x14ac:dyDescent="0.3">
      <c r="D133" s="2"/>
      <c r="E133" s="2"/>
      <c r="F133" s="2"/>
      <c r="G133" s="2"/>
      <c r="H133" s="2"/>
      <c r="I133" s="2"/>
      <c r="J133" s="3"/>
      <c r="K133" s="2"/>
      <c r="L133" s="3"/>
      <c r="M133" s="2"/>
      <c r="N133" s="3"/>
      <c r="O133" s="2"/>
      <c r="P133" s="3"/>
    </row>
    <row r="134" spans="4:16" ht="15.75" customHeight="1" x14ac:dyDescent="0.3">
      <c r="D134" s="2"/>
      <c r="E134" s="2"/>
      <c r="F134" s="2"/>
      <c r="G134" s="2"/>
      <c r="H134" s="2"/>
      <c r="I134" s="2"/>
      <c r="J134" s="3"/>
      <c r="K134" s="2"/>
      <c r="L134" s="3"/>
      <c r="M134" s="2"/>
      <c r="N134" s="3"/>
      <c r="O134" s="2"/>
      <c r="P134" s="3"/>
    </row>
    <row r="135" spans="4:16" ht="15.75" customHeight="1" x14ac:dyDescent="0.3">
      <c r="D135" s="2"/>
      <c r="E135" s="2"/>
      <c r="F135" s="2"/>
      <c r="G135" s="2"/>
      <c r="H135" s="2"/>
      <c r="I135" s="2"/>
      <c r="J135" s="3"/>
      <c r="K135" s="2"/>
      <c r="L135" s="3"/>
      <c r="M135" s="2"/>
      <c r="N135" s="3"/>
      <c r="O135" s="2"/>
      <c r="P135" s="3"/>
    </row>
    <row r="136" spans="4:16" ht="15.75" customHeight="1" x14ac:dyDescent="0.3">
      <c r="D136" s="2"/>
      <c r="E136" s="2"/>
      <c r="F136" s="2"/>
      <c r="G136" s="2"/>
      <c r="H136" s="2"/>
      <c r="I136" s="2"/>
      <c r="J136" s="3"/>
      <c r="K136" s="2"/>
      <c r="L136" s="3"/>
      <c r="M136" s="2"/>
      <c r="N136" s="3"/>
      <c r="O136" s="2"/>
      <c r="P136" s="3"/>
    </row>
    <row r="137" spans="4:16" ht="15.75" customHeight="1" x14ac:dyDescent="0.3">
      <c r="D137" s="2"/>
      <c r="E137" s="2"/>
      <c r="F137" s="2"/>
      <c r="G137" s="2"/>
      <c r="H137" s="2"/>
      <c r="I137" s="2"/>
      <c r="J137" s="3"/>
      <c r="K137" s="2"/>
      <c r="L137" s="3"/>
      <c r="M137" s="2"/>
      <c r="N137" s="3"/>
      <c r="O137" s="2"/>
      <c r="P137" s="3"/>
    </row>
    <row r="138" spans="4:16" ht="15.75" customHeight="1" x14ac:dyDescent="0.3">
      <c r="D138" s="2"/>
      <c r="E138" s="2"/>
      <c r="F138" s="2"/>
      <c r="G138" s="2"/>
      <c r="H138" s="2"/>
      <c r="I138" s="2"/>
      <c r="J138" s="3"/>
      <c r="K138" s="2"/>
      <c r="L138" s="3"/>
      <c r="M138" s="2"/>
      <c r="N138" s="3"/>
      <c r="O138" s="2"/>
      <c r="P138" s="3"/>
    </row>
    <row r="139" spans="4:16" ht="15.75" customHeight="1" x14ac:dyDescent="0.3">
      <c r="D139" s="2"/>
      <c r="E139" s="2"/>
      <c r="F139" s="2"/>
      <c r="G139" s="2"/>
      <c r="H139" s="2"/>
      <c r="I139" s="2"/>
      <c r="J139" s="3"/>
      <c r="K139" s="2"/>
      <c r="L139" s="3"/>
      <c r="M139" s="2"/>
      <c r="N139" s="3"/>
      <c r="O139" s="2"/>
      <c r="P139" s="3"/>
    </row>
    <row r="140" spans="4:16" ht="15.75" customHeight="1" x14ac:dyDescent="0.3">
      <c r="D140" s="2"/>
      <c r="E140" s="2"/>
      <c r="F140" s="2"/>
      <c r="G140" s="2"/>
      <c r="H140" s="2"/>
      <c r="I140" s="2"/>
      <c r="J140" s="3"/>
      <c r="K140" s="2"/>
      <c r="L140" s="3"/>
      <c r="M140" s="2"/>
      <c r="N140" s="3"/>
      <c r="O140" s="2"/>
      <c r="P140" s="3"/>
    </row>
    <row r="141" spans="4:16" ht="15.75" customHeight="1" x14ac:dyDescent="0.3">
      <c r="D141" s="2"/>
      <c r="E141" s="2"/>
      <c r="F141" s="2"/>
      <c r="G141" s="2"/>
      <c r="H141" s="2"/>
      <c r="I141" s="2"/>
      <c r="J141" s="3"/>
      <c r="K141" s="2"/>
      <c r="L141" s="3"/>
      <c r="M141" s="2"/>
      <c r="N141" s="3"/>
      <c r="O141" s="2"/>
      <c r="P141" s="3"/>
    </row>
    <row r="142" spans="4:16" ht="15.75" customHeight="1" x14ac:dyDescent="0.3">
      <c r="D142" s="2"/>
      <c r="E142" s="2"/>
      <c r="F142" s="2"/>
      <c r="G142" s="2"/>
      <c r="H142" s="2"/>
      <c r="I142" s="2"/>
      <c r="J142" s="3"/>
      <c r="K142" s="2"/>
      <c r="L142" s="3"/>
      <c r="M142" s="2"/>
      <c r="N142" s="3"/>
      <c r="O142" s="2"/>
      <c r="P142" s="3"/>
    </row>
    <row r="143" spans="4:16" ht="15.75" customHeight="1" x14ac:dyDescent="0.3">
      <c r="D143" s="2"/>
      <c r="E143" s="2"/>
      <c r="F143" s="2"/>
      <c r="G143" s="2"/>
      <c r="H143" s="2"/>
      <c r="I143" s="2"/>
      <c r="J143" s="3"/>
      <c r="K143" s="2"/>
      <c r="L143" s="3"/>
      <c r="M143" s="2"/>
      <c r="N143" s="3"/>
      <c r="O143" s="2"/>
      <c r="P143" s="3"/>
    </row>
    <row r="144" spans="4:16" ht="15.75" customHeight="1" x14ac:dyDescent="0.3">
      <c r="D144" s="2"/>
      <c r="E144" s="2"/>
      <c r="F144" s="2"/>
      <c r="G144" s="2"/>
      <c r="H144" s="2"/>
      <c r="I144" s="2"/>
      <c r="J144" s="3"/>
      <c r="K144" s="2"/>
      <c r="L144" s="3"/>
      <c r="M144" s="2"/>
      <c r="N144" s="3"/>
      <c r="O144" s="2"/>
      <c r="P144" s="3"/>
    </row>
    <row r="145" spans="4:16" ht="15.75" customHeight="1" x14ac:dyDescent="0.3">
      <c r="D145" s="2"/>
      <c r="E145" s="2"/>
      <c r="F145" s="2"/>
      <c r="G145" s="2"/>
      <c r="H145" s="2"/>
      <c r="I145" s="2"/>
      <c r="J145" s="3"/>
      <c r="K145" s="2"/>
      <c r="L145" s="3"/>
      <c r="M145" s="2"/>
      <c r="N145" s="3"/>
      <c r="O145" s="2"/>
      <c r="P145" s="3"/>
    </row>
    <row r="146" spans="4:16" ht="15.75" customHeight="1" x14ac:dyDescent="0.3">
      <c r="D146" s="2"/>
      <c r="E146" s="2"/>
      <c r="F146" s="2"/>
      <c r="G146" s="2"/>
      <c r="H146" s="2"/>
      <c r="I146" s="2"/>
      <c r="J146" s="3"/>
      <c r="K146" s="2"/>
      <c r="L146" s="3"/>
      <c r="M146" s="2"/>
      <c r="N146" s="3"/>
      <c r="O146" s="2"/>
      <c r="P146" s="3"/>
    </row>
    <row r="147" spans="4:16" ht="15.75" customHeight="1" x14ac:dyDescent="0.3">
      <c r="D147" s="2"/>
      <c r="E147" s="2"/>
      <c r="F147" s="2"/>
      <c r="G147" s="2"/>
      <c r="H147" s="2"/>
      <c r="I147" s="2"/>
      <c r="J147" s="3"/>
      <c r="K147" s="2"/>
      <c r="L147" s="3"/>
      <c r="M147" s="2"/>
      <c r="N147" s="3"/>
      <c r="O147" s="2"/>
      <c r="P147" s="3"/>
    </row>
    <row r="148" spans="4:16" ht="15.75" customHeight="1" x14ac:dyDescent="0.3">
      <c r="D148" s="2"/>
      <c r="E148" s="2"/>
      <c r="F148" s="2"/>
      <c r="G148" s="2"/>
      <c r="H148" s="2"/>
      <c r="I148" s="2"/>
      <c r="J148" s="3"/>
      <c r="K148" s="2"/>
      <c r="L148" s="3"/>
      <c r="M148" s="2"/>
      <c r="N148" s="3"/>
      <c r="O148" s="2"/>
      <c r="P148" s="3"/>
    </row>
    <row r="149" spans="4:16" ht="15.75" customHeight="1" x14ac:dyDescent="0.3">
      <c r="D149" s="2"/>
      <c r="E149" s="2"/>
      <c r="F149" s="2"/>
      <c r="G149" s="2"/>
      <c r="H149" s="2"/>
      <c r="I149" s="2"/>
      <c r="J149" s="3"/>
      <c r="K149" s="2"/>
      <c r="L149" s="3"/>
      <c r="M149" s="2"/>
      <c r="N149" s="3"/>
      <c r="O149" s="2"/>
      <c r="P149" s="3"/>
    </row>
    <row r="150" spans="4:16" ht="15.75" customHeight="1" x14ac:dyDescent="0.3">
      <c r="D150" s="2"/>
      <c r="E150" s="2"/>
      <c r="F150" s="2"/>
      <c r="G150" s="2"/>
      <c r="H150" s="2"/>
      <c r="I150" s="2"/>
      <c r="J150" s="3"/>
      <c r="K150" s="2"/>
      <c r="L150" s="3"/>
      <c r="M150" s="2"/>
      <c r="N150" s="3"/>
      <c r="O150" s="2"/>
      <c r="P150" s="3"/>
    </row>
    <row r="151" spans="4:16" ht="15.75" customHeight="1" x14ac:dyDescent="0.3">
      <c r="D151" s="2"/>
      <c r="E151" s="2"/>
      <c r="F151" s="2"/>
      <c r="G151" s="2"/>
      <c r="H151" s="2"/>
      <c r="I151" s="2"/>
      <c r="J151" s="3"/>
      <c r="K151" s="2"/>
      <c r="L151" s="3"/>
      <c r="M151" s="2"/>
      <c r="N151" s="3"/>
      <c r="O151" s="2"/>
      <c r="P151" s="3"/>
    </row>
    <row r="152" spans="4:16" ht="15.75" customHeight="1" x14ac:dyDescent="0.3">
      <c r="D152" s="2"/>
      <c r="E152" s="2"/>
      <c r="F152" s="2"/>
      <c r="G152" s="2"/>
      <c r="H152" s="2"/>
      <c r="I152" s="2"/>
      <c r="J152" s="3"/>
      <c r="K152" s="2"/>
      <c r="L152" s="3"/>
      <c r="M152" s="2"/>
      <c r="N152" s="3"/>
      <c r="O152" s="2"/>
      <c r="P152" s="3"/>
    </row>
    <row r="153" spans="4:16" ht="15.75" customHeight="1" x14ac:dyDescent="0.3">
      <c r="D153" s="2"/>
      <c r="E153" s="2"/>
      <c r="F153" s="2"/>
      <c r="G153" s="2"/>
      <c r="H153" s="2"/>
      <c r="I153" s="2"/>
      <c r="J153" s="3"/>
      <c r="K153" s="2"/>
      <c r="L153" s="3"/>
      <c r="M153" s="2"/>
      <c r="N153" s="3"/>
      <c r="O153" s="2"/>
      <c r="P153" s="3"/>
    </row>
    <row r="154" spans="4:16" ht="15.75" customHeight="1" x14ac:dyDescent="0.3">
      <c r="D154" s="2"/>
      <c r="E154" s="2"/>
      <c r="F154" s="2"/>
      <c r="G154" s="2"/>
      <c r="H154" s="2"/>
      <c r="I154" s="2"/>
      <c r="J154" s="3"/>
      <c r="K154" s="2"/>
      <c r="L154" s="3"/>
      <c r="M154" s="2"/>
      <c r="N154" s="3"/>
      <c r="O154" s="2"/>
      <c r="P154" s="3"/>
    </row>
    <row r="155" spans="4:16" ht="15.75" customHeight="1" x14ac:dyDescent="0.3">
      <c r="D155" s="2"/>
      <c r="E155" s="2"/>
      <c r="F155" s="2"/>
      <c r="G155" s="2"/>
      <c r="H155" s="2"/>
      <c r="I155" s="2"/>
      <c r="J155" s="3"/>
      <c r="K155" s="2"/>
      <c r="L155" s="3"/>
      <c r="M155" s="2"/>
      <c r="N155" s="3"/>
      <c r="O155" s="2"/>
      <c r="P155" s="3"/>
    </row>
    <row r="156" spans="4:16" ht="15.75" customHeight="1" x14ac:dyDescent="0.3">
      <c r="D156" s="2"/>
      <c r="E156" s="2"/>
      <c r="F156" s="2"/>
      <c r="G156" s="2"/>
      <c r="H156" s="2"/>
      <c r="I156" s="2"/>
      <c r="J156" s="3"/>
      <c r="K156" s="2"/>
      <c r="L156" s="3"/>
      <c r="M156" s="2"/>
      <c r="N156" s="3"/>
      <c r="O156" s="2"/>
      <c r="P156" s="3"/>
    </row>
    <row r="157" spans="4:16" ht="15.75" customHeight="1" x14ac:dyDescent="0.3">
      <c r="D157" s="2"/>
      <c r="E157" s="2"/>
      <c r="F157" s="2"/>
      <c r="G157" s="2"/>
      <c r="H157" s="2"/>
      <c r="I157" s="2"/>
      <c r="J157" s="3"/>
      <c r="K157" s="2"/>
      <c r="L157" s="3"/>
      <c r="M157" s="2"/>
      <c r="N157" s="3"/>
      <c r="O157" s="2"/>
      <c r="P157" s="3"/>
    </row>
    <row r="158" spans="4:16" ht="15.75" customHeight="1" x14ac:dyDescent="0.3">
      <c r="D158" s="2"/>
      <c r="E158" s="2"/>
      <c r="F158" s="2"/>
      <c r="G158" s="2"/>
      <c r="H158" s="2"/>
      <c r="I158" s="2"/>
      <c r="J158" s="3"/>
      <c r="K158" s="2"/>
      <c r="L158" s="3"/>
      <c r="M158" s="2"/>
      <c r="N158" s="3"/>
      <c r="O158" s="2"/>
      <c r="P158" s="3"/>
    </row>
    <row r="159" spans="4:16" ht="15.75" customHeight="1" x14ac:dyDescent="0.3">
      <c r="D159" s="2"/>
      <c r="E159" s="2"/>
      <c r="F159" s="2"/>
      <c r="G159" s="2"/>
      <c r="H159" s="2"/>
      <c r="I159" s="2"/>
      <c r="J159" s="3"/>
      <c r="K159" s="2"/>
      <c r="L159" s="3"/>
      <c r="M159" s="2"/>
      <c r="N159" s="3"/>
      <c r="O159" s="2"/>
      <c r="P159" s="3"/>
    </row>
    <row r="160" spans="4:16" ht="15.75" customHeight="1" x14ac:dyDescent="0.3">
      <c r="D160" s="2"/>
      <c r="E160" s="2"/>
      <c r="F160" s="2"/>
      <c r="G160" s="2"/>
      <c r="H160" s="2"/>
      <c r="I160" s="2"/>
      <c r="J160" s="3"/>
      <c r="K160" s="2"/>
      <c r="L160" s="3"/>
      <c r="M160" s="2"/>
      <c r="N160" s="3"/>
      <c r="O160" s="2"/>
      <c r="P160" s="3"/>
    </row>
    <row r="161" spans="4:16" ht="15.75" customHeight="1" x14ac:dyDescent="0.3">
      <c r="D161" s="2"/>
      <c r="E161" s="2"/>
      <c r="F161" s="2"/>
      <c r="G161" s="2"/>
      <c r="H161" s="2"/>
      <c r="I161" s="2"/>
      <c r="J161" s="3"/>
      <c r="K161" s="2"/>
      <c r="L161" s="3"/>
      <c r="M161" s="2"/>
      <c r="N161" s="3"/>
      <c r="O161" s="2"/>
      <c r="P161" s="3"/>
    </row>
    <row r="162" spans="4:16" ht="15.75" customHeight="1" x14ac:dyDescent="0.3">
      <c r="D162" s="2"/>
      <c r="E162" s="2"/>
      <c r="F162" s="2"/>
      <c r="G162" s="2"/>
      <c r="H162" s="2"/>
      <c r="I162" s="2"/>
      <c r="J162" s="3"/>
      <c r="K162" s="2"/>
      <c r="L162" s="3"/>
      <c r="M162" s="2"/>
      <c r="N162" s="3"/>
      <c r="O162" s="2"/>
      <c r="P162" s="3"/>
    </row>
    <row r="163" spans="4:16" ht="15.75" customHeight="1" x14ac:dyDescent="0.3">
      <c r="D163" s="2"/>
      <c r="E163" s="2"/>
      <c r="F163" s="2"/>
      <c r="G163" s="2"/>
      <c r="H163" s="2"/>
      <c r="I163" s="2"/>
      <c r="J163" s="3"/>
      <c r="K163" s="2"/>
      <c r="L163" s="3"/>
      <c r="M163" s="2"/>
      <c r="N163" s="3"/>
      <c r="O163" s="2"/>
      <c r="P163" s="3"/>
    </row>
    <row r="164" spans="4:16" ht="15.75" customHeight="1" x14ac:dyDescent="0.3">
      <c r="D164" s="2"/>
      <c r="E164" s="2"/>
      <c r="F164" s="2"/>
      <c r="G164" s="2"/>
      <c r="H164" s="2"/>
      <c r="I164" s="2"/>
      <c r="J164" s="3"/>
      <c r="K164" s="2"/>
      <c r="L164" s="3"/>
      <c r="M164" s="2"/>
      <c r="N164" s="3"/>
      <c r="O164" s="2"/>
      <c r="P164" s="3"/>
    </row>
    <row r="165" spans="4:16" ht="15.75" customHeight="1" x14ac:dyDescent="0.3">
      <c r="D165" s="2"/>
      <c r="E165" s="2"/>
      <c r="F165" s="2"/>
      <c r="G165" s="2"/>
      <c r="H165" s="2"/>
      <c r="I165" s="2"/>
      <c r="J165" s="3"/>
      <c r="K165" s="2"/>
      <c r="L165" s="3"/>
      <c r="M165" s="2"/>
      <c r="N165" s="3"/>
      <c r="O165" s="2"/>
      <c r="P165" s="3"/>
    </row>
    <row r="166" spans="4:16" ht="15.75" customHeight="1" x14ac:dyDescent="0.3">
      <c r="D166" s="2"/>
      <c r="E166" s="2"/>
      <c r="F166" s="2"/>
      <c r="G166" s="2"/>
      <c r="H166" s="2"/>
      <c r="I166" s="2"/>
      <c r="J166" s="3"/>
      <c r="K166" s="2"/>
      <c r="L166" s="3"/>
      <c r="M166" s="2"/>
      <c r="N166" s="3"/>
      <c r="O166" s="2"/>
      <c r="P166" s="3"/>
    </row>
    <row r="167" spans="4:16" ht="15.75" customHeight="1" x14ac:dyDescent="0.3">
      <c r="D167" s="2"/>
      <c r="E167" s="2"/>
      <c r="F167" s="2"/>
      <c r="G167" s="2"/>
      <c r="H167" s="2"/>
      <c r="I167" s="2"/>
      <c r="J167" s="3"/>
      <c r="K167" s="2"/>
      <c r="L167" s="3"/>
      <c r="M167" s="2"/>
      <c r="N167" s="3"/>
      <c r="O167" s="2"/>
      <c r="P167" s="3"/>
    </row>
    <row r="168" spans="4:16" ht="15.75" customHeight="1" x14ac:dyDescent="0.3">
      <c r="D168" s="2"/>
      <c r="E168" s="2"/>
      <c r="F168" s="2"/>
      <c r="G168" s="2"/>
      <c r="H168" s="2"/>
      <c r="I168" s="2"/>
      <c r="J168" s="3"/>
      <c r="K168" s="2"/>
      <c r="L168" s="3"/>
      <c r="M168" s="2"/>
      <c r="N168" s="3"/>
      <c r="O168" s="2"/>
      <c r="P168" s="3"/>
    </row>
    <row r="169" spans="4:16" ht="15.75" customHeight="1" x14ac:dyDescent="0.3">
      <c r="D169" s="2"/>
      <c r="E169" s="2"/>
      <c r="F169" s="2"/>
      <c r="G169" s="2"/>
      <c r="H169" s="2"/>
      <c r="I169" s="2"/>
      <c r="J169" s="3"/>
      <c r="K169" s="2"/>
      <c r="L169" s="3"/>
      <c r="M169" s="2"/>
      <c r="N169" s="3"/>
      <c r="O169" s="2"/>
      <c r="P169" s="3"/>
    </row>
    <row r="170" spans="4:16" ht="15.75" customHeight="1" x14ac:dyDescent="0.3">
      <c r="D170" s="2"/>
      <c r="E170" s="2"/>
      <c r="F170" s="2"/>
      <c r="G170" s="2"/>
      <c r="H170" s="2"/>
      <c r="I170" s="2"/>
      <c r="J170" s="3"/>
      <c r="K170" s="2"/>
      <c r="L170" s="3"/>
      <c r="M170" s="2"/>
      <c r="N170" s="3"/>
      <c r="O170" s="2"/>
      <c r="P170" s="3"/>
    </row>
    <row r="171" spans="4:16" ht="15.75" customHeight="1" x14ac:dyDescent="0.3">
      <c r="D171" s="2"/>
      <c r="E171" s="2"/>
      <c r="F171" s="2"/>
      <c r="G171" s="2"/>
      <c r="H171" s="2"/>
      <c r="I171" s="2"/>
      <c r="J171" s="3"/>
      <c r="K171" s="2"/>
      <c r="L171" s="3"/>
      <c r="M171" s="2"/>
      <c r="N171" s="3"/>
      <c r="O171" s="2"/>
      <c r="P171" s="3"/>
    </row>
    <row r="172" spans="4:16" ht="15.75" customHeight="1" x14ac:dyDescent="0.3">
      <c r="D172" s="2"/>
      <c r="E172" s="2"/>
      <c r="F172" s="2"/>
      <c r="G172" s="2"/>
      <c r="H172" s="2"/>
      <c r="I172" s="2"/>
      <c r="J172" s="3"/>
      <c r="K172" s="2"/>
      <c r="L172" s="3"/>
      <c r="M172" s="2"/>
      <c r="N172" s="3"/>
      <c r="O172" s="2"/>
      <c r="P172" s="3"/>
    </row>
    <row r="173" spans="4:16" ht="15.75" customHeight="1" x14ac:dyDescent="0.3">
      <c r="D173" s="2"/>
      <c r="E173" s="2"/>
      <c r="F173" s="2"/>
      <c r="G173" s="2"/>
      <c r="H173" s="2"/>
      <c r="I173" s="2"/>
      <c r="J173" s="3"/>
      <c r="K173" s="2"/>
      <c r="L173" s="3"/>
      <c r="M173" s="2"/>
      <c r="N173" s="3"/>
      <c r="O173" s="2"/>
      <c r="P173" s="3"/>
    </row>
    <row r="174" spans="4:16" ht="15.75" customHeight="1" x14ac:dyDescent="0.3">
      <c r="D174" s="2"/>
      <c r="E174" s="2"/>
      <c r="F174" s="2"/>
      <c r="G174" s="2"/>
      <c r="H174" s="2"/>
      <c r="I174" s="2"/>
      <c r="J174" s="3"/>
      <c r="K174" s="2"/>
      <c r="L174" s="3"/>
      <c r="M174" s="2"/>
      <c r="N174" s="3"/>
      <c r="O174" s="2"/>
      <c r="P174" s="3"/>
    </row>
    <row r="175" spans="4:16" ht="15.75" customHeight="1" x14ac:dyDescent="0.3">
      <c r="D175" s="2"/>
      <c r="E175" s="2"/>
      <c r="F175" s="2"/>
      <c r="G175" s="2"/>
      <c r="H175" s="2"/>
      <c r="I175" s="2"/>
      <c r="J175" s="3"/>
      <c r="K175" s="2"/>
      <c r="L175" s="3"/>
      <c r="M175" s="2"/>
      <c r="N175" s="3"/>
      <c r="O175" s="2"/>
      <c r="P175" s="3"/>
    </row>
    <row r="176" spans="4:16" ht="15.75" customHeight="1" x14ac:dyDescent="0.3">
      <c r="D176" s="2"/>
      <c r="E176" s="2"/>
      <c r="F176" s="2"/>
      <c r="G176" s="2"/>
      <c r="H176" s="2"/>
      <c r="I176" s="2"/>
      <c r="J176" s="3"/>
      <c r="K176" s="2"/>
      <c r="L176" s="3"/>
      <c r="M176" s="2"/>
      <c r="N176" s="3"/>
      <c r="O176" s="2"/>
      <c r="P176" s="3"/>
    </row>
    <row r="177" spans="4:16" ht="15.75" customHeight="1" x14ac:dyDescent="0.3">
      <c r="D177" s="2"/>
      <c r="E177" s="2"/>
      <c r="F177" s="2"/>
      <c r="G177" s="2"/>
      <c r="H177" s="2"/>
      <c r="I177" s="2"/>
      <c r="J177" s="3"/>
      <c r="K177" s="2"/>
      <c r="L177" s="3"/>
      <c r="M177" s="2"/>
      <c r="N177" s="3"/>
      <c r="O177" s="2"/>
      <c r="P177" s="3"/>
    </row>
    <row r="178" spans="4:16" ht="15.75" customHeight="1" x14ac:dyDescent="0.3">
      <c r="D178" s="2"/>
      <c r="E178" s="2"/>
      <c r="F178" s="2"/>
      <c r="G178" s="2"/>
      <c r="H178" s="2"/>
      <c r="I178" s="2"/>
      <c r="J178" s="3"/>
      <c r="K178" s="2"/>
      <c r="L178" s="3"/>
      <c r="M178" s="2"/>
      <c r="N178" s="3"/>
      <c r="O178" s="2"/>
      <c r="P178" s="3"/>
    </row>
    <row r="179" spans="4:16" ht="15.75" customHeight="1" x14ac:dyDescent="0.3">
      <c r="D179" s="2"/>
      <c r="E179" s="2"/>
      <c r="F179" s="2"/>
      <c r="G179" s="2"/>
      <c r="H179" s="2"/>
      <c r="I179" s="2"/>
      <c r="J179" s="3"/>
      <c r="K179" s="2"/>
      <c r="L179" s="3"/>
      <c r="M179" s="2"/>
      <c r="N179" s="3"/>
      <c r="O179" s="2"/>
      <c r="P179" s="3"/>
    </row>
    <row r="180" spans="4:16" ht="15.75" customHeight="1" x14ac:dyDescent="0.3">
      <c r="D180" s="2"/>
      <c r="E180" s="2"/>
      <c r="F180" s="2"/>
      <c r="G180" s="2"/>
      <c r="H180" s="2"/>
      <c r="I180" s="2"/>
      <c r="J180" s="3"/>
      <c r="K180" s="2"/>
      <c r="L180" s="3"/>
      <c r="M180" s="2"/>
      <c r="N180" s="3"/>
      <c r="O180" s="2"/>
      <c r="P180" s="3"/>
    </row>
    <row r="181" spans="4:16" ht="15.75" customHeight="1" x14ac:dyDescent="0.3">
      <c r="D181" s="2"/>
      <c r="E181" s="2"/>
      <c r="F181" s="2"/>
      <c r="G181" s="2"/>
      <c r="H181" s="2"/>
      <c r="I181" s="2"/>
      <c r="J181" s="3"/>
      <c r="K181" s="2"/>
      <c r="L181" s="3"/>
      <c r="M181" s="2"/>
      <c r="N181" s="3"/>
      <c r="O181" s="2"/>
      <c r="P181" s="3"/>
    </row>
    <row r="182" spans="4:16" ht="15.75" customHeight="1" x14ac:dyDescent="0.3">
      <c r="D182" s="2"/>
      <c r="E182" s="2"/>
      <c r="F182" s="2"/>
      <c r="G182" s="2"/>
      <c r="H182" s="2"/>
      <c r="I182" s="2"/>
      <c r="J182" s="3"/>
      <c r="K182" s="2"/>
      <c r="L182" s="3"/>
      <c r="M182" s="2"/>
      <c r="N182" s="3"/>
      <c r="O182" s="2"/>
      <c r="P182" s="3"/>
    </row>
    <row r="183" spans="4:16" ht="15.75" customHeight="1" x14ac:dyDescent="0.3">
      <c r="D183" s="2"/>
      <c r="E183" s="2"/>
      <c r="F183" s="2"/>
      <c r="G183" s="2"/>
      <c r="H183" s="2"/>
      <c r="I183" s="2"/>
      <c r="J183" s="3"/>
      <c r="K183" s="2"/>
      <c r="L183" s="3"/>
      <c r="M183" s="2"/>
      <c r="N183" s="3"/>
      <c r="O183" s="2"/>
      <c r="P183" s="3"/>
    </row>
    <row r="184" spans="4:16" ht="15.75" customHeight="1" x14ac:dyDescent="0.3">
      <c r="D184" s="2"/>
      <c r="E184" s="2"/>
      <c r="F184" s="2"/>
      <c r="G184" s="2"/>
      <c r="H184" s="2"/>
      <c r="I184" s="2"/>
      <c r="J184" s="3"/>
      <c r="K184" s="2"/>
      <c r="L184" s="3"/>
      <c r="M184" s="2"/>
      <c r="N184" s="3"/>
      <c r="O184" s="2"/>
      <c r="P184" s="3"/>
    </row>
    <row r="185" spans="4:16" ht="15.75" customHeight="1" x14ac:dyDescent="0.3">
      <c r="D185" s="2"/>
      <c r="E185" s="2"/>
      <c r="F185" s="2"/>
      <c r="G185" s="2"/>
      <c r="H185" s="2"/>
      <c r="I185" s="2"/>
      <c r="J185" s="3"/>
      <c r="K185" s="2"/>
      <c r="L185" s="3"/>
      <c r="M185" s="2"/>
      <c r="N185" s="3"/>
      <c r="O185" s="2"/>
      <c r="P185" s="3"/>
    </row>
    <row r="186" spans="4:16" ht="15.75" customHeight="1" x14ac:dyDescent="0.3">
      <c r="D186" s="2"/>
      <c r="E186" s="2"/>
      <c r="F186" s="2"/>
      <c r="G186" s="2"/>
      <c r="H186" s="2"/>
      <c r="I186" s="2"/>
      <c r="J186" s="3"/>
      <c r="K186" s="2"/>
      <c r="L186" s="3"/>
      <c r="M186" s="2"/>
      <c r="N186" s="3"/>
      <c r="O186" s="2"/>
      <c r="P186" s="3"/>
    </row>
    <row r="187" spans="4:16" ht="15.75" customHeight="1" x14ac:dyDescent="0.3">
      <c r="D187" s="2"/>
      <c r="E187" s="2"/>
      <c r="F187" s="2"/>
      <c r="G187" s="2"/>
      <c r="H187" s="2"/>
      <c r="I187" s="2"/>
      <c r="J187" s="3"/>
      <c r="K187" s="2"/>
      <c r="L187" s="3"/>
      <c r="M187" s="2"/>
      <c r="N187" s="3"/>
      <c r="O187" s="2"/>
      <c r="P187" s="3"/>
    </row>
    <row r="188" spans="4:16" ht="15.75" customHeight="1" x14ac:dyDescent="0.3">
      <c r="D188" s="2"/>
      <c r="E188" s="2"/>
      <c r="F188" s="2"/>
      <c r="G188" s="2"/>
      <c r="H188" s="2"/>
      <c r="I188" s="2"/>
      <c r="J188" s="3"/>
      <c r="K188" s="2"/>
      <c r="L188" s="3"/>
      <c r="M188" s="2"/>
      <c r="N188" s="3"/>
      <c r="O188" s="2"/>
      <c r="P188" s="3"/>
    </row>
    <row r="189" spans="4:16" ht="15.75" customHeight="1" x14ac:dyDescent="0.3">
      <c r="D189" s="2"/>
      <c r="E189" s="2"/>
      <c r="F189" s="2"/>
      <c r="G189" s="2"/>
      <c r="H189" s="2"/>
      <c r="I189" s="2"/>
      <c r="J189" s="3"/>
      <c r="K189" s="2"/>
      <c r="L189" s="3"/>
      <c r="M189" s="2"/>
      <c r="N189" s="3"/>
      <c r="O189" s="2"/>
      <c r="P189" s="3"/>
    </row>
    <row r="190" spans="4:16" ht="15.75" customHeight="1" x14ac:dyDescent="0.3">
      <c r="D190" s="2"/>
      <c r="E190" s="2"/>
      <c r="F190" s="2"/>
      <c r="G190" s="2"/>
      <c r="H190" s="2"/>
      <c r="I190" s="2"/>
      <c r="J190" s="3"/>
      <c r="K190" s="2"/>
      <c r="L190" s="3"/>
      <c r="M190" s="2"/>
      <c r="N190" s="3"/>
      <c r="O190" s="2"/>
      <c r="P190" s="3"/>
    </row>
    <row r="191" spans="4:16" ht="15.75" customHeight="1" x14ac:dyDescent="0.3">
      <c r="D191" s="2"/>
      <c r="E191" s="2"/>
      <c r="F191" s="2"/>
      <c r="G191" s="2"/>
      <c r="H191" s="2"/>
      <c r="I191" s="2"/>
      <c r="J191" s="3"/>
      <c r="K191" s="2"/>
      <c r="L191" s="3"/>
      <c r="M191" s="2"/>
      <c r="N191" s="3"/>
      <c r="O191" s="2"/>
      <c r="P191" s="3"/>
    </row>
    <row r="192" spans="4:16" ht="15.75" customHeight="1" x14ac:dyDescent="0.3">
      <c r="D192" s="2"/>
      <c r="E192" s="2"/>
      <c r="F192" s="2"/>
      <c r="G192" s="2"/>
      <c r="H192" s="2"/>
      <c r="I192" s="2"/>
      <c r="J192" s="3"/>
      <c r="K192" s="2"/>
      <c r="L192" s="3"/>
      <c r="M192" s="2"/>
      <c r="N192" s="3"/>
      <c r="O192" s="2"/>
      <c r="P192" s="3"/>
    </row>
    <row r="193" spans="4:16" ht="15.75" customHeight="1" x14ac:dyDescent="0.3">
      <c r="D193" s="2"/>
      <c r="E193" s="2"/>
      <c r="F193" s="2"/>
      <c r="G193" s="2"/>
      <c r="H193" s="2"/>
      <c r="I193" s="2"/>
      <c r="J193" s="3"/>
      <c r="K193" s="2"/>
      <c r="L193" s="3"/>
      <c r="M193" s="2"/>
      <c r="N193" s="3"/>
      <c r="O193" s="2"/>
      <c r="P193" s="3"/>
    </row>
    <row r="194" spans="4:16" ht="15.75" customHeight="1" x14ac:dyDescent="0.3">
      <c r="D194" s="2"/>
      <c r="E194" s="2"/>
      <c r="F194" s="2"/>
      <c r="G194" s="2"/>
      <c r="H194" s="2"/>
      <c r="I194" s="2"/>
      <c r="J194" s="3"/>
      <c r="K194" s="2"/>
      <c r="L194" s="3"/>
      <c r="M194" s="2"/>
      <c r="N194" s="3"/>
      <c r="O194" s="2"/>
      <c r="P194" s="3"/>
    </row>
    <row r="195" spans="4:16" ht="15.75" customHeight="1" x14ac:dyDescent="0.3">
      <c r="D195" s="2"/>
      <c r="E195" s="2"/>
      <c r="F195" s="2"/>
      <c r="G195" s="2"/>
      <c r="H195" s="2"/>
      <c r="I195" s="2"/>
      <c r="J195" s="3"/>
      <c r="K195" s="2"/>
      <c r="L195" s="3"/>
      <c r="M195" s="2"/>
      <c r="N195" s="3"/>
      <c r="O195" s="2"/>
      <c r="P195" s="3"/>
    </row>
    <row r="196" spans="4:16" ht="15.75" customHeight="1" x14ac:dyDescent="0.3">
      <c r="D196" s="2"/>
      <c r="E196" s="2"/>
      <c r="F196" s="2"/>
      <c r="G196" s="2"/>
      <c r="H196" s="2"/>
      <c r="I196" s="2"/>
      <c r="J196" s="3"/>
      <c r="K196" s="2"/>
      <c r="L196" s="3"/>
      <c r="M196" s="2"/>
      <c r="N196" s="3"/>
      <c r="O196" s="2"/>
      <c r="P196" s="3"/>
    </row>
    <row r="197" spans="4:16" ht="15.75" customHeight="1" x14ac:dyDescent="0.3">
      <c r="D197" s="2"/>
      <c r="E197" s="2"/>
      <c r="F197" s="2"/>
      <c r="G197" s="2"/>
      <c r="H197" s="2"/>
      <c r="I197" s="2"/>
      <c r="J197" s="3"/>
      <c r="K197" s="2"/>
      <c r="L197" s="3"/>
      <c r="M197" s="2"/>
      <c r="N197" s="3"/>
      <c r="O197" s="2"/>
      <c r="P197" s="3"/>
    </row>
    <row r="198" spans="4:16" ht="15.75" customHeight="1" x14ac:dyDescent="0.3">
      <c r="D198" s="2"/>
      <c r="E198" s="2"/>
      <c r="F198" s="2"/>
      <c r="G198" s="2"/>
      <c r="H198" s="2"/>
      <c r="I198" s="2"/>
      <c r="J198" s="3"/>
      <c r="K198" s="2"/>
      <c r="L198" s="3"/>
      <c r="M198" s="2"/>
      <c r="N198" s="3"/>
      <c r="O198" s="2"/>
      <c r="P198" s="3"/>
    </row>
    <row r="199" spans="4:16" ht="15.75" customHeight="1" x14ac:dyDescent="0.3">
      <c r="D199" s="2"/>
      <c r="E199" s="2"/>
      <c r="F199" s="2"/>
      <c r="G199" s="2"/>
      <c r="H199" s="2"/>
      <c r="I199" s="2"/>
      <c r="J199" s="3"/>
      <c r="K199" s="2"/>
      <c r="L199" s="3"/>
      <c r="M199" s="2"/>
      <c r="N199" s="3"/>
      <c r="O199" s="2"/>
      <c r="P199" s="3"/>
    </row>
    <row r="200" spans="4:16" ht="15.75" customHeight="1" x14ac:dyDescent="0.3">
      <c r="D200" s="2"/>
      <c r="E200" s="2"/>
      <c r="F200" s="2"/>
      <c r="G200" s="2"/>
      <c r="H200" s="2"/>
      <c r="I200" s="2"/>
      <c r="J200" s="3"/>
      <c r="K200" s="2"/>
      <c r="L200" s="3"/>
      <c r="M200" s="2"/>
      <c r="N200" s="3"/>
      <c r="O200" s="2"/>
      <c r="P200" s="3"/>
    </row>
    <row r="201" spans="4:16" ht="15.75" customHeight="1" x14ac:dyDescent="0.3">
      <c r="D201" s="2"/>
      <c r="E201" s="2"/>
      <c r="F201" s="2"/>
      <c r="G201" s="2"/>
      <c r="H201" s="2"/>
      <c r="I201" s="2"/>
      <c r="J201" s="3"/>
      <c r="K201" s="2"/>
      <c r="L201" s="3"/>
      <c r="M201" s="2"/>
      <c r="N201" s="3"/>
      <c r="O201" s="2"/>
      <c r="P201" s="3"/>
    </row>
    <row r="202" spans="4:16" ht="15.75" customHeight="1" x14ac:dyDescent="0.3">
      <c r="D202" s="2"/>
      <c r="E202" s="2"/>
      <c r="F202" s="2"/>
      <c r="G202" s="2"/>
      <c r="H202" s="2"/>
      <c r="I202" s="2"/>
      <c r="J202" s="3"/>
      <c r="K202" s="2"/>
      <c r="L202" s="3"/>
      <c r="M202" s="2"/>
      <c r="N202" s="3"/>
      <c r="O202" s="2"/>
      <c r="P202" s="3"/>
    </row>
    <row r="203" spans="4:16" ht="15.75" customHeight="1" x14ac:dyDescent="0.3">
      <c r="D203" s="2"/>
      <c r="E203" s="2"/>
      <c r="F203" s="2"/>
      <c r="G203" s="2"/>
      <c r="H203" s="2"/>
      <c r="I203" s="2"/>
      <c r="J203" s="3"/>
      <c r="K203" s="2"/>
      <c r="L203" s="3"/>
      <c r="M203" s="2"/>
      <c r="N203" s="3"/>
      <c r="O203" s="2"/>
      <c r="P203" s="3"/>
    </row>
    <row r="204" spans="4:16" ht="15.75" customHeight="1" x14ac:dyDescent="0.3">
      <c r="D204" s="2"/>
      <c r="E204" s="2"/>
      <c r="F204" s="2"/>
      <c r="G204" s="2"/>
      <c r="H204" s="2"/>
      <c r="I204" s="2"/>
      <c r="J204" s="3"/>
      <c r="K204" s="2"/>
      <c r="L204" s="3"/>
      <c r="M204" s="2"/>
      <c r="N204" s="3"/>
      <c r="O204" s="2"/>
      <c r="P204" s="3"/>
    </row>
    <row r="205" spans="4:16" ht="15.75" customHeight="1" x14ac:dyDescent="0.3">
      <c r="D205" s="2"/>
      <c r="E205" s="2"/>
      <c r="F205" s="2"/>
      <c r="G205" s="2"/>
      <c r="H205" s="2"/>
      <c r="I205" s="2"/>
      <c r="J205" s="3"/>
      <c r="K205" s="2"/>
      <c r="L205" s="3"/>
      <c r="M205" s="2"/>
      <c r="N205" s="3"/>
      <c r="O205" s="2"/>
      <c r="P205" s="3"/>
    </row>
    <row r="206" spans="4:16" ht="15.75" customHeight="1" x14ac:dyDescent="0.3">
      <c r="D206" s="2"/>
      <c r="E206" s="2"/>
      <c r="F206" s="2"/>
      <c r="G206" s="2"/>
      <c r="H206" s="2"/>
      <c r="I206" s="2"/>
      <c r="J206" s="3"/>
      <c r="K206" s="2"/>
      <c r="L206" s="3"/>
      <c r="M206" s="2"/>
      <c r="N206" s="3"/>
      <c r="O206" s="2"/>
      <c r="P206" s="3"/>
    </row>
    <row r="207" spans="4:16" ht="15.75" customHeight="1" x14ac:dyDescent="0.3">
      <c r="D207" s="2"/>
      <c r="E207" s="2"/>
      <c r="F207" s="2"/>
      <c r="G207" s="2"/>
      <c r="H207" s="2"/>
      <c r="I207" s="2"/>
      <c r="J207" s="3"/>
      <c r="K207" s="2"/>
      <c r="L207" s="3"/>
      <c r="M207" s="2"/>
      <c r="N207" s="3"/>
      <c r="O207" s="2"/>
      <c r="P207" s="3"/>
    </row>
    <row r="208" spans="4:16" ht="15.75" customHeight="1" x14ac:dyDescent="0.3">
      <c r="D208" s="2"/>
      <c r="E208" s="2"/>
      <c r="F208" s="2"/>
      <c r="G208" s="2"/>
      <c r="H208" s="2"/>
      <c r="I208" s="2"/>
      <c r="J208" s="3"/>
      <c r="K208" s="2"/>
      <c r="L208" s="3"/>
      <c r="M208" s="2"/>
      <c r="N208" s="3"/>
      <c r="O208" s="2"/>
      <c r="P208" s="3"/>
    </row>
    <row r="209" spans="4:16" ht="15.75" customHeight="1" x14ac:dyDescent="0.3">
      <c r="D209" s="2"/>
      <c r="E209" s="2"/>
      <c r="F209" s="2"/>
      <c r="G209" s="2"/>
      <c r="H209" s="2"/>
      <c r="I209" s="2"/>
      <c r="J209" s="3"/>
      <c r="K209" s="2"/>
      <c r="L209" s="3"/>
      <c r="M209" s="2"/>
      <c r="N209" s="3"/>
      <c r="O209" s="2"/>
      <c r="P209" s="3"/>
    </row>
    <row r="210" spans="4:16" ht="15.75" customHeight="1" x14ac:dyDescent="0.3">
      <c r="D210" s="2"/>
      <c r="E210" s="2"/>
      <c r="F210" s="2"/>
      <c r="G210" s="2"/>
      <c r="H210" s="2"/>
      <c r="I210" s="2"/>
      <c r="J210" s="3"/>
      <c r="K210" s="2"/>
      <c r="L210" s="3"/>
      <c r="M210" s="2"/>
      <c r="N210" s="3"/>
      <c r="O210" s="2"/>
      <c r="P210" s="3"/>
    </row>
    <row r="211" spans="4:16" ht="15.75" customHeight="1" x14ac:dyDescent="0.3">
      <c r="D211" s="2"/>
      <c r="E211" s="2"/>
      <c r="F211" s="2"/>
      <c r="G211" s="2"/>
      <c r="H211" s="2"/>
      <c r="I211" s="2"/>
      <c r="J211" s="3"/>
      <c r="K211" s="2"/>
      <c r="L211" s="3"/>
      <c r="M211" s="2"/>
      <c r="N211" s="3"/>
      <c r="O211" s="2"/>
      <c r="P211" s="3"/>
    </row>
    <row r="212" spans="4:16" ht="15.75" customHeight="1" x14ac:dyDescent="0.3">
      <c r="D212" s="2"/>
      <c r="E212" s="2"/>
      <c r="F212" s="2"/>
      <c r="G212" s="2"/>
      <c r="H212" s="2"/>
      <c r="I212" s="2"/>
      <c r="J212" s="3"/>
      <c r="K212" s="2"/>
      <c r="L212" s="3"/>
      <c r="M212" s="2"/>
      <c r="N212" s="3"/>
      <c r="O212" s="2"/>
      <c r="P212" s="3"/>
    </row>
    <row r="213" spans="4:16" ht="15.75" customHeight="1" x14ac:dyDescent="0.3">
      <c r="D213" s="2"/>
      <c r="E213" s="2"/>
      <c r="F213" s="2"/>
      <c r="G213" s="2"/>
      <c r="H213" s="2"/>
      <c r="I213" s="2"/>
      <c r="J213" s="3"/>
      <c r="K213" s="2"/>
      <c r="L213" s="3"/>
      <c r="M213" s="2"/>
      <c r="N213" s="3"/>
      <c r="O213" s="2"/>
      <c r="P213" s="3"/>
    </row>
    <row r="214" spans="4:16" ht="15.75" customHeight="1" x14ac:dyDescent="0.3">
      <c r="D214" s="2"/>
      <c r="E214" s="2"/>
      <c r="F214" s="2"/>
      <c r="G214" s="2"/>
      <c r="H214" s="2"/>
      <c r="I214" s="2"/>
      <c r="J214" s="3"/>
      <c r="K214" s="2"/>
      <c r="L214" s="3"/>
      <c r="M214" s="2"/>
      <c r="N214" s="3"/>
      <c r="O214" s="2"/>
      <c r="P214" s="3"/>
    </row>
    <row r="215" spans="4:16" ht="15.75" customHeight="1" x14ac:dyDescent="0.3">
      <c r="D215" s="2"/>
      <c r="E215" s="2"/>
      <c r="F215" s="2"/>
      <c r="G215" s="2"/>
      <c r="H215" s="2"/>
      <c r="I215" s="2"/>
      <c r="J215" s="3"/>
      <c r="K215" s="2"/>
      <c r="L215" s="3"/>
      <c r="M215" s="2"/>
      <c r="N215" s="3"/>
      <c r="O215" s="2"/>
      <c r="P215" s="3"/>
    </row>
    <row r="216" spans="4:16" ht="15.75" customHeight="1" x14ac:dyDescent="0.3">
      <c r="D216" s="2"/>
      <c r="E216" s="2"/>
      <c r="F216" s="2"/>
      <c r="G216" s="2"/>
      <c r="H216" s="2"/>
      <c r="I216" s="2"/>
      <c r="J216" s="3"/>
      <c r="K216" s="2"/>
      <c r="L216" s="3"/>
      <c r="M216" s="2"/>
      <c r="N216" s="3"/>
      <c r="O216" s="2"/>
      <c r="P216" s="3"/>
    </row>
    <row r="217" spans="4:16" ht="15.75" customHeight="1" x14ac:dyDescent="0.3">
      <c r="D217" s="2"/>
      <c r="E217" s="2"/>
      <c r="F217" s="2"/>
      <c r="G217" s="2"/>
      <c r="H217" s="2"/>
      <c r="I217" s="2"/>
      <c r="J217" s="3"/>
      <c r="K217" s="2"/>
      <c r="L217" s="3"/>
      <c r="M217" s="2"/>
      <c r="N217" s="3"/>
      <c r="O217" s="2"/>
      <c r="P217" s="3"/>
    </row>
    <row r="218" spans="4:16" ht="15.75" customHeight="1" x14ac:dyDescent="0.3">
      <c r="D218" s="2"/>
      <c r="E218" s="2"/>
      <c r="F218" s="2"/>
      <c r="G218" s="2"/>
      <c r="H218" s="2"/>
      <c r="I218" s="2"/>
      <c r="J218" s="3"/>
      <c r="K218" s="2"/>
      <c r="L218" s="3"/>
      <c r="M218" s="2"/>
      <c r="N218" s="3"/>
      <c r="O218" s="2"/>
      <c r="P218" s="3"/>
    </row>
    <row r="219" spans="4:16" ht="15.75" customHeight="1" x14ac:dyDescent="0.3">
      <c r="D219" s="2"/>
      <c r="E219" s="2"/>
      <c r="F219" s="2"/>
      <c r="G219" s="2"/>
      <c r="H219" s="2"/>
      <c r="I219" s="2"/>
      <c r="J219" s="3"/>
      <c r="K219" s="2"/>
      <c r="L219" s="3"/>
      <c r="M219" s="2"/>
      <c r="N219" s="3"/>
      <c r="O219" s="2"/>
      <c r="P219" s="3"/>
    </row>
    <row r="220" spans="4:16" ht="15.75" customHeight="1" x14ac:dyDescent="0.3">
      <c r="D220" s="2"/>
      <c r="E220" s="2"/>
      <c r="F220" s="2"/>
      <c r="G220" s="2"/>
      <c r="H220" s="2"/>
      <c r="I220" s="2"/>
      <c r="J220" s="3"/>
      <c r="K220" s="2"/>
      <c r="L220" s="3"/>
      <c r="M220" s="2"/>
      <c r="N220" s="3"/>
      <c r="O220" s="2"/>
      <c r="P220" s="3"/>
    </row>
    <row r="221" spans="4:16" ht="15.75" customHeight="1" x14ac:dyDescent="0.3">
      <c r="D221" s="2"/>
      <c r="E221" s="2"/>
      <c r="F221" s="2"/>
      <c r="G221" s="2"/>
      <c r="H221" s="2"/>
      <c r="I221" s="2"/>
      <c r="J221" s="3"/>
      <c r="K221" s="2"/>
      <c r="L221" s="3"/>
      <c r="M221" s="2"/>
      <c r="N221" s="3"/>
      <c r="O221" s="2"/>
      <c r="P221" s="3"/>
    </row>
    <row r="222" spans="4:16" ht="15.75" customHeight="1" x14ac:dyDescent="0.3">
      <c r="D222" s="2"/>
      <c r="E222" s="2"/>
      <c r="F222" s="2"/>
      <c r="G222" s="2"/>
      <c r="H222" s="2"/>
      <c r="I222" s="2"/>
      <c r="J222" s="3"/>
      <c r="K222" s="2"/>
      <c r="L222" s="3"/>
      <c r="M222" s="2"/>
      <c r="N222" s="3"/>
      <c r="O222" s="2"/>
      <c r="P222" s="3"/>
    </row>
    <row r="223" spans="4:16" ht="15.75" customHeight="1" x14ac:dyDescent="0.3">
      <c r="D223" s="2"/>
      <c r="E223" s="2"/>
      <c r="F223" s="2"/>
      <c r="G223" s="2"/>
      <c r="H223" s="2"/>
      <c r="I223" s="2"/>
      <c r="J223" s="3"/>
      <c r="K223" s="2"/>
      <c r="L223" s="3"/>
      <c r="M223" s="2"/>
      <c r="N223" s="3"/>
      <c r="O223" s="2"/>
      <c r="P223" s="3"/>
    </row>
    <row r="224" spans="4:16" ht="15.75" customHeight="1" x14ac:dyDescent="0.3">
      <c r="D224" s="2"/>
      <c r="E224" s="2"/>
      <c r="F224" s="2"/>
      <c r="G224" s="2"/>
      <c r="H224" s="2"/>
      <c r="I224" s="2"/>
      <c r="J224" s="3"/>
      <c r="K224" s="2"/>
      <c r="L224" s="3"/>
      <c r="M224" s="2"/>
      <c r="N224" s="3"/>
      <c r="O224" s="2"/>
      <c r="P224" s="3"/>
    </row>
    <row r="225" spans="4:16" ht="15.75" customHeight="1" x14ac:dyDescent="0.3">
      <c r="D225" s="2"/>
      <c r="E225" s="2"/>
      <c r="F225" s="2"/>
      <c r="G225" s="2"/>
      <c r="H225" s="2"/>
      <c r="I225" s="2"/>
      <c r="J225" s="3"/>
      <c r="K225" s="2"/>
      <c r="L225" s="3"/>
      <c r="M225" s="2"/>
      <c r="N225" s="3"/>
      <c r="O225" s="2"/>
      <c r="P225" s="3"/>
    </row>
    <row r="226" spans="4:16" ht="15.75" customHeight="1" x14ac:dyDescent="0.3">
      <c r="D226" s="2"/>
      <c r="E226" s="2"/>
      <c r="F226" s="2"/>
      <c r="G226" s="2"/>
      <c r="H226" s="2"/>
      <c r="I226" s="2"/>
      <c r="J226" s="3"/>
      <c r="K226" s="2"/>
      <c r="L226" s="3"/>
      <c r="M226" s="2"/>
      <c r="N226" s="3"/>
      <c r="O226" s="2"/>
      <c r="P226" s="3"/>
    </row>
    <row r="227" spans="4:16" ht="15.75" customHeight="1" x14ac:dyDescent="0.3">
      <c r="D227" s="2"/>
      <c r="E227" s="2"/>
      <c r="F227" s="2"/>
      <c r="G227" s="2"/>
      <c r="H227" s="2"/>
      <c r="I227" s="2"/>
      <c r="J227" s="3"/>
      <c r="K227" s="2"/>
      <c r="L227" s="3"/>
      <c r="M227" s="2"/>
      <c r="N227" s="3"/>
      <c r="O227" s="2"/>
      <c r="P227" s="3"/>
    </row>
    <row r="228" spans="4:16" ht="15.75" customHeight="1" x14ac:dyDescent="0.25"/>
    <row r="229" spans="4:16" ht="15.75" customHeight="1" x14ac:dyDescent="0.25"/>
    <row r="230" spans="4:16" ht="15.75" customHeight="1" x14ac:dyDescent="0.25"/>
    <row r="231" spans="4:16" ht="15.75" customHeight="1" x14ac:dyDescent="0.25"/>
    <row r="232" spans="4:16" ht="15.75" customHeight="1" x14ac:dyDescent="0.25"/>
    <row r="233" spans="4:16" ht="15.75" customHeight="1" x14ac:dyDescent="0.25"/>
    <row r="234" spans="4:16" ht="15.75" customHeight="1" x14ac:dyDescent="0.25"/>
    <row r="235" spans="4:16" ht="15.75" customHeight="1" x14ac:dyDescent="0.25"/>
    <row r="236" spans="4:16" ht="15.75" customHeight="1" x14ac:dyDescent="0.25"/>
    <row r="237" spans="4:16" ht="15.75" customHeight="1" x14ac:dyDescent="0.25"/>
    <row r="238" spans="4:16" ht="15.75" customHeight="1" x14ac:dyDescent="0.25"/>
    <row r="239" spans="4:16" ht="15.75" customHeight="1" x14ac:dyDescent="0.25"/>
    <row r="240" spans="4:1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N1009"/>
  <sheetViews>
    <sheetView topLeftCell="A163" zoomScale="55" zoomScaleNormal="55" workbookViewId="0">
      <selection activeCell="N190" sqref="N190"/>
    </sheetView>
  </sheetViews>
  <sheetFormatPr defaultColWidth="12.59765625" defaultRowHeight="15" customHeight="1" outlineLevelCol="1" x14ac:dyDescent="0.25"/>
  <cols>
    <col min="1" max="1" width="8.69921875" customWidth="1"/>
    <col min="2" max="2" width="6.3984375" customWidth="1"/>
    <col min="3" max="3" width="39.8984375" customWidth="1"/>
    <col min="4" max="4" width="9.296875" customWidth="1"/>
    <col min="5" max="5" width="9.796875" customWidth="1"/>
    <col min="6" max="6" width="10.59765625" customWidth="1"/>
    <col min="7" max="7" width="10.69921875" customWidth="1"/>
    <col min="8" max="8" width="9" customWidth="1"/>
    <col min="9" max="9" width="10.19921875" customWidth="1"/>
    <col min="10" max="10" width="9.796875" customWidth="1"/>
    <col min="11" max="11" width="10.19921875" customWidth="1"/>
    <col min="12" max="12" width="10" customWidth="1"/>
    <col min="13" max="13" width="10.19921875" customWidth="1"/>
    <col min="14" max="14" width="9.5" customWidth="1"/>
    <col min="15" max="15" width="8.59765625" customWidth="1"/>
    <col min="16" max="16" width="10.796875" customWidth="1"/>
    <col min="17" max="17" width="8.19921875" customWidth="1" outlineLevel="1"/>
    <col min="18" max="18" width="8.09765625" customWidth="1" outlineLevel="1"/>
    <col min="19" max="19" width="11.3984375" customWidth="1" outlineLevel="1"/>
    <col min="20" max="20" width="8.19921875" customWidth="1" outlineLevel="1"/>
    <col min="21" max="21" width="9.69921875" customWidth="1" outlineLevel="1"/>
    <col min="22" max="22" width="12.3984375" customWidth="1" outlineLevel="1"/>
    <col min="23" max="23" width="11.59765625" customWidth="1" outlineLevel="1"/>
    <col min="24" max="24" width="12.19921875" customWidth="1" outlineLevel="1"/>
    <col min="25" max="25" width="10.59765625" customWidth="1" outlineLevel="1"/>
    <col min="26" max="26" width="9.296875" customWidth="1"/>
    <col min="27" max="27" width="47.5" customWidth="1" outlineLevel="1"/>
    <col min="28" max="28" width="36.09765625" customWidth="1" outlineLevel="1"/>
    <col min="29" max="29" width="14.3984375" customWidth="1" outlineLevel="1"/>
    <col min="30" max="30" width="8.19921875" customWidth="1" outlineLevel="1"/>
    <col min="31" max="31" width="9.69921875" customWidth="1" outlineLevel="1"/>
    <col min="32" max="32" width="14.3984375" customWidth="1" outlineLevel="1"/>
    <col min="33" max="33" width="8.19921875" customWidth="1" outlineLevel="1"/>
    <col min="34" max="34" width="9.69921875" customWidth="1" outlineLevel="1"/>
    <col min="35" max="35" width="14.3984375" customWidth="1" outlineLevel="1"/>
    <col min="36" max="39" width="14.3984375" customWidth="1"/>
    <col min="40" max="40" width="24.59765625" customWidth="1"/>
  </cols>
  <sheetData>
    <row r="1" spans="1:40" s="115" customFormat="1" ht="14.4" x14ac:dyDescent="0.3">
      <c r="B1" s="1"/>
      <c r="D1" s="2"/>
      <c r="E1" s="2"/>
      <c r="F1" s="2"/>
      <c r="G1" s="2"/>
      <c r="H1" s="2"/>
      <c r="I1" s="2"/>
      <c r="J1" s="3"/>
      <c r="O1" s="2"/>
      <c r="P1" s="3"/>
      <c r="U1" s="3" t="s">
        <v>0</v>
      </c>
      <c r="V1" s="3"/>
      <c r="W1" s="2"/>
      <c r="X1" s="3"/>
    </row>
    <row r="2" spans="1:40" s="115" customFormat="1" ht="14.4" x14ac:dyDescent="0.3">
      <c r="D2" s="2"/>
      <c r="E2" s="2"/>
      <c r="F2" s="2"/>
      <c r="G2" s="2"/>
      <c r="H2" s="2"/>
      <c r="I2" s="2"/>
      <c r="J2" s="3"/>
      <c r="O2" s="2"/>
      <c r="P2" s="3"/>
      <c r="U2" s="4" t="s">
        <v>1</v>
      </c>
      <c r="V2" s="3"/>
      <c r="W2" s="2"/>
      <c r="X2" s="3"/>
    </row>
    <row r="3" spans="1:40" s="115" customFormat="1" ht="15.6" x14ac:dyDescent="0.3">
      <c r="A3" s="5"/>
      <c r="B3" s="5"/>
      <c r="C3" s="5"/>
      <c r="D3" s="6"/>
      <c r="E3" s="6"/>
      <c r="F3" s="6"/>
      <c r="G3" s="6"/>
      <c r="H3" s="6"/>
      <c r="I3" s="6"/>
      <c r="J3" s="7"/>
      <c r="O3" s="9"/>
      <c r="P3" s="7"/>
      <c r="Q3" s="5"/>
      <c r="R3" s="5"/>
      <c r="S3" s="5"/>
      <c r="T3" s="5"/>
      <c r="U3" s="8" t="s">
        <v>2</v>
      </c>
      <c r="V3" s="7"/>
      <c r="W3" s="9"/>
      <c r="X3" s="10"/>
      <c r="Y3" s="5"/>
      <c r="Z3" s="5"/>
    </row>
    <row r="4" spans="1:40" s="115" customFormat="1" ht="15.6" x14ac:dyDescent="0.3">
      <c r="A4" s="5"/>
      <c r="B4" s="5"/>
      <c r="C4" s="5"/>
      <c r="D4" s="6"/>
      <c r="E4" s="6"/>
      <c r="F4" s="6"/>
      <c r="G4" s="6"/>
      <c r="H4" s="6"/>
      <c r="I4" s="6"/>
      <c r="J4" s="7"/>
      <c r="K4" s="5"/>
      <c r="L4" s="11"/>
      <c r="M4" s="12"/>
      <c r="N4" s="11"/>
      <c r="O4" s="9"/>
      <c r="P4" s="7"/>
      <c r="Q4" s="5"/>
      <c r="R4" s="5"/>
      <c r="S4" s="5"/>
      <c r="T4" s="5"/>
      <c r="U4" s="5"/>
      <c r="V4" s="5"/>
      <c r="W4" s="5"/>
      <c r="X4" s="5"/>
      <c r="Y4" s="5"/>
      <c r="Z4" s="5"/>
    </row>
    <row r="5" spans="1:40" s="115" customFormat="1" ht="15.75" customHeight="1" x14ac:dyDescent="0.3">
      <c r="A5" s="5"/>
      <c r="B5" s="13"/>
      <c r="C5" s="5"/>
      <c r="D5" s="13" t="s">
        <v>3</v>
      </c>
      <c r="E5" s="5"/>
      <c r="F5" s="14" t="s">
        <v>4</v>
      </c>
      <c r="G5" s="5"/>
      <c r="H5" s="5"/>
      <c r="I5" s="5"/>
      <c r="J5" s="5"/>
      <c r="K5" s="5"/>
      <c r="L5" s="15"/>
      <c r="M5" s="15"/>
      <c r="N5" s="16"/>
      <c r="O5" s="5"/>
      <c r="P5" s="5"/>
      <c r="Q5" s="5"/>
      <c r="R5" s="5"/>
      <c r="S5" s="5"/>
      <c r="T5" s="5"/>
      <c r="U5" s="5"/>
      <c r="V5" s="5"/>
      <c r="W5" s="5"/>
      <c r="X5" s="5"/>
      <c r="Y5" s="5"/>
      <c r="Z5" s="5"/>
    </row>
    <row r="6" spans="1:40" s="115" customFormat="1" ht="15.6" x14ac:dyDescent="0.3">
      <c r="A6" s="5"/>
      <c r="B6" s="13"/>
      <c r="C6" s="5"/>
      <c r="D6" s="13" t="s">
        <v>5</v>
      </c>
      <c r="E6" s="13"/>
      <c r="F6" s="14" t="s">
        <v>6</v>
      </c>
      <c r="G6" s="13"/>
      <c r="H6" s="13"/>
      <c r="I6" s="13"/>
      <c r="J6" s="16"/>
      <c r="K6" s="5"/>
      <c r="L6" s="5"/>
      <c r="M6" s="5"/>
      <c r="N6" s="16"/>
      <c r="O6" s="5"/>
      <c r="P6" s="5"/>
      <c r="Q6" s="5"/>
      <c r="R6" s="5"/>
      <c r="S6" s="5"/>
      <c r="T6" s="5"/>
      <c r="U6" s="5"/>
      <c r="V6" s="5"/>
      <c r="W6" s="5"/>
      <c r="X6" s="5"/>
      <c r="Y6" s="5"/>
      <c r="Z6" s="5"/>
    </row>
    <row r="7" spans="1:40" s="115" customFormat="1" ht="15.6" x14ac:dyDescent="0.3">
      <c r="A7" s="5"/>
      <c r="B7" s="5"/>
      <c r="C7" s="5"/>
      <c r="D7" s="13" t="s">
        <v>7</v>
      </c>
      <c r="E7" s="13"/>
      <c r="F7" s="14" t="s">
        <v>8</v>
      </c>
      <c r="G7" s="13"/>
      <c r="H7" s="13"/>
      <c r="I7" s="13"/>
      <c r="J7" s="16"/>
      <c r="K7" s="5"/>
      <c r="L7" s="17"/>
      <c r="M7" s="17"/>
      <c r="N7" s="16"/>
      <c r="O7" s="5"/>
      <c r="P7" s="5"/>
      <c r="Q7" s="5"/>
      <c r="R7" s="5"/>
      <c r="S7" s="5"/>
      <c r="T7" s="5"/>
      <c r="U7" s="5"/>
      <c r="V7" s="5"/>
      <c r="W7" s="5"/>
      <c r="X7" s="5"/>
      <c r="Y7" s="5"/>
      <c r="Z7" s="5"/>
    </row>
    <row r="8" spans="1:40" s="115" customFormat="1" ht="15.6" x14ac:dyDescent="0.3">
      <c r="A8" s="5"/>
      <c r="B8" s="5"/>
      <c r="C8" s="5"/>
      <c r="D8" s="13" t="s">
        <v>9</v>
      </c>
      <c r="E8" s="13"/>
      <c r="F8" s="14" t="s">
        <v>10</v>
      </c>
      <c r="G8" s="13"/>
      <c r="H8" s="13"/>
      <c r="I8" s="13"/>
      <c r="J8" s="16"/>
      <c r="K8" s="5"/>
      <c r="L8" s="16"/>
      <c r="M8" s="16"/>
      <c r="N8" s="16"/>
      <c r="O8" s="5"/>
      <c r="P8" s="5"/>
      <c r="Q8" s="5"/>
      <c r="R8" s="5"/>
      <c r="S8" s="5"/>
      <c r="T8" s="5"/>
      <c r="U8" s="5"/>
      <c r="V8" s="5"/>
      <c r="W8" s="5"/>
      <c r="X8" s="5"/>
      <c r="Y8" s="5"/>
      <c r="Z8" s="5"/>
    </row>
    <row r="9" spans="1:40" s="115" customFormat="1" ht="15.6" x14ac:dyDescent="0.3">
      <c r="A9" s="5"/>
      <c r="B9" s="5"/>
      <c r="C9" s="5"/>
      <c r="D9" s="12"/>
      <c r="E9" s="12"/>
      <c r="F9" s="12"/>
      <c r="G9" s="12"/>
      <c r="H9" s="12"/>
      <c r="I9" s="12"/>
      <c r="J9" s="11"/>
      <c r="K9" s="12"/>
      <c r="L9" s="11"/>
      <c r="M9" s="12"/>
      <c r="N9" s="11"/>
      <c r="O9" s="9"/>
      <c r="P9" s="7"/>
      <c r="Q9" s="5"/>
      <c r="R9" s="5"/>
      <c r="S9" s="5"/>
      <c r="T9" s="5"/>
      <c r="U9" s="5"/>
      <c r="V9" s="5"/>
      <c r="W9" s="5"/>
      <c r="X9" s="5"/>
      <c r="Y9" s="5"/>
      <c r="Z9" s="5"/>
    </row>
    <row r="10" spans="1:40" s="115" customFormat="1" ht="15.6" x14ac:dyDescent="0.3">
      <c r="A10" s="5"/>
      <c r="B10" s="5"/>
      <c r="C10" s="5"/>
      <c r="D10" s="12"/>
      <c r="E10" s="12"/>
      <c r="F10" s="12"/>
      <c r="G10" s="12"/>
      <c r="H10" s="12"/>
      <c r="I10" s="12"/>
      <c r="J10" s="11"/>
      <c r="K10" s="12"/>
      <c r="L10" s="11"/>
      <c r="M10" s="12"/>
      <c r="N10" s="11"/>
      <c r="O10" s="9"/>
      <c r="P10" s="7"/>
      <c r="Q10" s="5"/>
      <c r="R10" s="5"/>
      <c r="S10" s="5"/>
      <c r="T10" s="5"/>
      <c r="U10" s="5"/>
      <c r="V10" s="5"/>
      <c r="W10" s="5"/>
      <c r="X10" s="5"/>
      <c r="Y10" s="5"/>
      <c r="Z10" s="5"/>
    </row>
    <row r="11" spans="1:40" s="115" customFormat="1" ht="15.6" x14ac:dyDescent="0.3">
      <c r="A11" s="5"/>
      <c r="B11" s="500" t="s">
        <v>11</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row>
    <row r="12" spans="1:40" s="115" customFormat="1" ht="15.6" x14ac:dyDescent="0.3">
      <c r="A12" s="5"/>
      <c r="B12" s="500" t="s">
        <v>12</v>
      </c>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row>
    <row r="13" spans="1:40" s="115" customFormat="1" ht="15.6" x14ac:dyDescent="0.3">
      <c r="A13" s="5"/>
      <c r="B13" s="502" t="s">
        <v>13</v>
      </c>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row>
    <row r="14" spans="1:40" ht="15" customHeight="1" thickBot="1" x14ac:dyDescent="0.3">
      <c r="A14" s="13"/>
      <c r="B14" s="57"/>
      <c r="C14" s="59"/>
      <c r="D14" s="58"/>
      <c r="E14" s="60"/>
      <c r="F14" s="60"/>
      <c r="G14" s="60"/>
      <c r="H14" s="60"/>
      <c r="I14" s="60"/>
      <c r="J14" s="60"/>
      <c r="K14" s="61"/>
      <c r="L14" s="61"/>
      <c r="M14" s="61"/>
      <c r="N14" s="61"/>
      <c r="O14" s="61"/>
      <c r="P14" s="61"/>
      <c r="Q14" s="61"/>
      <c r="R14" s="61"/>
      <c r="S14" s="61"/>
      <c r="T14" s="61"/>
      <c r="U14" s="61"/>
      <c r="V14" s="61"/>
      <c r="W14" s="61"/>
      <c r="X14" s="61"/>
      <c r="Y14" s="61"/>
      <c r="Z14" s="62"/>
      <c r="AA14" s="56"/>
      <c r="AB14" s="56"/>
      <c r="AC14" s="56"/>
      <c r="AD14" s="56"/>
      <c r="AE14" s="56"/>
      <c r="AF14" s="56"/>
      <c r="AG14" s="56"/>
      <c r="AH14" s="56"/>
      <c r="AI14" s="56"/>
      <c r="AJ14" s="56"/>
      <c r="AK14" s="56"/>
      <c r="AL14" s="56"/>
      <c r="AM14" s="56"/>
      <c r="AN14" s="56"/>
    </row>
    <row r="15" spans="1:40" ht="26.25" customHeight="1" x14ac:dyDescent="0.25">
      <c r="A15" s="519" t="s">
        <v>51</v>
      </c>
      <c r="B15" s="521" t="s">
        <v>52</v>
      </c>
      <c r="C15" s="519" t="s">
        <v>53</v>
      </c>
      <c r="D15" s="519" t="s">
        <v>54</v>
      </c>
      <c r="E15" s="503" t="s">
        <v>55</v>
      </c>
      <c r="F15" s="504"/>
      <c r="G15" s="504"/>
      <c r="H15" s="504"/>
      <c r="I15" s="504"/>
      <c r="J15" s="505"/>
      <c r="K15" s="503" t="s">
        <v>56</v>
      </c>
      <c r="L15" s="504"/>
      <c r="M15" s="504"/>
      <c r="N15" s="504"/>
      <c r="O15" s="504"/>
      <c r="P15" s="505"/>
      <c r="Q15" s="503" t="s">
        <v>57</v>
      </c>
      <c r="R15" s="504"/>
      <c r="S15" s="504"/>
      <c r="T15" s="504"/>
      <c r="U15" s="504"/>
      <c r="V15" s="505"/>
      <c r="W15" s="523" t="s">
        <v>58</v>
      </c>
      <c r="X15" s="504"/>
      <c r="Y15" s="504"/>
      <c r="Z15" s="518"/>
      <c r="AA15" s="524" t="s">
        <v>59</v>
      </c>
      <c r="AB15" s="56"/>
      <c r="AC15" s="56"/>
      <c r="AD15" s="56"/>
      <c r="AE15" s="56"/>
      <c r="AF15" s="56"/>
      <c r="AG15" s="56"/>
      <c r="AH15" s="56"/>
      <c r="AI15" s="56"/>
      <c r="AJ15" s="56"/>
      <c r="AK15" s="56"/>
      <c r="AL15" s="56"/>
      <c r="AM15" s="56"/>
      <c r="AN15" s="56"/>
    </row>
    <row r="16" spans="1:40" ht="28.8" customHeight="1" x14ac:dyDescent="0.25">
      <c r="A16" s="487"/>
      <c r="B16" s="487"/>
      <c r="C16" s="487"/>
      <c r="D16" s="487"/>
      <c r="E16" s="508" t="s">
        <v>60</v>
      </c>
      <c r="F16" s="504"/>
      <c r="G16" s="505"/>
      <c r="H16" s="508" t="s">
        <v>61</v>
      </c>
      <c r="I16" s="504"/>
      <c r="J16" s="505"/>
      <c r="K16" s="508" t="s">
        <v>60</v>
      </c>
      <c r="L16" s="504"/>
      <c r="M16" s="505"/>
      <c r="N16" s="508" t="s">
        <v>61</v>
      </c>
      <c r="O16" s="504"/>
      <c r="P16" s="505"/>
      <c r="Q16" s="508" t="s">
        <v>60</v>
      </c>
      <c r="R16" s="504"/>
      <c r="S16" s="505"/>
      <c r="T16" s="508" t="s">
        <v>61</v>
      </c>
      <c r="U16" s="504"/>
      <c r="V16" s="505"/>
      <c r="W16" s="527" t="s">
        <v>62</v>
      </c>
      <c r="X16" s="527" t="s">
        <v>63</v>
      </c>
      <c r="Y16" s="523" t="s">
        <v>64</v>
      </c>
      <c r="Z16" s="518"/>
      <c r="AA16" s="525"/>
      <c r="AB16" s="56"/>
      <c r="AC16" s="56"/>
      <c r="AD16" s="56"/>
      <c r="AE16" s="56"/>
      <c r="AF16" s="56"/>
      <c r="AG16" s="56"/>
      <c r="AH16" s="56"/>
      <c r="AI16" s="56"/>
      <c r="AJ16" s="56"/>
      <c r="AK16" s="56"/>
      <c r="AL16" s="56"/>
      <c r="AM16" s="56"/>
      <c r="AN16" s="56"/>
    </row>
    <row r="17" spans="1:40" ht="45" customHeight="1" x14ac:dyDescent="0.25">
      <c r="A17" s="520"/>
      <c r="B17" s="520"/>
      <c r="C17" s="520"/>
      <c r="D17" s="520"/>
      <c r="E17" s="63" t="s">
        <v>65</v>
      </c>
      <c r="F17" s="64" t="s">
        <v>66</v>
      </c>
      <c r="G17" s="65" t="s">
        <v>67</v>
      </c>
      <c r="H17" s="63" t="s">
        <v>65</v>
      </c>
      <c r="I17" s="64" t="s">
        <v>66</v>
      </c>
      <c r="J17" s="65" t="s">
        <v>68</v>
      </c>
      <c r="K17" s="63" t="s">
        <v>65</v>
      </c>
      <c r="L17" s="64" t="s">
        <v>69</v>
      </c>
      <c r="M17" s="65" t="s">
        <v>68</v>
      </c>
      <c r="N17" s="63" t="s">
        <v>65</v>
      </c>
      <c r="O17" s="64" t="s">
        <v>69</v>
      </c>
      <c r="P17" s="65" t="s">
        <v>70</v>
      </c>
      <c r="Q17" s="63" t="s">
        <v>65</v>
      </c>
      <c r="R17" s="64" t="s">
        <v>69</v>
      </c>
      <c r="S17" s="65" t="s">
        <v>71</v>
      </c>
      <c r="T17" s="63" t="s">
        <v>65</v>
      </c>
      <c r="U17" s="64" t="s">
        <v>69</v>
      </c>
      <c r="V17" s="65" t="s">
        <v>72</v>
      </c>
      <c r="W17" s="520"/>
      <c r="X17" s="520"/>
      <c r="Y17" s="66" t="s">
        <v>73</v>
      </c>
      <c r="Z17" s="67" t="s">
        <v>24</v>
      </c>
      <c r="AA17" s="526"/>
      <c r="AB17" s="56"/>
      <c r="AC17" s="56"/>
      <c r="AD17" s="56"/>
      <c r="AE17" s="56"/>
      <c r="AF17" s="56"/>
      <c r="AG17" s="56"/>
      <c r="AH17" s="56"/>
      <c r="AI17" s="56"/>
      <c r="AJ17" s="56"/>
      <c r="AK17" s="56"/>
      <c r="AL17" s="56"/>
      <c r="AM17" s="56"/>
      <c r="AN17" s="56"/>
    </row>
    <row r="18" spans="1:40" ht="15.75" customHeight="1" x14ac:dyDescent="0.25">
      <c r="A18" s="68">
        <v>1</v>
      </c>
      <c r="B18" s="68">
        <v>2</v>
      </c>
      <c r="C18" s="69">
        <v>3</v>
      </c>
      <c r="D18" s="69">
        <v>4</v>
      </c>
      <c r="E18" s="70">
        <v>5</v>
      </c>
      <c r="F18" s="70">
        <v>6</v>
      </c>
      <c r="G18" s="70">
        <v>7</v>
      </c>
      <c r="H18" s="70">
        <v>8</v>
      </c>
      <c r="I18" s="70">
        <v>9</v>
      </c>
      <c r="J18" s="70">
        <v>10</v>
      </c>
      <c r="K18" s="70">
        <v>11</v>
      </c>
      <c r="L18" s="70">
        <v>12</v>
      </c>
      <c r="M18" s="70">
        <v>13</v>
      </c>
      <c r="N18" s="70">
        <v>14</v>
      </c>
      <c r="O18" s="70">
        <v>15</v>
      </c>
      <c r="P18" s="70">
        <v>16</v>
      </c>
      <c r="Q18" s="70">
        <v>17</v>
      </c>
      <c r="R18" s="70">
        <v>18</v>
      </c>
      <c r="S18" s="70">
        <v>19</v>
      </c>
      <c r="T18" s="70">
        <v>20</v>
      </c>
      <c r="U18" s="70">
        <v>21</v>
      </c>
      <c r="V18" s="70">
        <v>22</v>
      </c>
      <c r="W18" s="69">
        <v>23</v>
      </c>
      <c r="X18" s="68">
        <v>24</v>
      </c>
      <c r="Y18" s="69">
        <v>25</v>
      </c>
      <c r="Z18" s="71">
        <v>26</v>
      </c>
      <c r="AA18" s="72">
        <v>15</v>
      </c>
      <c r="AB18" s="56"/>
      <c r="AC18" s="56"/>
      <c r="AD18" s="56"/>
      <c r="AE18" s="56"/>
      <c r="AF18" s="56"/>
      <c r="AG18" s="56"/>
      <c r="AH18" s="56"/>
      <c r="AI18" s="56"/>
      <c r="AJ18" s="56"/>
      <c r="AK18" s="56"/>
      <c r="AL18" s="56"/>
      <c r="AM18" s="56"/>
      <c r="AN18" s="56"/>
    </row>
    <row r="19" spans="1:40" ht="23.25" customHeight="1" x14ac:dyDescent="0.25">
      <c r="A19" s="73" t="s">
        <v>74</v>
      </c>
      <c r="B19" s="74" t="s">
        <v>75</v>
      </c>
      <c r="C19" s="75" t="s">
        <v>76</v>
      </c>
      <c r="D19" s="76"/>
      <c r="E19" s="77"/>
      <c r="F19" s="77"/>
      <c r="G19" s="77"/>
      <c r="H19" s="77"/>
      <c r="I19" s="77"/>
      <c r="J19" s="77"/>
      <c r="K19" s="77"/>
      <c r="L19" s="77"/>
      <c r="M19" s="77"/>
      <c r="N19" s="77"/>
      <c r="O19" s="77"/>
      <c r="P19" s="77"/>
      <c r="Q19" s="77"/>
      <c r="R19" s="77"/>
      <c r="S19" s="77"/>
      <c r="T19" s="77"/>
      <c r="U19" s="77"/>
      <c r="V19" s="77"/>
      <c r="W19" s="78"/>
      <c r="X19" s="77"/>
      <c r="Y19" s="79"/>
      <c r="Z19" s="80"/>
      <c r="AA19" s="81"/>
      <c r="AB19" s="56"/>
      <c r="AC19" s="56"/>
      <c r="AD19" s="56"/>
      <c r="AE19" s="56"/>
      <c r="AF19" s="56"/>
      <c r="AG19" s="56"/>
      <c r="AH19" s="56"/>
      <c r="AI19" s="56"/>
      <c r="AJ19" s="56"/>
      <c r="AK19" s="56"/>
      <c r="AL19" s="56"/>
      <c r="AM19" s="56"/>
      <c r="AN19" s="56"/>
    </row>
    <row r="20" spans="1:40" ht="20.25" customHeight="1" x14ac:dyDescent="0.25">
      <c r="A20" s="82" t="s">
        <v>77</v>
      </c>
      <c r="B20" s="83">
        <v>1</v>
      </c>
      <c r="C20" s="84" t="s">
        <v>78</v>
      </c>
      <c r="D20" s="85"/>
      <c r="E20" s="86"/>
      <c r="F20" s="86"/>
      <c r="G20" s="86"/>
      <c r="H20" s="86"/>
      <c r="I20" s="86"/>
      <c r="J20" s="86"/>
      <c r="K20" s="86"/>
      <c r="L20" s="86"/>
      <c r="M20" s="86"/>
      <c r="N20" s="86"/>
      <c r="O20" s="86"/>
      <c r="P20" s="86"/>
      <c r="Q20" s="86"/>
      <c r="R20" s="86"/>
      <c r="S20" s="86"/>
      <c r="T20" s="86"/>
      <c r="U20" s="86"/>
      <c r="V20" s="86"/>
      <c r="W20" s="87"/>
      <c r="X20" s="86"/>
      <c r="Y20" s="88"/>
      <c r="Z20" s="89"/>
      <c r="AA20" s="90"/>
      <c r="AB20" s="56"/>
      <c r="AC20" s="56"/>
      <c r="AD20" s="56"/>
      <c r="AE20" s="56"/>
      <c r="AF20" s="56"/>
      <c r="AG20" s="56"/>
      <c r="AH20" s="56"/>
      <c r="AI20" s="56"/>
      <c r="AJ20" s="56"/>
      <c r="AK20" s="56"/>
      <c r="AL20" s="56"/>
      <c r="AM20" s="56"/>
      <c r="AN20" s="56"/>
    </row>
    <row r="21" spans="1:40" ht="26.25" customHeight="1" x14ac:dyDescent="0.25">
      <c r="A21" s="91" t="s">
        <v>79</v>
      </c>
      <c r="B21" s="92" t="s">
        <v>80</v>
      </c>
      <c r="C21" s="93" t="s">
        <v>81</v>
      </c>
      <c r="D21" s="94"/>
      <c r="E21" s="95">
        <f>SUM(E22:E42)</f>
        <v>0</v>
      </c>
      <c r="F21" s="96"/>
      <c r="G21" s="97">
        <f t="shared" ref="G21:H21" si="0">SUM(G22:G42)</f>
        <v>0</v>
      </c>
      <c r="H21" s="98">
        <f t="shared" si="0"/>
        <v>0</v>
      </c>
      <c r="I21" s="98"/>
      <c r="J21" s="98">
        <f t="shared" ref="J21:K21" si="1">SUM(J22:J42)</f>
        <v>0</v>
      </c>
      <c r="K21" s="95">
        <f t="shared" si="1"/>
        <v>52</v>
      </c>
      <c r="L21" s="96"/>
      <c r="M21" s="97">
        <f t="shared" ref="M21:N21" si="2">SUM(M22:M42)</f>
        <v>535936</v>
      </c>
      <c r="N21" s="98">
        <f t="shared" si="2"/>
        <v>52</v>
      </c>
      <c r="O21" s="98"/>
      <c r="P21" s="98">
        <f t="shared" ref="P21:Q21" si="3">SUM(P22:P42)</f>
        <v>470220.64999999997</v>
      </c>
      <c r="Q21" s="95">
        <f t="shared" si="3"/>
        <v>0</v>
      </c>
      <c r="R21" s="96"/>
      <c r="S21" s="99">
        <f t="shared" ref="S21:T21" si="4">SUM(S22:S42)</f>
        <v>0</v>
      </c>
      <c r="T21" s="95">
        <f t="shared" si="4"/>
        <v>0</v>
      </c>
      <c r="U21" s="96"/>
      <c r="V21" s="99">
        <f t="shared" ref="V21:Y21" si="5">SUM(V22:V42)</f>
        <v>0</v>
      </c>
      <c r="W21" s="97">
        <f t="shared" si="5"/>
        <v>535936</v>
      </c>
      <c r="X21" s="97">
        <f t="shared" si="5"/>
        <v>470220.64999999997</v>
      </c>
      <c r="Y21" s="97">
        <f t="shared" si="5"/>
        <v>65715.350000000006</v>
      </c>
      <c r="Z21" s="100">
        <f t="shared" ref="Z21:Z166" si="6">Y21/W21</f>
        <v>0.12261790586935754</v>
      </c>
      <c r="AA21" s="101"/>
      <c r="AB21" s="56"/>
      <c r="AC21" s="56"/>
      <c r="AD21" s="56"/>
      <c r="AE21" s="56"/>
      <c r="AF21" s="56"/>
      <c r="AG21" s="56"/>
      <c r="AH21" s="56"/>
      <c r="AI21" s="56"/>
      <c r="AJ21" s="56"/>
      <c r="AK21" s="56"/>
      <c r="AL21" s="56"/>
      <c r="AM21" s="56"/>
      <c r="AN21" s="56"/>
    </row>
    <row r="22" spans="1:40" ht="67.5" customHeight="1" x14ac:dyDescent="0.25">
      <c r="A22" s="102" t="s">
        <v>82</v>
      </c>
      <c r="B22" s="103" t="s">
        <v>83</v>
      </c>
      <c r="C22" s="104" t="s">
        <v>84</v>
      </c>
      <c r="D22" s="105" t="s">
        <v>85</v>
      </c>
      <c r="E22" s="106"/>
      <c r="F22" s="107"/>
      <c r="G22" s="108">
        <f t="shared" ref="G22:G42" si="7">E22*F22</f>
        <v>0</v>
      </c>
      <c r="H22" s="109"/>
      <c r="I22" s="109"/>
      <c r="J22" s="109">
        <f t="shared" ref="J22:J42" si="8">H22*I22</f>
        <v>0</v>
      </c>
      <c r="K22" s="106">
        <v>4</v>
      </c>
      <c r="L22" s="107">
        <v>15575</v>
      </c>
      <c r="M22" s="108">
        <f t="shared" ref="M22:M42" si="9">K22*L22</f>
        <v>62300</v>
      </c>
      <c r="N22" s="110">
        <v>4</v>
      </c>
      <c r="O22" s="110">
        <v>15676.37</v>
      </c>
      <c r="P22" s="109">
        <f t="shared" ref="P22:P27" si="10">N22*O22</f>
        <v>62705.48</v>
      </c>
      <c r="Q22" s="106"/>
      <c r="R22" s="107"/>
      <c r="S22" s="111">
        <f t="shared" ref="S22:S42" si="11">Q22*R22</f>
        <v>0</v>
      </c>
      <c r="T22" s="106"/>
      <c r="U22" s="107"/>
      <c r="V22" s="111">
        <f t="shared" ref="V22:V42" si="12">T22*U22</f>
        <v>0</v>
      </c>
      <c r="W22" s="112">
        <f t="shared" ref="W22:W42" si="13">G22+M22+S22</f>
        <v>62300</v>
      </c>
      <c r="X22" s="112">
        <f t="shared" ref="X22:X42" si="14">J22+P22+V22</f>
        <v>62705.48</v>
      </c>
      <c r="Y22" s="113">
        <f t="shared" ref="Y22:Y42" si="15">W22-X22</f>
        <v>-405.4800000000032</v>
      </c>
      <c r="Z22" s="100">
        <f t="shared" si="6"/>
        <v>-6.5085072231140162E-3</v>
      </c>
      <c r="AA22" s="114" t="s">
        <v>86</v>
      </c>
      <c r="AB22" s="115"/>
      <c r="AC22" s="56"/>
      <c r="AD22" s="56"/>
      <c r="AE22" s="56"/>
      <c r="AF22" s="56"/>
      <c r="AG22" s="56"/>
      <c r="AH22" s="56"/>
      <c r="AI22" s="56"/>
      <c r="AJ22" s="56"/>
      <c r="AK22" s="56"/>
      <c r="AL22" s="56"/>
      <c r="AM22" s="56"/>
      <c r="AN22" s="56"/>
    </row>
    <row r="23" spans="1:40" ht="68.25" customHeight="1" x14ac:dyDescent="0.25">
      <c r="A23" s="102" t="s">
        <v>82</v>
      </c>
      <c r="B23" s="103" t="s">
        <v>87</v>
      </c>
      <c r="C23" s="104" t="s">
        <v>88</v>
      </c>
      <c r="D23" s="105" t="s">
        <v>85</v>
      </c>
      <c r="E23" s="106"/>
      <c r="F23" s="107"/>
      <c r="G23" s="108">
        <f t="shared" si="7"/>
        <v>0</v>
      </c>
      <c r="H23" s="109"/>
      <c r="I23" s="109"/>
      <c r="J23" s="109">
        <f t="shared" si="8"/>
        <v>0</v>
      </c>
      <c r="K23" s="106">
        <v>4</v>
      </c>
      <c r="L23" s="107">
        <v>17292</v>
      </c>
      <c r="M23" s="108">
        <f t="shared" si="9"/>
        <v>69168</v>
      </c>
      <c r="N23" s="110">
        <v>4</v>
      </c>
      <c r="O23" s="110">
        <v>14911.09</v>
      </c>
      <c r="P23" s="109">
        <f t="shared" si="10"/>
        <v>59644.36</v>
      </c>
      <c r="Q23" s="106"/>
      <c r="R23" s="107"/>
      <c r="S23" s="111">
        <f t="shared" si="11"/>
        <v>0</v>
      </c>
      <c r="T23" s="106"/>
      <c r="U23" s="107"/>
      <c r="V23" s="111">
        <f t="shared" si="12"/>
        <v>0</v>
      </c>
      <c r="W23" s="112">
        <f t="shared" si="13"/>
        <v>69168</v>
      </c>
      <c r="X23" s="112">
        <f t="shared" si="14"/>
        <v>59644.36</v>
      </c>
      <c r="Y23" s="113">
        <f t="shared" si="15"/>
        <v>9523.64</v>
      </c>
      <c r="Z23" s="100">
        <f t="shared" si="6"/>
        <v>0.13768852648623639</v>
      </c>
      <c r="AA23" s="114" t="s">
        <v>86</v>
      </c>
      <c r="AB23" s="115"/>
      <c r="AC23" s="56"/>
      <c r="AD23" s="56"/>
      <c r="AE23" s="56"/>
      <c r="AF23" s="56"/>
      <c r="AG23" s="56"/>
      <c r="AH23" s="56"/>
      <c r="AI23" s="56"/>
      <c r="AJ23" s="56"/>
      <c r="AK23" s="56"/>
      <c r="AL23" s="56"/>
      <c r="AM23" s="56"/>
      <c r="AN23" s="56"/>
    </row>
    <row r="24" spans="1:40" ht="74.25" customHeight="1" x14ac:dyDescent="0.25">
      <c r="A24" s="116" t="s">
        <v>82</v>
      </c>
      <c r="B24" s="117" t="s">
        <v>89</v>
      </c>
      <c r="C24" s="104" t="s">
        <v>90</v>
      </c>
      <c r="D24" s="118" t="s">
        <v>85</v>
      </c>
      <c r="E24" s="119"/>
      <c r="F24" s="120"/>
      <c r="G24" s="121">
        <f t="shared" si="7"/>
        <v>0</v>
      </c>
      <c r="H24" s="122"/>
      <c r="I24" s="122"/>
      <c r="J24" s="109">
        <f t="shared" si="8"/>
        <v>0</v>
      </c>
      <c r="K24" s="119">
        <v>3</v>
      </c>
      <c r="L24" s="120">
        <v>11528</v>
      </c>
      <c r="M24" s="121">
        <f t="shared" si="9"/>
        <v>34584</v>
      </c>
      <c r="N24" s="123">
        <v>3</v>
      </c>
      <c r="O24" s="123">
        <v>12034.62</v>
      </c>
      <c r="P24" s="109">
        <f t="shared" si="10"/>
        <v>36103.86</v>
      </c>
      <c r="Q24" s="119"/>
      <c r="R24" s="107"/>
      <c r="S24" s="124">
        <f t="shared" si="11"/>
        <v>0</v>
      </c>
      <c r="T24" s="119"/>
      <c r="U24" s="107"/>
      <c r="V24" s="111">
        <f t="shared" si="12"/>
        <v>0</v>
      </c>
      <c r="W24" s="112">
        <f t="shared" si="13"/>
        <v>34584</v>
      </c>
      <c r="X24" s="112">
        <f t="shared" si="14"/>
        <v>36103.86</v>
      </c>
      <c r="Y24" s="113">
        <f t="shared" si="15"/>
        <v>-1519.8600000000006</v>
      </c>
      <c r="Z24" s="100">
        <f t="shared" si="6"/>
        <v>-4.3946911866759211E-2</v>
      </c>
      <c r="AA24" s="125" t="s">
        <v>86</v>
      </c>
      <c r="AB24" s="115"/>
      <c r="AC24" s="56"/>
      <c r="AD24" s="56"/>
      <c r="AE24" s="56"/>
      <c r="AF24" s="56"/>
      <c r="AG24" s="56"/>
      <c r="AH24" s="56"/>
      <c r="AI24" s="56"/>
      <c r="AJ24" s="56"/>
      <c r="AK24" s="56"/>
      <c r="AL24" s="56"/>
      <c r="AM24" s="56"/>
      <c r="AN24" s="56"/>
    </row>
    <row r="25" spans="1:40" ht="58.5" customHeight="1" x14ac:dyDescent="0.25">
      <c r="A25" s="102" t="s">
        <v>82</v>
      </c>
      <c r="B25" s="103" t="s">
        <v>91</v>
      </c>
      <c r="C25" s="104" t="s">
        <v>92</v>
      </c>
      <c r="D25" s="105" t="s">
        <v>85</v>
      </c>
      <c r="E25" s="106"/>
      <c r="F25" s="107"/>
      <c r="G25" s="108">
        <f t="shared" si="7"/>
        <v>0</v>
      </c>
      <c r="H25" s="109"/>
      <c r="I25" s="109"/>
      <c r="J25" s="109">
        <f t="shared" si="8"/>
        <v>0</v>
      </c>
      <c r="K25" s="106">
        <v>3</v>
      </c>
      <c r="L25" s="107">
        <v>11528</v>
      </c>
      <c r="M25" s="108">
        <f t="shared" si="9"/>
        <v>34584</v>
      </c>
      <c r="N25" s="110">
        <v>3</v>
      </c>
      <c r="O25" s="110">
        <v>9890.44</v>
      </c>
      <c r="P25" s="109">
        <f t="shared" si="10"/>
        <v>29671.32</v>
      </c>
      <c r="Q25" s="106"/>
      <c r="R25" s="107"/>
      <c r="S25" s="111">
        <f t="shared" si="11"/>
        <v>0</v>
      </c>
      <c r="T25" s="106"/>
      <c r="U25" s="107"/>
      <c r="V25" s="111">
        <f t="shared" si="12"/>
        <v>0</v>
      </c>
      <c r="W25" s="112">
        <f t="shared" si="13"/>
        <v>34584</v>
      </c>
      <c r="X25" s="112">
        <f t="shared" si="14"/>
        <v>29671.32</v>
      </c>
      <c r="Y25" s="113">
        <f t="shared" si="15"/>
        <v>4912.68</v>
      </c>
      <c r="Z25" s="100">
        <f t="shared" si="6"/>
        <v>0.14205065926439972</v>
      </c>
      <c r="AA25" s="114" t="s">
        <v>86</v>
      </c>
      <c r="AB25" s="115"/>
      <c r="AC25" s="56"/>
      <c r="AD25" s="56"/>
      <c r="AE25" s="56"/>
      <c r="AF25" s="56"/>
      <c r="AG25" s="56"/>
      <c r="AH25" s="56"/>
      <c r="AI25" s="56"/>
      <c r="AJ25" s="56"/>
      <c r="AK25" s="56"/>
      <c r="AL25" s="56"/>
      <c r="AM25" s="56"/>
      <c r="AN25" s="56"/>
    </row>
    <row r="26" spans="1:40" ht="67.5" customHeight="1" x14ac:dyDescent="0.25">
      <c r="A26" s="102" t="s">
        <v>82</v>
      </c>
      <c r="B26" s="103" t="s">
        <v>93</v>
      </c>
      <c r="C26" s="104" t="s">
        <v>94</v>
      </c>
      <c r="D26" s="105" t="s">
        <v>85</v>
      </c>
      <c r="E26" s="106"/>
      <c r="F26" s="107"/>
      <c r="G26" s="108">
        <f t="shared" si="7"/>
        <v>0</v>
      </c>
      <c r="H26" s="109"/>
      <c r="I26" s="109"/>
      <c r="J26" s="109">
        <f t="shared" si="8"/>
        <v>0</v>
      </c>
      <c r="K26" s="106">
        <v>2</v>
      </c>
      <c r="L26" s="107">
        <v>13833.6</v>
      </c>
      <c r="M26" s="108">
        <f t="shared" si="9"/>
        <v>27667.200000000001</v>
      </c>
      <c r="N26" s="110">
        <v>2</v>
      </c>
      <c r="O26" s="110">
        <v>15141.41</v>
      </c>
      <c r="P26" s="109">
        <f t="shared" si="10"/>
        <v>30282.82</v>
      </c>
      <c r="Q26" s="106"/>
      <c r="R26" s="107"/>
      <c r="S26" s="111">
        <f t="shared" si="11"/>
        <v>0</v>
      </c>
      <c r="T26" s="106"/>
      <c r="U26" s="107"/>
      <c r="V26" s="111">
        <f t="shared" si="12"/>
        <v>0</v>
      </c>
      <c r="W26" s="112">
        <f t="shared" si="13"/>
        <v>27667.200000000001</v>
      </c>
      <c r="X26" s="112">
        <f t="shared" si="14"/>
        <v>30282.82</v>
      </c>
      <c r="Y26" s="113">
        <f t="shared" si="15"/>
        <v>-2615.619999999999</v>
      </c>
      <c r="Z26" s="100">
        <f t="shared" si="6"/>
        <v>-9.4538659495720531E-2</v>
      </c>
      <c r="AA26" s="114" t="s">
        <v>86</v>
      </c>
      <c r="AB26" s="115"/>
      <c r="AC26" s="56"/>
      <c r="AD26" s="56"/>
      <c r="AE26" s="56"/>
      <c r="AF26" s="56"/>
      <c r="AG26" s="56"/>
      <c r="AH26" s="56"/>
      <c r="AI26" s="56"/>
      <c r="AJ26" s="56"/>
      <c r="AK26" s="56"/>
      <c r="AL26" s="56"/>
      <c r="AM26" s="56"/>
      <c r="AN26" s="56"/>
    </row>
    <row r="27" spans="1:40" ht="57" customHeight="1" x14ac:dyDescent="0.25">
      <c r="A27" s="102" t="s">
        <v>82</v>
      </c>
      <c r="B27" s="103" t="s">
        <v>95</v>
      </c>
      <c r="C27" s="104" t="s">
        <v>96</v>
      </c>
      <c r="D27" s="105" t="s">
        <v>85</v>
      </c>
      <c r="E27" s="106"/>
      <c r="F27" s="107"/>
      <c r="G27" s="108">
        <f t="shared" si="7"/>
        <v>0</v>
      </c>
      <c r="H27" s="109"/>
      <c r="I27" s="109"/>
      <c r="J27" s="109">
        <f t="shared" si="8"/>
        <v>0</v>
      </c>
      <c r="K27" s="106">
        <v>3</v>
      </c>
      <c r="L27" s="107">
        <v>15575</v>
      </c>
      <c r="M27" s="108">
        <f t="shared" si="9"/>
        <v>46725</v>
      </c>
      <c r="N27" s="110">
        <v>3</v>
      </c>
      <c r="O27" s="110">
        <v>16053.01</v>
      </c>
      <c r="P27" s="109">
        <f t="shared" si="10"/>
        <v>48159.03</v>
      </c>
      <c r="Q27" s="106"/>
      <c r="R27" s="107"/>
      <c r="S27" s="111">
        <f t="shared" si="11"/>
        <v>0</v>
      </c>
      <c r="T27" s="106"/>
      <c r="U27" s="107"/>
      <c r="V27" s="111">
        <f t="shared" si="12"/>
        <v>0</v>
      </c>
      <c r="W27" s="112">
        <f t="shared" si="13"/>
        <v>46725</v>
      </c>
      <c r="X27" s="112">
        <f t="shared" si="14"/>
        <v>48159.03</v>
      </c>
      <c r="Y27" s="113">
        <f t="shared" si="15"/>
        <v>-1434.0299999999988</v>
      </c>
      <c r="Z27" s="100">
        <f t="shared" si="6"/>
        <v>-3.0690850722311373E-2</v>
      </c>
      <c r="AA27" s="114" t="s">
        <v>86</v>
      </c>
      <c r="AB27" s="115"/>
      <c r="AC27" s="56"/>
      <c r="AD27" s="56"/>
      <c r="AE27" s="56"/>
      <c r="AF27" s="56"/>
      <c r="AG27" s="56"/>
      <c r="AH27" s="56"/>
      <c r="AI27" s="56"/>
      <c r="AJ27" s="56"/>
      <c r="AK27" s="56"/>
      <c r="AL27" s="56"/>
      <c r="AM27" s="56"/>
      <c r="AN27" s="56"/>
    </row>
    <row r="28" spans="1:40" ht="71.25" customHeight="1" x14ac:dyDescent="0.25">
      <c r="A28" s="102" t="s">
        <v>82</v>
      </c>
      <c r="B28" s="103" t="s">
        <v>97</v>
      </c>
      <c r="C28" s="436" t="s">
        <v>98</v>
      </c>
      <c r="D28" s="105" t="s">
        <v>85</v>
      </c>
      <c r="E28" s="106"/>
      <c r="F28" s="107"/>
      <c r="G28" s="108">
        <f t="shared" si="7"/>
        <v>0</v>
      </c>
      <c r="H28" s="109"/>
      <c r="I28" s="109"/>
      <c r="J28" s="109">
        <f t="shared" si="8"/>
        <v>0</v>
      </c>
      <c r="K28" s="106">
        <v>3</v>
      </c>
      <c r="L28" s="107">
        <v>6916.8</v>
      </c>
      <c r="M28" s="108">
        <f t="shared" si="9"/>
        <v>20750.400000000001</v>
      </c>
      <c r="N28" s="110">
        <v>3</v>
      </c>
      <c r="O28" s="110">
        <v>6415.55</v>
      </c>
      <c r="P28" s="110">
        <v>19246.64</v>
      </c>
      <c r="Q28" s="106"/>
      <c r="R28" s="107"/>
      <c r="S28" s="111">
        <f t="shared" si="11"/>
        <v>0</v>
      </c>
      <c r="T28" s="106"/>
      <c r="U28" s="107"/>
      <c r="V28" s="111">
        <f t="shared" si="12"/>
        <v>0</v>
      </c>
      <c r="W28" s="112">
        <f t="shared" si="13"/>
        <v>20750.400000000001</v>
      </c>
      <c r="X28" s="112">
        <f t="shared" si="14"/>
        <v>19246.64</v>
      </c>
      <c r="Y28" s="113">
        <f t="shared" si="15"/>
        <v>1503.760000000002</v>
      </c>
      <c r="Z28" s="100">
        <f t="shared" si="6"/>
        <v>7.2468964453697368E-2</v>
      </c>
      <c r="AA28" s="126" t="s">
        <v>99</v>
      </c>
      <c r="AB28" s="127"/>
      <c r="AC28" s="56"/>
      <c r="AD28" s="56"/>
      <c r="AE28" s="56"/>
      <c r="AF28" s="56"/>
      <c r="AG28" s="56"/>
      <c r="AH28" s="56"/>
      <c r="AI28" s="56"/>
      <c r="AJ28" s="56"/>
      <c r="AK28" s="56"/>
      <c r="AL28" s="56"/>
      <c r="AM28" s="56"/>
      <c r="AN28" s="56"/>
    </row>
    <row r="29" spans="1:40" ht="54" customHeight="1" x14ac:dyDescent="0.25">
      <c r="A29" s="102" t="s">
        <v>82</v>
      </c>
      <c r="B29" s="103" t="s">
        <v>100</v>
      </c>
      <c r="C29" s="104" t="s">
        <v>101</v>
      </c>
      <c r="D29" s="105" t="s">
        <v>85</v>
      </c>
      <c r="E29" s="106"/>
      <c r="F29" s="107"/>
      <c r="G29" s="108">
        <f t="shared" si="7"/>
        <v>0</v>
      </c>
      <c r="H29" s="109"/>
      <c r="I29" s="109"/>
      <c r="J29" s="109">
        <f t="shared" si="8"/>
        <v>0</v>
      </c>
      <c r="K29" s="106">
        <v>2</v>
      </c>
      <c r="L29" s="107">
        <v>6916.8</v>
      </c>
      <c r="M29" s="108">
        <f t="shared" si="9"/>
        <v>13833.6</v>
      </c>
      <c r="N29" s="110">
        <v>2</v>
      </c>
      <c r="O29" s="110">
        <v>7083.91</v>
      </c>
      <c r="P29" s="109">
        <f t="shared" ref="P29:P42" si="16">N29*O29</f>
        <v>14167.82</v>
      </c>
      <c r="Q29" s="106"/>
      <c r="R29" s="107"/>
      <c r="S29" s="111">
        <f t="shared" si="11"/>
        <v>0</v>
      </c>
      <c r="T29" s="106"/>
      <c r="U29" s="107"/>
      <c r="V29" s="111">
        <f t="shared" si="12"/>
        <v>0</v>
      </c>
      <c r="W29" s="112">
        <f t="shared" si="13"/>
        <v>13833.6</v>
      </c>
      <c r="X29" s="112">
        <f t="shared" si="14"/>
        <v>14167.82</v>
      </c>
      <c r="Y29" s="113">
        <f t="shared" si="15"/>
        <v>-334.21999999999935</v>
      </c>
      <c r="Z29" s="100">
        <f t="shared" si="6"/>
        <v>-2.4160016192458892E-2</v>
      </c>
      <c r="AA29" s="114" t="s">
        <v>86</v>
      </c>
      <c r="AB29" s="115"/>
      <c r="AC29" s="56"/>
      <c r="AD29" s="56"/>
      <c r="AE29" s="56"/>
      <c r="AF29" s="56"/>
      <c r="AG29" s="56"/>
      <c r="AH29" s="56"/>
      <c r="AI29" s="56"/>
      <c r="AJ29" s="56"/>
      <c r="AK29" s="56"/>
      <c r="AL29" s="56"/>
      <c r="AM29" s="56"/>
      <c r="AN29" s="56"/>
    </row>
    <row r="30" spans="1:40" ht="57.75" customHeight="1" x14ac:dyDescent="0.25">
      <c r="A30" s="102" t="s">
        <v>82</v>
      </c>
      <c r="B30" s="103" t="s">
        <v>102</v>
      </c>
      <c r="C30" s="104" t="s">
        <v>103</v>
      </c>
      <c r="D30" s="105" t="s">
        <v>85</v>
      </c>
      <c r="E30" s="106"/>
      <c r="F30" s="107"/>
      <c r="G30" s="108">
        <f t="shared" si="7"/>
        <v>0</v>
      </c>
      <c r="H30" s="109"/>
      <c r="I30" s="109"/>
      <c r="J30" s="109">
        <f t="shared" si="8"/>
        <v>0</v>
      </c>
      <c r="K30" s="106">
        <v>2</v>
      </c>
      <c r="L30" s="107">
        <v>9345</v>
      </c>
      <c r="M30" s="108">
        <f t="shared" si="9"/>
        <v>18690</v>
      </c>
      <c r="N30" s="110">
        <v>2</v>
      </c>
      <c r="O30" s="110">
        <v>6276.88</v>
      </c>
      <c r="P30" s="109">
        <f t="shared" si="16"/>
        <v>12553.76</v>
      </c>
      <c r="Q30" s="106"/>
      <c r="R30" s="107"/>
      <c r="S30" s="111">
        <f t="shared" si="11"/>
        <v>0</v>
      </c>
      <c r="T30" s="106"/>
      <c r="U30" s="107"/>
      <c r="V30" s="111">
        <f t="shared" si="12"/>
        <v>0</v>
      </c>
      <c r="W30" s="112">
        <f t="shared" si="13"/>
        <v>18690</v>
      </c>
      <c r="X30" s="112">
        <f t="shared" si="14"/>
        <v>12553.76</v>
      </c>
      <c r="Y30" s="113">
        <f t="shared" si="15"/>
        <v>6136.24</v>
      </c>
      <c r="Z30" s="100">
        <f t="shared" si="6"/>
        <v>0.3283167469234885</v>
      </c>
      <c r="AA30" s="114" t="s">
        <v>86</v>
      </c>
      <c r="AB30" s="115"/>
      <c r="AC30" s="56"/>
      <c r="AD30" s="56"/>
      <c r="AE30" s="56"/>
      <c r="AF30" s="56"/>
      <c r="AG30" s="56"/>
      <c r="AH30" s="56"/>
      <c r="AI30" s="56"/>
      <c r="AJ30" s="56"/>
      <c r="AK30" s="56"/>
      <c r="AL30" s="56"/>
      <c r="AM30" s="56"/>
      <c r="AN30" s="56"/>
    </row>
    <row r="31" spans="1:40" ht="58.5" customHeight="1" x14ac:dyDescent="0.25">
      <c r="A31" s="102" t="s">
        <v>82</v>
      </c>
      <c r="B31" s="103" t="s">
        <v>104</v>
      </c>
      <c r="C31" s="104" t="s">
        <v>105</v>
      </c>
      <c r="D31" s="105" t="s">
        <v>85</v>
      </c>
      <c r="E31" s="106"/>
      <c r="F31" s="107"/>
      <c r="G31" s="108">
        <f t="shared" si="7"/>
        <v>0</v>
      </c>
      <c r="H31" s="109"/>
      <c r="I31" s="109"/>
      <c r="J31" s="109">
        <f t="shared" si="8"/>
        <v>0</v>
      </c>
      <c r="K31" s="106">
        <v>2</v>
      </c>
      <c r="L31" s="107">
        <v>11528</v>
      </c>
      <c r="M31" s="108">
        <f t="shared" si="9"/>
        <v>23056</v>
      </c>
      <c r="N31" s="110">
        <v>2</v>
      </c>
      <c r="O31" s="110">
        <v>8814.49</v>
      </c>
      <c r="P31" s="109">
        <f t="shared" si="16"/>
        <v>17628.98</v>
      </c>
      <c r="Q31" s="106"/>
      <c r="R31" s="107"/>
      <c r="S31" s="111">
        <f t="shared" si="11"/>
        <v>0</v>
      </c>
      <c r="T31" s="106"/>
      <c r="U31" s="107"/>
      <c r="V31" s="111">
        <f t="shared" si="12"/>
        <v>0</v>
      </c>
      <c r="W31" s="112">
        <f t="shared" si="13"/>
        <v>23056</v>
      </c>
      <c r="X31" s="112">
        <f t="shared" si="14"/>
        <v>17628.98</v>
      </c>
      <c r="Y31" s="113">
        <f t="shared" si="15"/>
        <v>5427.02</v>
      </c>
      <c r="Z31" s="100">
        <f t="shared" si="6"/>
        <v>0.23538428174878559</v>
      </c>
      <c r="AA31" s="114" t="s">
        <v>86</v>
      </c>
      <c r="AB31" s="115"/>
      <c r="AC31" s="56"/>
      <c r="AD31" s="56"/>
      <c r="AE31" s="56"/>
      <c r="AF31" s="56"/>
      <c r="AG31" s="56"/>
      <c r="AH31" s="56"/>
      <c r="AI31" s="56"/>
      <c r="AJ31" s="56"/>
      <c r="AK31" s="56"/>
      <c r="AL31" s="56"/>
      <c r="AM31" s="56"/>
      <c r="AN31" s="56"/>
    </row>
    <row r="32" spans="1:40" ht="72.75" customHeight="1" x14ac:dyDescent="0.25">
      <c r="A32" s="102" t="s">
        <v>82</v>
      </c>
      <c r="B32" s="103" t="s">
        <v>106</v>
      </c>
      <c r="C32" s="104" t="s">
        <v>107</v>
      </c>
      <c r="D32" s="105" t="s">
        <v>85</v>
      </c>
      <c r="E32" s="106"/>
      <c r="F32" s="107"/>
      <c r="G32" s="108">
        <f t="shared" si="7"/>
        <v>0</v>
      </c>
      <c r="H32" s="109"/>
      <c r="I32" s="109"/>
      <c r="J32" s="109">
        <f t="shared" si="8"/>
        <v>0</v>
      </c>
      <c r="K32" s="106">
        <v>2</v>
      </c>
      <c r="L32" s="107">
        <v>11528</v>
      </c>
      <c r="M32" s="108">
        <f t="shared" si="9"/>
        <v>23056</v>
      </c>
      <c r="N32" s="110">
        <v>2</v>
      </c>
      <c r="O32" s="110">
        <v>8914.65</v>
      </c>
      <c r="P32" s="109">
        <f t="shared" si="16"/>
        <v>17829.3</v>
      </c>
      <c r="Q32" s="106"/>
      <c r="R32" s="107"/>
      <c r="S32" s="111">
        <f t="shared" si="11"/>
        <v>0</v>
      </c>
      <c r="T32" s="106"/>
      <c r="U32" s="107"/>
      <c r="V32" s="111">
        <f t="shared" si="12"/>
        <v>0</v>
      </c>
      <c r="W32" s="112">
        <f t="shared" si="13"/>
        <v>23056</v>
      </c>
      <c r="X32" s="112">
        <f t="shared" si="14"/>
        <v>17829.3</v>
      </c>
      <c r="Y32" s="113">
        <f t="shared" si="15"/>
        <v>5226.7000000000007</v>
      </c>
      <c r="Z32" s="100">
        <f t="shared" si="6"/>
        <v>0.22669587092297019</v>
      </c>
      <c r="AA32" s="114" t="s">
        <v>86</v>
      </c>
      <c r="AB32" s="115"/>
      <c r="AC32" s="56"/>
      <c r="AD32" s="56"/>
      <c r="AE32" s="56"/>
      <c r="AF32" s="56"/>
      <c r="AG32" s="56"/>
      <c r="AH32" s="56"/>
      <c r="AI32" s="56"/>
      <c r="AJ32" s="56"/>
      <c r="AK32" s="56"/>
      <c r="AL32" s="56"/>
      <c r="AM32" s="56"/>
      <c r="AN32" s="56"/>
    </row>
    <row r="33" spans="1:40" ht="60.75" customHeight="1" x14ac:dyDescent="0.25">
      <c r="A33" s="102" t="s">
        <v>82</v>
      </c>
      <c r="B33" s="103" t="s">
        <v>108</v>
      </c>
      <c r="C33" s="104" t="s">
        <v>109</v>
      </c>
      <c r="D33" s="105" t="s">
        <v>85</v>
      </c>
      <c r="E33" s="106"/>
      <c r="F33" s="107"/>
      <c r="G33" s="108">
        <f t="shared" si="7"/>
        <v>0</v>
      </c>
      <c r="H33" s="109"/>
      <c r="I33" s="109"/>
      <c r="J33" s="109">
        <f t="shared" si="8"/>
        <v>0</v>
      </c>
      <c r="K33" s="106">
        <v>2</v>
      </c>
      <c r="L33" s="107">
        <v>6916.8</v>
      </c>
      <c r="M33" s="108">
        <f t="shared" si="9"/>
        <v>13833.6</v>
      </c>
      <c r="N33" s="110">
        <v>2</v>
      </c>
      <c r="O33" s="110">
        <v>5798.56</v>
      </c>
      <c r="P33" s="109">
        <f t="shared" si="16"/>
        <v>11597.12</v>
      </c>
      <c r="Q33" s="106"/>
      <c r="R33" s="107"/>
      <c r="S33" s="111">
        <f t="shared" si="11"/>
        <v>0</v>
      </c>
      <c r="T33" s="106"/>
      <c r="U33" s="107"/>
      <c r="V33" s="111">
        <f t="shared" si="12"/>
        <v>0</v>
      </c>
      <c r="W33" s="112">
        <f t="shared" si="13"/>
        <v>13833.6</v>
      </c>
      <c r="X33" s="112">
        <f t="shared" si="14"/>
        <v>11597.12</v>
      </c>
      <c r="Y33" s="113">
        <f t="shared" si="15"/>
        <v>2236.4799999999996</v>
      </c>
      <c r="Z33" s="100">
        <f t="shared" si="6"/>
        <v>0.16167013647929676</v>
      </c>
      <c r="AA33" s="114" t="s">
        <v>86</v>
      </c>
      <c r="AB33" s="115"/>
      <c r="AC33" s="56"/>
      <c r="AD33" s="56"/>
      <c r="AE33" s="56"/>
      <c r="AF33" s="56"/>
      <c r="AG33" s="56"/>
      <c r="AH33" s="56"/>
      <c r="AI33" s="56"/>
      <c r="AJ33" s="56"/>
      <c r="AK33" s="56"/>
      <c r="AL33" s="56"/>
      <c r="AM33" s="56"/>
      <c r="AN33" s="56"/>
    </row>
    <row r="34" spans="1:40" ht="84" customHeight="1" x14ac:dyDescent="0.25">
      <c r="A34" s="102" t="s">
        <v>82</v>
      </c>
      <c r="B34" s="103" t="s">
        <v>110</v>
      </c>
      <c r="C34" s="104" t="s">
        <v>111</v>
      </c>
      <c r="D34" s="105" t="s">
        <v>85</v>
      </c>
      <c r="E34" s="106"/>
      <c r="F34" s="107"/>
      <c r="G34" s="108">
        <f t="shared" si="7"/>
        <v>0</v>
      </c>
      <c r="H34" s="109"/>
      <c r="I34" s="109"/>
      <c r="J34" s="109">
        <f t="shared" si="8"/>
        <v>0</v>
      </c>
      <c r="K34" s="106">
        <v>1</v>
      </c>
      <c r="L34" s="107">
        <v>12435.2</v>
      </c>
      <c r="M34" s="108">
        <f t="shared" si="9"/>
        <v>12435.2</v>
      </c>
      <c r="N34" s="110">
        <v>1</v>
      </c>
      <c r="O34" s="110">
        <v>12567.24</v>
      </c>
      <c r="P34" s="109">
        <f t="shared" si="16"/>
        <v>12567.24</v>
      </c>
      <c r="Q34" s="106"/>
      <c r="R34" s="107"/>
      <c r="S34" s="111">
        <f t="shared" si="11"/>
        <v>0</v>
      </c>
      <c r="T34" s="106"/>
      <c r="U34" s="107"/>
      <c r="V34" s="111">
        <f t="shared" si="12"/>
        <v>0</v>
      </c>
      <c r="W34" s="112">
        <f t="shared" si="13"/>
        <v>12435.2</v>
      </c>
      <c r="X34" s="112">
        <f t="shared" si="14"/>
        <v>12567.24</v>
      </c>
      <c r="Y34" s="113">
        <f t="shared" si="15"/>
        <v>-132.03999999999905</v>
      </c>
      <c r="Z34" s="100">
        <f t="shared" si="6"/>
        <v>-1.0618244981986541E-2</v>
      </c>
      <c r="AA34" s="114" t="s">
        <v>86</v>
      </c>
      <c r="AB34" s="115"/>
      <c r="AC34" s="56"/>
      <c r="AD34" s="56"/>
      <c r="AE34" s="56"/>
      <c r="AF34" s="56"/>
      <c r="AG34" s="56"/>
      <c r="AH34" s="56"/>
      <c r="AI34" s="56"/>
      <c r="AJ34" s="56"/>
      <c r="AK34" s="56"/>
      <c r="AL34" s="56"/>
      <c r="AM34" s="56"/>
      <c r="AN34" s="56"/>
    </row>
    <row r="35" spans="1:40" ht="71.25" customHeight="1" x14ac:dyDescent="0.25">
      <c r="A35" s="102" t="s">
        <v>82</v>
      </c>
      <c r="B35" s="103" t="s">
        <v>112</v>
      </c>
      <c r="C35" s="436" t="s">
        <v>113</v>
      </c>
      <c r="D35" s="105" t="s">
        <v>85</v>
      </c>
      <c r="E35" s="106"/>
      <c r="F35" s="107"/>
      <c r="G35" s="108">
        <f t="shared" si="7"/>
        <v>0</v>
      </c>
      <c r="H35" s="109"/>
      <c r="I35" s="109"/>
      <c r="J35" s="109">
        <f t="shared" si="8"/>
        <v>0</v>
      </c>
      <c r="K35" s="106">
        <v>1</v>
      </c>
      <c r="L35" s="107">
        <v>11528</v>
      </c>
      <c r="M35" s="108">
        <f t="shared" si="9"/>
        <v>11528</v>
      </c>
      <c r="N35" s="110">
        <v>1</v>
      </c>
      <c r="O35" s="110">
        <v>8916.98</v>
      </c>
      <c r="P35" s="109">
        <f t="shared" si="16"/>
        <v>8916.98</v>
      </c>
      <c r="Q35" s="106"/>
      <c r="R35" s="107"/>
      <c r="S35" s="111">
        <f t="shared" si="11"/>
        <v>0</v>
      </c>
      <c r="T35" s="106"/>
      <c r="U35" s="107"/>
      <c r="V35" s="111">
        <f t="shared" si="12"/>
        <v>0</v>
      </c>
      <c r="W35" s="112">
        <f t="shared" si="13"/>
        <v>11528</v>
      </c>
      <c r="X35" s="112">
        <f t="shared" si="14"/>
        <v>8916.98</v>
      </c>
      <c r="Y35" s="113">
        <f t="shared" si="15"/>
        <v>2611.0200000000004</v>
      </c>
      <c r="Z35" s="100">
        <f t="shared" si="6"/>
        <v>0.22649375433726582</v>
      </c>
      <c r="AA35" s="114" t="s">
        <v>114</v>
      </c>
      <c r="AB35" s="115"/>
      <c r="AC35" s="56"/>
      <c r="AD35" s="56"/>
      <c r="AE35" s="56"/>
      <c r="AF35" s="56"/>
      <c r="AG35" s="56"/>
      <c r="AH35" s="56"/>
      <c r="AI35" s="56"/>
      <c r="AJ35" s="56"/>
      <c r="AK35" s="56"/>
      <c r="AL35" s="56"/>
      <c r="AM35" s="56"/>
      <c r="AN35" s="56"/>
    </row>
    <row r="36" spans="1:40" ht="71.25" customHeight="1" x14ac:dyDescent="0.25">
      <c r="A36" s="102" t="s">
        <v>82</v>
      </c>
      <c r="B36" s="117" t="s">
        <v>115</v>
      </c>
      <c r="C36" s="104" t="s">
        <v>116</v>
      </c>
      <c r="D36" s="105" t="s">
        <v>85</v>
      </c>
      <c r="E36" s="106"/>
      <c r="F36" s="107"/>
      <c r="G36" s="108">
        <f t="shared" si="7"/>
        <v>0</v>
      </c>
      <c r="H36" s="109"/>
      <c r="I36" s="109"/>
      <c r="J36" s="109">
        <f t="shared" si="8"/>
        <v>0</v>
      </c>
      <c r="K36" s="106">
        <v>1</v>
      </c>
      <c r="L36" s="107">
        <v>11528</v>
      </c>
      <c r="M36" s="108">
        <f t="shared" si="9"/>
        <v>11528</v>
      </c>
      <c r="N36" s="110">
        <v>1</v>
      </c>
      <c r="O36" s="110">
        <v>11569.02</v>
      </c>
      <c r="P36" s="109">
        <f t="shared" si="16"/>
        <v>11569.02</v>
      </c>
      <c r="Q36" s="106"/>
      <c r="R36" s="107"/>
      <c r="S36" s="111">
        <f t="shared" si="11"/>
        <v>0</v>
      </c>
      <c r="T36" s="106"/>
      <c r="U36" s="107"/>
      <c r="V36" s="111">
        <f t="shared" si="12"/>
        <v>0</v>
      </c>
      <c r="W36" s="112">
        <f t="shared" si="13"/>
        <v>11528</v>
      </c>
      <c r="X36" s="112">
        <f t="shared" si="14"/>
        <v>11569.02</v>
      </c>
      <c r="Y36" s="113">
        <f t="shared" si="15"/>
        <v>-41.020000000000437</v>
      </c>
      <c r="Z36" s="100">
        <f t="shared" si="6"/>
        <v>-3.5582928521860199E-3</v>
      </c>
      <c r="AA36" s="114" t="s">
        <v>86</v>
      </c>
      <c r="AB36" s="115"/>
      <c r="AC36" s="56"/>
      <c r="AD36" s="56"/>
      <c r="AE36" s="56"/>
      <c r="AF36" s="56"/>
      <c r="AG36" s="56"/>
      <c r="AH36" s="56"/>
      <c r="AI36" s="56"/>
      <c r="AJ36" s="56"/>
      <c r="AK36" s="56"/>
      <c r="AL36" s="56"/>
      <c r="AM36" s="56"/>
      <c r="AN36" s="56"/>
    </row>
    <row r="37" spans="1:40" ht="66" customHeight="1" x14ac:dyDescent="0.25">
      <c r="A37" s="116" t="s">
        <v>82</v>
      </c>
      <c r="B37" s="117" t="s">
        <v>117</v>
      </c>
      <c r="C37" s="104" t="s">
        <v>118</v>
      </c>
      <c r="D37" s="118" t="s">
        <v>85</v>
      </c>
      <c r="E37" s="119"/>
      <c r="F37" s="120"/>
      <c r="G37" s="121">
        <f t="shared" si="7"/>
        <v>0</v>
      </c>
      <c r="H37" s="122"/>
      <c r="I37" s="122"/>
      <c r="J37" s="109">
        <f t="shared" si="8"/>
        <v>0</v>
      </c>
      <c r="K37" s="119">
        <v>4</v>
      </c>
      <c r="L37" s="120">
        <v>13608.6</v>
      </c>
      <c r="M37" s="121">
        <f t="shared" si="9"/>
        <v>54434.400000000001</v>
      </c>
      <c r="N37" s="123">
        <v>4</v>
      </c>
      <c r="O37" s="123">
        <v>6152.62</v>
      </c>
      <c r="P37" s="109">
        <f t="shared" si="16"/>
        <v>24610.48</v>
      </c>
      <c r="Q37" s="119"/>
      <c r="R37" s="107"/>
      <c r="S37" s="124">
        <f t="shared" si="11"/>
        <v>0</v>
      </c>
      <c r="T37" s="119"/>
      <c r="U37" s="107"/>
      <c r="V37" s="111">
        <f t="shared" si="12"/>
        <v>0</v>
      </c>
      <c r="W37" s="112">
        <f t="shared" si="13"/>
        <v>54434.400000000001</v>
      </c>
      <c r="X37" s="112">
        <f t="shared" si="14"/>
        <v>24610.48</v>
      </c>
      <c r="Y37" s="113">
        <f t="shared" si="15"/>
        <v>29823.920000000002</v>
      </c>
      <c r="Z37" s="100">
        <f t="shared" si="6"/>
        <v>0.54788736534250404</v>
      </c>
      <c r="AA37" s="125" t="s">
        <v>86</v>
      </c>
      <c r="AB37" s="115"/>
      <c r="AC37" s="56"/>
      <c r="AD37" s="56"/>
      <c r="AE37" s="56"/>
      <c r="AF37" s="56"/>
      <c r="AG37" s="56"/>
      <c r="AH37" s="56"/>
      <c r="AI37" s="56"/>
      <c r="AJ37" s="56"/>
      <c r="AK37" s="56"/>
      <c r="AL37" s="56"/>
      <c r="AM37" s="56"/>
      <c r="AN37" s="56"/>
    </row>
    <row r="38" spans="1:40" ht="57.75" customHeight="1" x14ac:dyDescent="0.25">
      <c r="A38" s="116" t="s">
        <v>82</v>
      </c>
      <c r="B38" s="117" t="s">
        <v>119</v>
      </c>
      <c r="C38" s="104" t="s">
        <v>120</v>
      </c>
      <c r="D38" s="118" t="s">
        <v>85</v>
      </c>
      <c r="E38" s="119"/>
      <c r="F38" s="120"/>
      <c r="G38" s="121">
        <f t="shared" si="7"/>
        <v>0</v>
      </c>
      <c r="H38" s="122"/>
      <c r="I38" s="122"/>
      <c r="J38" s="109">
        <f t="shared" si="8"/>
        <v>0</v>
      </c>
      <c r="K38" s="119">
        <v>4</v>
      </c>
      <c r="L38" s="120">
        <v>2305.6</v>
      </c>
      <c r="M38" s="121">
        <f t="shared" si="9"/>
        <v>9222.4</v>
      </c>
      <c r="N38" s="123">
        <v>4</v>
      </c>
      <c r="O38" s="123">
        <v>1997.66</v>
      </c>
      <c r="P38" s="109">
        <f t="shared" si="16"/>
        <v>7990.64</v>
      </c>
      <c r="Q38" s="119"/>
      <c r="R38" s="107"/>
      <c r="S38" s="124">
        <f t="shared" si="11"/>
        <v>0</v>
      </c>
      <c r="T38" s="119"/>
      <c r="U38" s="107"/>
      <c r="V38" s="111">
        <f t="shared" si="12"/>
        <v>0</v>
      </c>
      <c r="W38" s="112">
        <f t="shared" si="13"/>
        <v>9222.4</v>
      </c>
      <c r="X38" s="112">
        <f t="shared" si="14"/>
        <v>7990.64</v>
      </c>
      <c r="Y38" s="113">
        <f t="shared" si="15"/>
        <v>1231.7599999999993</v>
      </c>
      <c r="Z38" s="100">
        <f t="shared" si="6"/>
        <v>0.13356176266481604</v>
      </c>
      <c r="AA38" s="125" t="s">
        <v>86</v>
      </c>
      <c r="AB38" s="115"/>
      <c r="AC38" s="56"/>
      <c r="AD38" s="56"/>
      <c r="AE38" s="56"/>
      <c r="AF38" s="56"/>
      <c r="AG38" s="56"/>
      <c r="AH38" s="56"/>
      <c r="AI38" s="56"/>
      <c r="AJ38" s="56"/>
      <c r="AK38" s="56"/>
      <c r="AL38" s="56"/>
      <c r="AM38" s="56"/>
      <c r="AN38" s="56"/>
    </row>
    <row r="39" spans="1:40" ht="57" customHeight="1" x14ac:dyDescent="0.25">
      <c r="A39" s="116" t="s">
        <v>82</v>
      </c>
      <c r="B39" s="117" t="s">
        <v>121</v>
      </c>
      <c r="C39" s="104" t="s">
        <v>122</v>
      </c>
      <c r="D39" s="118" t="s">
        <v>85</v>
      </c>
      <c r="E39" s="119"/>
      <c r="F39" s="120"/>
      <c r="G39" s="121">
        <f t="shared" si="7"/>
        <v>0</v>
      </c>
      <c r="H39" s="122"/>
      <c r="I39" s="122"/>
      <c r="J39" s="109">
        <f t="shared" si="8"/>
        <v>0</v>
      </c>
      <c r="K39" s="119">
        <v>3</v>
      </c>
      <c r="L39" s="120">
        <v>4611.2</v>
      </c>
      <c r="M39" s="121">
        <f t="shared" si="9"/>
        <v>13833.599999999999</v>
      </c>
      <c r="N39" s="123">
        <v>3</v>
      </c>
      <c r="O39" s="123">
        <v>4471.54</v>
      </c>
      <c r="P39" s="109">
        <f t="shared" si="16"/>
        <v>13414.619999999999</v>
      </c>
      <c r="Q39" s="119"/>
      <c r="R39" s="107"/>
      <c r="S39" s="124">
        <f t="shared" si="11"/>
        <v>0</v>
      </c>
      <c r="T39" s="119"/>
      <c r="U39" s="107"/>
      <c r="V39" s="111">
        <f t="shared" si="12"/>
        <v>0</v>
      </c>
      <c r="W39" s="112">
        <f t="shared" si="13"/>
        <v>13833.599999999999</v>
      </c>
      <c r="X39" s="112">
        <f t="shared" si="14"/>
        <v>13414.619999999999</v>
      </c>
      <c r="Y39" s="113">
        <f t="shared" si="15"/>
        <v>418.97999999999956</v>
      </c>
      <c r="Z39" s="100">
        <f t="shared" si="6"/>
        <v>3.0287126995142234E-2</v>
      </c>
      <c r="AA39" s="125" t="s">
        <v>123</v>
      </c>
      <c r="AB39" s="115"/>
      <c r="AC39" s="56"/>
      <c r="AD39" s="56"/>
      <c r="AE39" s="56"/>
      <c r="AF39" s="56"/>
      <c r="AG39" s="56"/>
      <c r="AH39" s="56"/>
      <c r="AI39" s="56"/>
      <c r="AJ39" s="56"/>
      <c r="AK39" s="56"/>
      <c r="AL39" s="56"/>
      <c r="AM39" s="56"/>
      <c r="AN39" s="56"/>
    </row>
    <row r="40" spans="1:40" ht="69.75" customHeight="1" x14ac:dyDescent="0.25">
      <c r="A40" s="116" t="s">
        <v>82</v>
      </c>
      <c r="B40" s="117" t="s">
        <v>124</v>
      </c>
      <c r="C40" s="104" t="s">
        <v>125</v>
      </c>
      <c r="D40" s="118" t="s">
        <v>85</v>
      </c>
      <c r="E40" s="119"/>
      <c r="F40" s="120"/>
      <c r="G40" s="121">
        <f t="shared" si="7"/>
        <v>0</v>
      </c>
      <c r="H40" s="122"/>
      <c r="I40" s="122"/>
      <c r="J40" s="109">
        <f t="shared" si="8"/>
        <v>0</v>
      </c>
      <c r="K40" s="119">
        <v>4</v>
      </c>
      <c r="L40" s="120">
        <v>4611.2</v>
      </c>
      <c r="M40" s="121">
        <f t="shared" si="9"/>
        <v>18444.8</v>
      </c>
      <c r="N40" s="123">
        <v>4</v>
      </c>
      <c r="O40" s="123">
        <v>3812.52</v>
      </c>
      <c r="P40" s="109">
        <f t="shared" si="16"/>
        <v>15250.08</v>
      </c>
      <c r="Q40" s="119"/>
      <c r="R40" s="107"/>
      <c r="S40" s="124">
        <f t="shared" si="11"/>
        <v>0</v>
      </c>
      <c r="T40" s="119"/>
      <c r="U40" s="107"/>
      <c r="V40" s="111">
        <f t="shared" si="12"/>
        <v>0</v>
      </c>
      <c r="W40" s="112">
        <f t="shared" si="13"/>
        <v>18444.8</v>
      </c>
      <c r="X40" s="112">
        <f t="shared" si="14"/>
        <v>15250.08</v>
      </c>
      <c r="Y40" s="113">
        <f t="shared" si="15"/>
        <v>3194.7199999999993</v>
      </c>
      <c r="Z40" s="100">
        <f t="shared" si="6"/>
        <v>0.17320437196391392</v>
      </c>
      <c r="AA40" s="125" t="s">
        <v>86</v>
      </c>
      <c r="AB40" s="115"/>
      <c r="AC40" s="56"/>
      <c r="AD40" s="56"/>
      <c r="AE40" s="56"/>
      <c r="AF40" s="56"/>
      <c r="AG40" s="56"/>
      <c r="AH40" s="56"/>
      <c r="AI40" s="56"/>
      <c r="AJ40" s="56"/>
      <c r="AK40" s="56"/>
      <c r="AL40" s="56"/>
      <c r="AM40" s="56"/>
      <c r="AN40" s="56"/>
    </row>
    <row r="41" spans="1:40" ht="66" customHeight="1" x14ac:dyDescent="0.25">
      <c r="A41" s="116" t="s">
        <v>82</v>
      </c>
      <c r="B41" s="117" t="s">
        <v>126</v>
      </c>
      <c r="C41" s="104" t="s">
        <v>127</v>
      </c>
      <c r="D41" s="118" t="s">
        <v>85</v>
      </c>
      <c r="E41" s="119"/>
      <c r="F41" s="120"/>
      <c r="G41" s="121">
        <f t="shared" si="7"/>
        <v>0</v>
      </c>
      <c r="H41" s="122"/>
      <c r="I41" s="122"/>
      <c r="J41" s="109">
        <f t="shared" si="8"/>
        <v>0</v>
      </c>
      <c r="K41" s="119">
        <v>1</v>
      </c>
      <c r="L41" s="120">
        <v>6916.8</v>
      </c>
      <c r="M41" s="121">
        <f t="shared" si="9"/>
        <v>6916.8</v>
      </c>
      <c r="N41" s="123">
        <v>1</v>
      </c>
      <c r="O41" s="123">
        <v>6941.41</v>
      </c>
      <c r="P41" s="109">
        <f t="shared" si="16"/>
        <v>6941.41</v>
      </c>
      <c r="Q41" s="119"/>
      <c r="R41" s="107"/>
      <c r="S41" s="124">
        <f t="shared" si="11"/>
        <v>0</v>
      </c>
      <c r="T41" s="119"/>
      <c r="U41" s="107"/>
      <c r="V41" s="111">
        <f t="shared" si="12"/>
        <v>0</v>
      </c>
      <c r="W41" s="112">
        <f t="shared" si="13"/>
        <v>6916.8</v>
      </c>
      <c r="X41" s="112">
        <f t="shared" si="14"/>
        <v>6941.41</v>
      </c>
      <c r="Y41" s="113">
        <f t="shared" si="15"/>
        <v>-24.609999999999673</v>
      </c>
      <c r="Z41" s="100">
        <f t="shared" si="6"/>
        <v>-3.5580037011334249E-3</v>
      </c>
      <c r="AA41" s="125" t="s">
        <v>86</v>
      </c>
      <c r="AB41" s="115"/>
      <c r="AC41" s="56"/>
      <c r="AD41" s="56"/>
      <c r="AE41" s="56"/>
      <c r="AF41" s="56"/>
      <c r="AG41" s="56"/>
      <c r="AH41" s="56"/>
      <c r="AI41" s="56"/>
      <c r="AJ41" s="56"/>
      <c r="AK41" s="56"/>
      <c r="AL41" s="56"/>
      <c r="AM41" s="56"/>
      <c r="AN41" s="56"/>
    </row>
    <row r="42" spans="1:40" ht="68.25" customHeight="1" x14ac:dyDescent="0.25">
      <c r="A42" s="116" t="s">
        <v>82</v>
      </c>
      <c r="B42" s="117" t="s">
        <v>128</v>
      </c>
      <c r="C42" s="104" t="s">
        <v>129</v>
      </c>
      <c r="D42" s="118" t="s">
        <v>85</v>
      </c>
      <c r="E42" s="119"/>
      <c r="F42" s="120"/>
      <c r="G42" s="121">
        <f t="shared" si="7"/>
        <v>0</v>
      </c>
      <c r="H42" s="122"/>
      <c r="I42" s="122"/>
      <c r="J42" s="109">
        <f t="shared" si="8"/>
        <v>0</v>
      </c>
      <c r="K42" s="119">
        <v>1</v>
      </c>
      <c r="L42" s="120">
        <v>9345</v>
      </c>
      <c r="M42" s="121">
        <f t="shared" si="9"/>
        <v>9345</v>
      </c>
      <c r="N42" s="123">
        <v>1</v>
      </c>
      <c r="O42" s="123">
        <v>9369.69</v>
      </c>
      <c r="P42" s="109">
        <f t="shared" si="16"/>
        <v>9369.69</v>
      </c>
      <c r="Q42" s="119"/>
      <c r="R42" s="107"/>
      <c r="S42" s="124">
        <f t="shared" si="11"/>
        <v>0</v>
      </c>
      <c r="T42" s="119"/>
      <c r="U42" s="107"/>
      <c r="V42" s="111">
        <f t="shared" si="12"/>
        <v>0</v>
      </c>
      <c r="W42" s="112">
        <f t="shared" si="13"/>
        <v>9345</v>
      </c>
      <c r="X42" s="112">
        <f t="shared" si="14"/>
        <v>9369.69</v>
      </c>
      <c r="Y42" s="113">
        <f t="shared" si="15"/>
        <v>-24.690000000000509</v>
      </c>
      <c r="Z42" s="100">
        <f t="shared" si="6"/>
        <v>-2.642054574638899E-3</v>
      </c>
      <c r="AA42" s="125" t="s">
        <v>130</v>
      </c>
      <c r="AB42" s="115"/>
      <c r="AC42" s="56"/>
      <c r="AD42" s="56"/>
      <c r="AE42" s="56"/>
      <c r="AF42" s="56"/>
      <c r="AG42" s="56"/>
      <c r="AH42" s="56"/>
      <c r="AI42" s="56"/>
      <c r="AJ42" s="56"/>
      <c r="AK42" s="56"/>
      <c r="AL42" s="56"/>
      <c r="AM42" s="56"/>
      <c r="AN42" s="56"/>
    </row>
    <row r="43" spans="1:40" ht="30" customHeight="1" x14ac:dyDescent="0.25">
      <c r="A43" s="91" t="s">
        <v>79</v>
      </c>
      <c r="B43" s="92" t="s">
        <v>131</v>
      </c>
      <c r="C43" s="128" t="s">
        <v>132</v>
      </c>
      <c r="D43" s="129"/>
      <c r="E43" s="130">
        <f>SUM(E44)</f>
        <v>0</v>
      </c>
      <c r="F43" s="131"/>
      <c r="G43" s="132">
        <f>SUM(G44)</f>
        <v>0</v>
      </c>
      <c r="H43" s="133"/>
      <c r="I43" s="133"/>
      <c r="J43" s="133"/>
      <c r="K43" s="130">
        <f>SUM(K44)</f>
        <v>0</v>
      </c>
      <c r="L43" s="131"/>
      <c r="M43" s="132">
        <f>SUM(M44)</f>
        <v>0</v>
      </c>
      <c r="N43" s="133"/>
      <c r="O43" s="133"/>
      <c r="P43" s="133">
        <f>P44</f>
        <v>0</v>
      </c>
      <c r="Q43" s="130">
        <f>SUM(Q44)</f>
        <v>0</v>
      </c>
      <c r="R43" s="131"/>
      <c r="S43" s="134">
        <f>SUM(S44)</f>
        <v>0</v>
      </c>
      <c r="T43" s="130"/>
      <c r="U43" s="131"/>
      <c r="V43" s="134">
        <f>SUM(V22:V42)</f>
        <v>0</v>
      </c>
      <c r="W43" s="132">
        <f t="shared" ref="W43:X43" si="17">SUM(W44:W46)</f>
        <v>0</v>
      </c>
      <c r="X43" s="132">
        <f t="shared" si="17"/>
        <v>0</v>
      </c>
      <c r="Y43" s="135">
        <f>SUM(Y44)</f>
        <v>0</v>
      </c>
      <c r="Z43" s="100" t="e">
        <f t="shared" si="6"/>
        <v>#DIV/0!</v>
      </c>
      <c r="AA43" s="101"/>
      <c r="AB43" s="56"/>
      <c r="AC43" s="56"/>
      <c r="AD43" s="56"/>
      <c r="AE43" s="56"/>
      <c r="AF43" s="56"/>
      <c r="AG43" s="56"/>
      <c r="AH43" s="56"/>
      <c r="AI43" s="56"/>
      <c r="AJ43" s="56"/>
      <c r="AK43" s="56"/>
      <c r="AL43" s="56"/>
      <c r="AM43" s="56"/>
      <c r="AN43" s="56"/>
    </row>
    <row r="44" spans="1:40" ht="30" customHeight="1" x14ac:dyDescent="0.25">
      <c r="A44" s="102" t="s">
        <v>82</v>
      </c>
      <c r="B44" s="103" t="s">
        <v>133</v>
      </c>
      <c r="C44" s="136" t="s">
        <v>134</v>
      </c>
      <c r="D44" s="105" t="s">
        <v>85</v>
      </c>
      <c r="E44" s="106"/>
      <c r="F44" s="107"/>
      <c r="G44" s="108">
        <f>E44*F44</f>
        <v>0</v>
      </c>
      <c r="H44" s="109"/>
      <c r="I44" s="109"/>
      <c r="J44" s="109"/>
      <c r="K44" s="106"/>
      <c r="L44" s="107"/>
      <c r="M44" s="108">
        <f>K44*L44</f>
        <v>0</v>
      </c>
      <c r="N44" s="109"/>
      <c r="O44" s="109"/>
      <c r="P44" s="109">
        <f>N44*O44</f>
        <v>0</v>
      </c>
      <c r="Q44" s="106"/>
      <c r="R44" s="107"/>
      <c r="S44" s="111">
        <f>Q44*R44</f>
        <v>0</v>
      </c>
      <c r="T44" s="106"/>
      <c r="U44" s="107"/>
      <c r="V44" s="111"/>
      <c r="W44" s="112">
        <f>G44+M44+S44</f>
        <v>0</v>
      </c>
      <c r="X44" s="112">
        <f>J44+P44+V44</f>
        <v>0</v>
      </c>
      <c r="Y44" s="107">
        <f>W44-X44</f>
        <v>0</v>
      </c>
      <c r="Z44" s="100" t="e">
        <f t="shared" si="6"/>
        <v>#DIV/0!</v>
      </c>
      <c r="AA44" s="137"/>
      <c r="AB44" s="56"/>
      <c r="AC44" s="56"/>
      <c r="AD44" s="56"/>
      <c r="AE44" s="56"/>
      <c r="AF44" s="56"/>
      <c r="AG44" s="56"/>
      <c r="AH44" s="56"/>
      <c r="AI44" s="56"/>
      <c r="AJ44" s="56"/>
      <c r="AK44" s="56"/>
      <c r="AL44" s="56"/>
      <c r="AM44" s="56"/>
      <c r="AN44" s="56"/>
    </row>
    <row r="45" spans="1:40" ht="30" customHeight="1" x14ac:dyDescent="0.25">
      <c r="A45" s="91" t="s">
        <v>79</v>
      </c>
      <c r="B45" s="92" t="s">
        <v>135</v>
      </c>
      <c r="C45" s="138" t="s">
        <v>136</v>
      </c>
      <c r="D45" s="129"/>
      <c r="E45" s="130">
        <f>SUM(E46)</f>
        <v>1</v>
      </c>
      <c r="F45" s="131"/>
      <c r="G45" s="132">
        <f>SUM(G46)</f>
        <v>0</v>
      </c>
      <c r="H45" s="133"/>
      <c r="I45" s="133"/>
      <c r="J45" s="133"/>
      <c r="K45" s="130">
        <f>SUM(K46)</f>
        <v>0</v>
      </c>
      <c r="L45" s="131"/>
      <c r="M45" s="132">
        <f>SUM(M46)</f>
        <v>0</v>
      </c>
      <c r="N45" s="133"/>
      <c r="O45" s="133"/>
      <c r="P45" s="133">
        <f>P46</f>
        <v>0</v>
      </c>
      <c r="Q45" s="130">
        <f>SUM(Q46)</f>
        <v>0</v>
      </c>
      <c r="R45" s="131"/>
      <c r="S45" s="134">
        <f>SUM(S46)</f>
        <v>0</v>
      </c>
      <c r="T45" s="130"/>
      <c r="U45" s="131"/>
      <c r="V45" s="134">
        <f>V46</f>
        <v>0</v>
      </c>
      <c r="W45" s="139">
        <f t="shared" ref="W45:Y45" si="18">SUM(W46)</f>
        <v>0</v>
      </c>
      <c r="X45" s="139">
        <f t="shared" si="18"/>
        <v>0</v>
      </c>
      <c r="Y45" s="140">
        <f t="shared" si="18"/>
        <v>0</v>
      </c>
      <c r="Z45" s="100" t="e">
        <f t="shared" si="6"/>
        <v>#DIV/0!</v>
      </c>
      <c r="AA45" s="101"/>
      <c r="AB45" s="56"/>
      <c r="AC45" s="56"/>
      <c r="AD45" s="56"/>
      <c r="AE45" s="56"/>
      <c r="AF45" s="56"/>
      <c r="AG45" s="56"/>
      <c r="AH45" s="56"/>
      <c r="AI45" s="56"/>
      <c r="AJ45" s="56"/>
      <c r="AK45" s="56"/>
      <c r="AL45" s="56"/>
      <c r="AM45" s="56"/>
      <c r="AN45" s="56"/>
    </row>
    <row r="46" spans="1:40" ht="30" customHeight="1" x14ac:dyDescent="0.25">
      <c r="A46" s="102" t="s">
        <v>82</v>
      </c>
      <c r="B46" s="103" t="s">
        <v>137</v>
      </c>
      <c r="C46" s="136" t="s">
        <v>138</v>
      </c>
      <c r="D46" s="105" t="s">
        <v>85</v>
      </c>
      <c r="E46" s="106">
        <v>1</v>
      </c>
      <c r="F46" s="107"/>
      <c r="G46" s="108">
        <f>E46*F46</f>
        <v>0</v>
      </c>
      <c r="H46" s="109"/>
      <c r="I46" s="109"/>
      <c r="J46" s="109"/>
      <c r="K46" s="106"/>
      <c r="L46" s="107"/>
      <c r="M46" s="108">
        <f>K46*L46</f>
        <v>0</v>
      </c>
      <c r="N46" s="109"/>
      <c r="O46" s="109"/>
      <c r="P46" s="109"/>
      <c r="Q46" s="106"/>
      <c r="R46" s="107"/>
      <c r="S46" s="111">
        <f>Q46*R46</f>
        <v>0</v>
      </c>
      <c r="T46" s="106"/>
      <c r="U46" s="107"/>
      <c r="V46" s="111"/>
      <c r="W46" s="112">
        <f>G46+M46+S46</f>
        <v>0</v>
      </c>
      <c r="X46" s="112">
        <f>J46+P46+V46</f>
        <v>0</v>
      </c>
      <c r="Y46" s="107">
        <f>W46-X46</f>
        <v>0</v>
      </c>
      <c r="Z46" s="100" t="e">
        <f t="shared" si="6"/>
        <v>#DIV/0!</v>
      </c>
      <c r="AA46" s="137"/>
      <c r="AB46" s="56"/>
      <c r="AC46" s="56"/>
      <c r="AD46" s="56"/>
      <c r="AE46" s="56"/>
      <c r="AF46" s="56"/>
      <c r="AG46" s="56"/>
      <c r="AH46" s="56"/>
      <c r="AI46" s="56"/>
      <c r="AJ46" s="56"/>
      <c r="AK46" s="56"/>
      <c r="AL46" s="56"/>
      <c r="AM46" s="56"/>
      <c r="AN46" s="56"/>
    </row>
    <row r="47" spans="1:40" ht="30" customHeight="1" x14ac:dyDescent="0.25">
      <c r="A47" s="91" t="s">
        <v>77</v>
      </c>
      <c r="B47" s="141" t="s">
        <v>139</v>
      </c>
      <c r="C47" s="128" t="s">
        <v>140</v>
      </c>
      <c r="D47" s="129"/>
      <c r="E47" s="130">
        <f>SUM(E48:E50)</f>
        <v>0</v>
      </c>
      <c r="F47" s="131"/>
      <c r="G47" s="132">
        <f>SUM(G48:G50)</f>
        <v>0</v>
      </c>
      <c r="H47" s="133"/>
      <c r="I47" s="133"/>
      <c r="J47" s="133"/>
      <c r="K47" s="130">
        <f>SUM(K48:K50)</f>
        <v>535936</v>
      </c>
      <c r="L47" s="131"/>
      <c r="M47" s="132">
        <f t="shared" ref="M47:N47" si="19">SUM(M48:M50)</f>
        <v>117905.92</v>
      </c>
      <c r="N47" s="130">
        <f t="shared" si="19"/>
        <v>470220.64999999997</v>
      </c>
      <c r="O47" s="133"/>
      <c r="P47" s="133">
        <f>P48+P49+P50</f>
        <v>103448.54299999999</v>
      </c>
      <c r="Q47" s="130">
        <f>SUM(Q48:Q50)</f>
        <v>0</v>
      </c>
      <c r="R47" s="131"/>
      <c r="S47" s="134">
        <f>SUM(S48:S50)</f>
        <v>0</v>
      </c>
      <c r="T47" s="130"/>
      <c r="U47" s="131"/>
      <c r="V47" s="134">
        <f>V48+V49+V50</f>
        <v>0</v>
      </c>
      <c r="W47" s="132">
        <f>SUM(W48:W50)</f>
        <v>117905.92</v>
      </c>
      <c r="X47" s="132">
        <f>SUM(X48:X52)</f>
        <v>103448.54299999999</v>
      </c>
      <c r="Y47" s="142">
        <f>SUM(Y48)</f>
        <v>14457.377000000008</v>
      </c>
      <c r="Z47" s="100">
        <f t="shared" si="6"/>
        <v>0.1226179058693576</v>
      </c>
      <c r="AA47" s="101"/>
      <c r="AB47" s="56"/>
      <c r="AC47" s="56"/>
      <c r="AD47" s="56"/>
      <c r="AE47" s="56"/>
      <c r="AF47" s="56"/>
      <c r="AG47" s="56"/>
      <c r="AH47" s="56"/>
      <c r="AI47" s="56"/>
      <c r="AJ47" s="56"/>
      <c r="AK47" s="56"/>
      <c r="AL47" s="56"/>
      <c r="AM47" s="56"/>
      <c r="AN47" s="56"/>
    </row>
    <row r="48" spans="1:40" ht="30" customHeight="1" x14ac:dyDescent="0.25">
      <c r="A48" s="143" t="s">
        <v>82</v>
      </c>
      <c r="B48" s="144" t="s">
        <v>141</v>
      </c>
      <c r="C48" s="136" t="s">
        <v>142</v>
      </c>
      <c r="D48" s="145" t="s">
        <v>143</v>
      </c>
      <c r="E48" s="146">
        <f>G21</f>
        <v>0</v>
      </c>
      <c r="F48" s="147">
        <v>0.22</v>
      </c>
      <c r="G48" s="148">
        <f t="shared" ref="G48:G50" si="20">E48*F48</f>
        <v>0</v>
      </c>
      <c r="H48" s="149"/>
      <c r="I48" s="149"/>
      <c r="J48" s="149"/>
      <c r="K48" s="146">
        <f>M21</f>
        <v>535936</v>
      </c>
      <c r="L48" s="147">
        <v>0.22</v>
      </c>
      <c r="M48" s="148">
        <f t="shared" ref="M48:M50" si="21">K48*L48</f>
        <v>117905.92</v>
      </c>
      <c r="N48" s="146">
        <f>P21</f>
        <v>470220.64999999997</v>
      </c>
      <c r="O48" s="149">
        <v>0.22</v>
      </c>
      <c r="P48" s="149">
        <f t="shared" ref="P48:P50" si="22">N48*O48</f>
        <v>103448.54299999999</v>
      </c>
      <c r="Q48" s="146">
        <f>S21</f>
        <v>0</v>
      </c>
      <c r="R48" s="147">
        <v>0.22</v>
      </c>
      <c r="S48" s="150">
        <f t="shared" ref="S48:S50" si="23">Q48*R48</f>
        <v>0</v>
      </c>
      <c r="T48" s="146"/>
      <c r="U48" s="147"/>
      <c r="V48" s="150"/>
      <c r="W48" s="112">
        <f>G48+M48+S48</f>
        <v>117905.92</v>
      </c>
      <c r="X48" s="112">
        <f>J48+P48+V48</f>
        <v>103448.54299999999</v>
      </c>
      <c r="Y48" s="107">
        <f>W48-X48</f>
        <v>14457.377000000008</v>
      </c>
      <c r="Z48" s="100">
        <f t="shared" si="6"/>
        <v>0.1226179058693576</v>
      </c>
      <c r="AA48" s="151"/>
      <c r="AB48" s="56"/>
      <c r="AC48" s="56"/>
      <c r="AD48" s="56"/>
      <c r="AE48" s="56"/>
      <c r="AF48" s="56"/>
      <c r="AG48" s="56"/>
      <c r="AH48" s="56"/>
      <c r="AI48" s="56"/>
      <c r="AJ48" s="56"/>
      <c r="AK48" s="56"/>
      <c r="AL48" s="56"/>
      <c r="AM48" s="56"/>
      <c r="AN48" s="56"/>
    </row>
    <row r="49" spans="1:40" ht="30" customHeight="1" x14ac:dyDescent="0.25">
      <c r="A49" s="102" t="s">
        <v>82</v>
      </c>
      <c r="B49" s="103" t="s">
        <v>144</v>
      </c>
      <c r="C49" s="136" t="s">
        <v>145</v>
      </c>
      <c r="D49" s="105"/>
      <c r="E49" s="106">
        <f>G43</f>
        <v>0</v>
      </c>
      <c r="F49" s="107">
        <v>0.22</v>
      </c>
      <c r="G49" s="108">
        <f t="shared" si="20"/>
        <v>0</v>
      </c>
      <c r="H49" s="109"/>
      <c r="I49" s="109"/>
      <c r="J49" s="109"/>
      <c r="K49" s="106">
        <f>M43</f>
        <v>0</v>
      </c>
      <c r="L49" s="107">
        <v>0.22</v>
      </c>
      <c r="M49" s="108">
        <f t="shared" si="21"/>
        <v>0</v>
      </c>
      <c r="N49" s="109"/>
      <c r="O49" s="149">
        <v>0.22</v>
      </c>
      <c r="P49" s="149">
        <f t="shared" si="22"/>
        <v>0</v>
      </c>
      <c r="Q49" s="106">
        <f>S43</f>
        <v>0</v>
      </c>
      <c r="R49" s="107">
        <v>0.22</v>
      </c>
      <c r="S49" s="111">
        <f t="shared" si="23"/>
        <v>0</v>
      </c>
      <c r="T49" s="106"/>
      <c r="U49" s="107"/>
      <c r="V49" s="111"/>
      <c r="W49" s="152">
        <f t="shared" ref="W49:Y49" si="24">SUM(W50:W52)</f>
        <v>0</v>
      </c>
      <c r="X49" s="152">
        <f t="shared" si="24"/>
        <v>0</v>
      </c>
      <c r="Y49" s="153">
        <f t="shared" si="24"/>
        <v>0</v>
      </c>
      <c r="Z49" s="100" t="e">
        <f t="shared" si="6"/>
        <v>#DIV/0!</v>
      </c>
      <c r="AA49" s="137"/>
      <c r="AB49" s="56"/>
      <c r="AC49" s="56"/>
      <c r="AD49" s="56"/>
      <c r="AE49" s="56"/>
      <c r="AF49" s="56"/>
      <c r="AG49" s="56"/>
      <c r="AH49" s="56"/>
      <c r="AI49" s="56"/>
      <c r="AJ49" s="56"/>
      <c r="AK49" s="56"/>
      <c r="AL49" s="56"/>
      <c r="AM49" s="56"/>
      <c r="AN49" s="56"/>
    </row>
    <row r="50" spans="1:40" ht="30" customHeight="1" x14ac:dyDescent="0.25">
      <c r="A50" s="116" t="s">
        <v>82</v>
      </c>
      <c r="B50" s="154" t="s">
        <v>146</v>
      </c>
      <c r="C50" s="155" t="s">
        <v>136</v>
      </c>
      <c r="D50" s="118"/>
      <c r="E50" s="119">
        <f>G45</f>
        <v>0</v>
      </c>
      <c r="F50" s="120">
        <v>0.22</v>
      </c>
      <c r="G50" s="121">
        <f t="shared" si="20"/>
        <v>0</v>
      </c>
      <c r="H50" s="122"/>
      <c r="I50" s="122"/>
      <c r="J50" s="122"/>
      <c r="K50" s="119">
        <f>M45</f>
        <v>0</v>
      </c>
      <c r="L50" s="120">
        <v>0.22</v>
      </c>
      <c r="M50" s="121">
        <f t="shared" si="21"/>
        <v>0</v>
      </c>
      <c r="N50" s="122"/>
      <c r="O50" s="149">
        <v>0.22</v>
      </c>
      <c r="P50" s="149">
        <f t="shared" si="22"/>
        <v>0</v>
      </c>
      <c r="Q50" s="119">
        <f>S45</f>
        <v>0</v>
      </c>
      <c r="R50" s="120">
        <v>0.22</v>
      </c>
      <c r="S50" s="124">
        <f t="shared" si="23"/>
        <v>0</v>
      </c>
      <c r="T50" s="119"/>
      <c r="U50" s="120"/>
      <c r="V50" s="124"/>
      <c r="W50" s="112">
        <f t="shared" ref="W50:W52" si="25">G50+M50+S50</f>
        <v>0</v>
      </c>
      <c r="X50" s="112">
        <f t="shared" ref="X50:X52" si="26">J50+P50+V50</f>
        <v>0</v>
      </c>
      <c r="Y50" s="156">
        <f t="shared" ref="Y50:Y52" si="27">W50-X50</f>
        <v>0</v>
      </c>
      <c r="Z50" s="100" t="e">
        <f t="shared" si="6"/>
        <v>#DIV/0!</v>
      </c>
      <c r="AA50" s="157"/>
      <c r="AB50" s="56"/>
      <c r="AC50" s="56"/>
      <c r="AD50" s="56"/>
      <c r="AE50" s="56"/>
      <c r="AF50" s="56"/>
      <c r="AG50" s="56"/>
      <c r="AH50" s="56"/>
      <c r="AI50" s="56"/>
      <c r="AJ50" s="56"/>
      <c r="AK50" s="56"/>
      <c r="AL50" s="56"/>
      <c r="AM50" s="56"/>
      <c r="AN50" s="56"/>
    </row>
    <row r="51" spans="1:40" ht="30" customHeight="1" x14ac:dyDescent="0.25">
      <c r="A51" s="91" t="s">
        <v>79</v>
      </c>
      <c r="B51" s="141" t="s">
        <v>147</v>
      </c>
      <c r="C51" s="128" t="s">
        <v>148</v>
      </c>
      <c r="D51" s="129"/>
      <c r="E51" s="130">
        <f>SUM(E52)</f>
        <v>0</v>
      </c>
      <c r="F51" s="131"/>
      <c r="G51" s="132">
        <f>SUM(G52)</f>
        <v>0</v>
      </c>
      <c r="H51" s="133"/>
      <c r="I51" s="133"/>
      <c r="J51" s="133"/>
      <c r="K51" s="130">
        <f>SUM(K52)</f>
        <v>0</v>
      </c>
      <c r="L51" s="131"/>
      <c r="M51" s="132">
        <f>SUM(M52)</f>
        <v>0</v>
      </c>
      <c r="N51" s="133"/>
      <c r="O51" s="133"/>
      <c r="P51" s="133">
        <f>P52</f>
        <v>0</v>
      </c>
      <c r="Q51" s="130">
        <f>SUM(Q52)</f>
        <v>0</v>
      </c>
      <c r="R51" s="131"/>
      <c r="S51" s="134">
        <f>SUM(S52)</f>
        <v>0</v>
      </c>
      <c r="T51" s="130"/>
      <c r="U51" s="131"/>
      <c r="V51" s="134">
        <f>V52</f>
        <v>0</v>
      </c>
      <c r="W51" s="158">
        <f t="shared" si="25"/>
        <v>0</v>
      </c>
      <c r="X51" s="158">
        <f t="shared" si="26"/>
        <v>0</v>
      </c>
      <c r="Y51" s="159">
        <f t="shared" si="27"/>
        <v>0</v>
      </c>
      <c r="Z51" s="100" t="e">
        <f t="shared" si="6"/>
        <v>#DIV/0!</v>
      </c>
      <c r="AA51" s="101"/>
      <c r="AB51" s="56"/>
      <c r="AC51" s="56"/>
      <c r="AD51" s="56"/>
      <c r="AE51" s="56"/>
      <c r="AF51" s="56"/>
      <c r="AG51" s="56"/>
      <c r="AH51" s="56"/>
      <c r="AI51" s="56"/>
      <c r="AJ51" s="56"/>
      <c r="AK51" s="56"/>
      <c r="AL51" s="56"/>
      <c r="AM51" s="56"/>
      <c r="AN51" s="56"/>
    </row>
    <row r="52" spans="1:40" ht="30" customHeight="1" x14ac:dyDescent="0.25">
      <c r="A52" s="102" t="s">
        <v>82</v>
      </c>
      <c r="B52" s="144" t="s">
        <v>149</v>
      </c>
      <c r="C52" s="155"/>
      <c r="D52" s="105" t="s">
        <v>85</v>
      </c>
      <c r="E52" s="106"/>
      <c r="F52" s="107"/>
      <c r="G52" s="108">
        <f>E52*F52</f>
        <v>0</v>
      </c>
      <c r="H52" s="109"/>
      <c r="I52" s="109"/>
      <c r="J52" s="109"/>
      <c r="K52" s="106"/>
      <c r="L52" s="107"/>
      <c r="M52" s="108">
        <f>K52*L52</f>
        <v>0</v>
      </c>
      <c r="N52" s="109"/>
      <c r="O52" s="109"/>
      <c r="P52" s="109"/>
      <c r="Q52" s="106"/>
      <c r="R52" s="107"/>
      <c r="S52" s="111">
        <f>Q52*R52</f>
        <v>0</v>
      </c>
      <c r="T52" s="106"/>
      <c r="U52" s="107"/>
      <c r="V52" s="111"/>
      <c r="W52" s="112">
        <f t="shared" si="25"/>
        <v>0</v>
      </c>
      <c r="X52" s="112">
        <f t="shared" si="26"/>
        <v>0</v>
      </c>
      <c r="Y52" s="160">
        <f t="shared" si="27"/>
        <v>0</v>
      </c>
      <c r="Z52" s="100" t="e">
        <f t="shared" si="6"/>
        <v>#DIV/0!</v>
      </c>
      <c r="AA52" s="137"/>
      <c r="AB52" s="56"/>
      <c r="AC52" s="56"/>
      <c r="AD52" s="56"/>
      <c r="AE52" s="56"/>
      <c r="AF52" s="56"/>
      <c r="AG52" s="56"/>
      <c r="AH52" s="56"/>
      <c r="AI52" s="56"/>
      <c r="AJ52" s="56"/>
      <c r="AK52" s="56"/>
      <c r="AL52" s="56"/>
      <c r="AM52" s="56"/>
      <c r="AN52" s="56"/>
    </row>
    <row r="53" spans="1:40" ht="30" customHeight="1" x14ac:dyDescent="0.25">
      <c r="A53" s="161" t="s">
        <v>150</v>
      </c>
      <c r="B53" s="162"/>
      <c r="C53" s="163"/>
      <c r="D53" s="164"/>
      <c r="E53" s="165"/>
      <c r="F53" s="166"/>
      <c r="G53" s="167">
        <f>G21+G43+G45+G47+G51</f>
        <v>0</v>
      </c>
      <c r="H53" s="168"/>
      <c r="I53" s="168"/>
      <c r="J53" s="168"/>
      <c r="K53" s="165"/>
      <c r="L53" s="169"/>
      <c r="M53" s="167">
        <f>M21+M43+M45+M47+M51</f>
        <v>653841.92000000004</v>
      </c>
      <c r="N53" s="168"/>
      <c r="O53" s="168"/>
      <c r="P53" s="168">
        <f>P21+P43+P45+P47+P51</f>
        <v>573669.19299999997</v>
      </c>
      <c r="Q53" s="165"/>
      <c r="R53" s="169"/>
      <c r="S53" s="170">
        <f>S21+S43+S45+S47+S51</f>
        <v>0</v>
      </c>
      <c r="T53" s="165"/>
      <c r="U53" s="169"/>
      <c r="V53" s="170">
        <f t="shared" ref="V53:Y53" si="28">V21+V43+V45+V47+V51</f>
        <v>0</v>
      </c>
      <c r="W53" s="167">
        <f t="shared" si="28"/>
        <v>653841.92000000004</v>
      </c>
      <c r="X53" s="171">
        <f t="shared" si="28"/>
        <v>573669.19299999997</v>
      </c>
      <c r="Y53" s="172">
        <f t="shared" si="28"/>
        <v>80172.727000000014</v>
      </c>
      <c r="Z53" s="100">
        <f t="shared" si="6"/>
        <v>0.12261790586935754</v>
      </c>
      <c r="AA53" s="173"/>
      <c r="AB53" s="56"/>
      <c r="AC53" s="56"/>
      <c r="AD53" s="56"/>
      <c r="AE53" s="56"/>
      <c r="AF53" s="56"/>
      <c r="AG53" s="56"/>
      <c r="AH53" s="56"/>
      <c r="AI53" s="56"/>
      <c r="AJ53" s="56"/>
      <c r="AK53" s="56"/>
      <c r="AL53" s="56"/>
      <c r="AM53" s="56"/>
      <c r="AN53" s="56"/>
    </row>
    <row r="54" spans="1:40" ht="30" customHeight="1" x14ac:dyDescent="0.25">
      <c r="A54" s="174" t="s">
        <v>77</v>
      </c>
      <c r="B54" s="175">
        <v>2</v>
      </c>
      <c r="C54" s="176" t="s">
        <v>151</v>
      </c>
      <c r="D54" s="177"/>
      <c r="E54" s="86"/>
      <c r="F54" s="86"/>
      <c r="G54" s="86"/>
      <c r="H54" s="86"/>
      <c r="I54" s="86"/>
      <c r="J54" s="86"/>
      <c r="K54" s="86"/>
      <c r="L54" s="86"/>
      <c r="M54" s="86"/>
      <c r="N54" s="86"/>
      <c r="O54" s="86"/>
      <c r="P54" s="86"/>
      <c r="Q54" s="86"/>
      <c r="R54" s="86"/>
      <c r="S54" s="86"/>
      <c r="T54" s="86"/>
      <c r="U54" s="86"/>
      <c r="V54" s="86"/>
      <c r="W54" s="178"/>
      <c r="X54" s="178"/>
      <c r="Y54" s="178"/>
      <c r="Z54" s="100" t="e">
        <f t="shared" si="6"/>
        <v>#DIV/0!</v>
      </c>
      <c r="AA54" s="179"/>
      <c r="AB54" s="56"/>
      <c r="AC54" s="56"/>
      <c r="AD54" s="56"/>
      <c r="AE54" s="56"/>
      <c r="AF54" s="56"/>
      <c r="AG54" s="56"/>
      <c r="AH54" s="56"/>
      <c r="AI54" s="56"/>
      <c r="AJ54" s="56"/>
      <c r="AK54" s="56"/>
      <c r="AL54" s="56"/>
      <c r="AM54" s="56"/>
      <c r="AN54" s="56"/>
    </row>
    <row r="55" spans="1:40" ht="27" customHeight="1" x14ac:dyDescent="0.25">
      <c r="A55" s="91" t="s">
        <v>79</v>
      </c>
      <c r="B55" s="141" t="s">
        <v>152</v>
      </c>
      <c r="C55" s="93" t="s">
        <v>153</v>
      </c>
      <c r="D55" s="94"/>
      <c r="E55" s="95">
        <f>SUM(E56)</f>
        <v>0</v>
      </c>
      <c r="F55" s="96"/>
      <c r="G55" s="97">
        <f>SUM(G56)</f>
        <v>0</v>
      </c>
      <c r="H55" s="98"/>
      <c r="I55" s="98"/>
      <c r="J55" s="98"/>
      <c r="K55" s="95">
        <f>SUM(K56)</f>
        <v>0</v>
      </c>
      <c r="L55" s="96"/>
      <c r="M55" s="97">
        <f>SUM(M56)</f>
        <v>0</v>
      </c>
      <c r="N55" s="98"/>
      <c r="O55" s="98"/>
      <c r="P55" s="98">
        <f>P56</f>
        <v>0</v>
      </c>
      <c r="Q55" s="95">
        <f>SUM(Q56)</f>
        <v>0</v>
      </c>
      <c r="R55" s="96"/>
      <c r="S55" s="99">
        <f>SUM(S56)</f>
        <v>0</v>
      </c>
      <c r="T55" s="95"/>
      <c r="U55" s="96"/>
      <c r="V55" s="99">
        <f>V56</f>
        <v>0</v>
      </c>
      <c r="W55" s="180">
        <f t="shared" ref="W55:Y55" si="29">SUM(W56)</f>
        <v>0</v>
      </c>
      <c r="X55" s="180">
        <f t="shared" si="29"/>
        <v>0</v>
      </c>
      <c r="Y55" s="181">
        <f t="shared" si="29"/>
        <v>0</v>
      </c>
      <c r="Z55" s="100" t="e">
        <f t="shared" si="6"/>
        <v>#DIV/0!</v>
      </c>
      <c r="AA55" s="182"/>
      <c r="AB55" s="56"/>
      <c r="AC55" s="56"/>
      <c r="AD55" s="56"/>
      <c r="AE55" s="56"/>
      <c r="AF55" s="56"/>
      <c r="AG55" s="56"/>
      <c r="AH55" s="56"/>
      <c r="AI55" s="56"/>
      <c r="AJ55" s="56"/>
      <c r="AK55" s="56"/>
      <c r="AL55" s="56"/>
      <c r="AM55" s="56"/>
      <c r="AN55" s="56"/>
    </row>
    <row r="56" spans="1:40" ht="30.75" customHeight="1" x14ac:dyDescent="0.25">
      <c r="A56" s="102" t="s">
        <v>82</v>
      </c>
      <c r="B56" s="103" t="s">
        <v>154</v>
      </c>
      <c r="C56" s="136" t="s">
        <v>155</v>
      </c>
      <c r="D56" s="105" t="s">
        <v>156</v>
      </c>
      <c r="E56" s="106"/>
      <c r="F56" s="107"/>
      <c r="G56" s="108">
        <f>E56*F56</f>
        <v>0</v>
      </c>
      <c r="H56" s="109"/>
      <c r="I56" s="109"/>
      <c r="J56" s="109"/>
      <c r="K56" s="106"/>
      <c r="L56" s="107"/>
      <c r="M56" s="108">
        <f>K56*L56</f>
        <v>0</v>
      </c>
      <c r="N56" s="109"/>
      <c r="O56" s="109"/>
      <c r="P56" s="109"/>
      <c r="Q56" s="106"/>
      <c r="R56" s="107"/>
      <c r="S56" s="111">
        <f>Q56*R56</f>
        <v>0</v>
      </c>
      <c r="T56" s="106"/>
      <c r="U56" s="107"/>
      <c r="V56" s="111"/>
      <c r="W56" s="112">
        <f>G56+M56+S56</f>
        <v>0</v>
      </c>
      <c r="X56" s="112">
        <f>J56+P56+V56</f>
        <v>0</v>
      </c>
      <c r="Y56" s="160">
        <f>W56-X56</f>
        <v>0</v>
      </c>
      <c r="Z56" s="100" t="e">
        <f t="shared" si="6"/>
        <v>#DIV/0!</v>
      </c>
      <c r="AA56" s="137"/>
      <c r="AB56" s="56"/>
      <c r="AC56" s="56"/>
      <c r="AD56" s="56"/>
      <c r="AE56" s="56"/>
      <c r="AF56" s="56"/>
      <c r="AG56" s="56"/>
      <c r="AH56" s="56"/>
      <c r="AI56" s="56"/>
      <c r="AJ56" s="56"/>
      <c r="AK56" s="56"/>
      <c r="AL56" s="56"/>
      <c r="AM56" s="56"/>
      <c r="AN56" s="56"/>
    </row>
    <row r="57" spans="1:40" ht="30" customHeight="1" x14ac:dyDescent="0.25">
      <c r="A57" s="91" t="s">
        <v>79</v>
      </c>
      <c r="B57" s="141" t="s">
        <v>157</v>
      </c>
      <c r="C57" s="138" t="s">
        <v>158</v>
      </c>
      <c r="D57" s="129"/>
      <c r="E57" s="130">
        <f>SUM(E58)</f>
        <v>0</v>
      </c>
      <c r="F57" s="131"/>
      <c r="G57" s="132">
        <f>SUM(G58)</f>
        <v>0</v>
      </c>
      <c r="H57" s="133"/>
      <c r="I57" s="133"/>
      <c r="J57" s="133"/>
      <c r="K57" s="130">
        <f>SUM(K58)</f>
        <v>0</v>
      </c>
      <c r="L57" s="131"/>
      <c r="M57" s="132">
        <f>SUM(M58)</f>
        <v>0</v>
      </c>
      <c r="N57" s="133"/>
      <c r="O57" s="133"/>
      <c r="P57" s="133">
        <f>P58</f>
        <v>0</v>
      </c>
      <c r="Q57" s="130">
        <f>SUM(Q58)</f>
        <v>0</v>
      </c>
      <c r="R57" s="131"/>
      <c r="S57" s="134">
        <f>SUM(S58)</f>
        <v>0</v>
      </c>
      <c r="T57" s="130"/>
      <c r="U57" s="131"/>
      <c r="V57" s="134">
        <f>V58</f>
        <v>0</v>
      </c>
      <c r="W57" s="183">
        <f t="shared" ref="W57:Y57" si="30">SUM(W58)</f>
        <v>0</v>
      </c>
      <c r="X57" s="183">
        <f t="shared" si="30"/>
        <v>0</v>
      </c>
      <c r="Y57" s="184">
        <f t="shared" si="30"/>
        <v>0</v>
      </c>
      <c r="Z57" s="100" t="e">
        <f t="shared" si="6"/>
        <v>#DIV/0!</v>
      </c>
      <c r="AA57" s="101"/>
      <c r="AB57" s="56"/>
      <c r="AC57" s="56"/>
      <c r="AD57" s="56"/>
      <c r="AE57" s="56"/>
      <c r="AF57" s="56"/>
      <c r="AG57" s="56"/>
      <c r="AH57" s="56"/>
      <c r="AI57" s="56"/>
      <c r="AJ57" s="56"/>
      <c r="AK57" s="56"/>
      <c r="AL57" s="56"/>
      <c r="AM57" s="56"/>
      <c r="AN57" s="56"/>
    </row>
    <row r="58" spans="1:40" ht="27.75" customHeight="1" x14ac:dyDescent="0.25">
      <c r="A58" s="102" t="s">
        <v>82</v>
      </c>
      <c r="B58" s="103" t="s">
        <v>159</v>
      </c>
      <c r="C58" s="136" t="s">
        <v>160</v>
      </c>
      <c r="D58" s="105" t="s">
        <v>161</v>
      </c>
      <c r="E58" s="106"/>
      <c r="F58" s="107"/>
      <c r="G58" s="108">
        <f>E58*F58</f>
        <v>0</v>
      </c>
      <c r="H58" s="109"/>
      <c r="I58" s="109"/>
      <c r="J58" s="109"/>
      <c r="K58" s="106"/>
      <c r="L58" s="107"/>
      <c r="M58" s="108">
        <f>K58*L58</f>
        <v>0</v>
      </c>
      <c r="N58" s="109"/>
      <c r="O58" s="109"/>
      <c r="P58" s="109"/>
      <c r="Q58" s="106"/>
      <c r="R58" s="107"/>
      <c r="S58" s="111">
        <f>Q58*R58</f>
        <v>0</v>
      </c>
      <c r="T58" s="106"/>
      <c r="U58" s="107"/>
      <c r="V58" s="111"/>
      <c r="W58" s="185">
        <f>G58+M58+S58</f>
        <v>0</v>
      </c>
      <c r="X58" s="185">
        <f>J58+P58+V58</f>
        <v>0</v>
      </c>
      <c r="Y58" s="186">
        <f>W58-X58</f>
        <v>0</v>
      </c>
      <c r="Z58" s="100" t="e">
        <f t="shared" si="6"/>
        <v>#DIV/0!</v>
      </c>
      <c r="AA58" s="137"/>
      <c r="AB58" s="56"/>
      <c r="AC58" s="56"/>
      <c r="AD58" s="56"/>
      <c r="AE58" s="56"/>
      <c r="AF58" s="56"/>
      <c r="AG58" s="56"/>
      <c r="AH58" s="56"/>
      <c r="AI58" s="56"/>
      <c r="AJ58" s="56"/>
      <c r="AK58" s="56"/>
      <c r="AL58" s="56"/>
      <c r="AM58" s="56"/>
      <c r="AN58" s="56"/>
    </row>
    <row r="59" spans="1:40" ht="30" customHeight="1" x14ac:dyDescent="0.25">
      <c r="A59" s="91" t="s">
        <v>79</v>
      </c>
      <c r="B59" s="141" t="s">
        <v>162</v>
      </c>
      <c r="C59" s="138" t="s">
        <v>163</v>
      </c>
      <c r="D59" s="129"/>
      <c r="E59" s="130">
        <f>SUM(E60)</f>
        <v>0</v>
      </c>
      <c r="F59" s="131"/>
      <c r="G59" s="132">
        <f>SUM(G60)</f>
        <v>0</v>
      </c>
      <c r="H59" s="133"/>
      <c r="I59" s="133"/>
      <c r="J59" s="133"/>
      <c r="K59" s="130">
        <f>SUM(K60)</f>
        <v>0</v>
      </c>
      <c r="L59" s="131"/>
      <c r="M59" s="132">
        <f>SUM(M60)</f>
        <v>0</v>
      </c>
      <c r="N59" s="133"/>
      <c r="O59" s="133"/>
      <c r="P59" s="133">
        <f>P60</f>
        <v>0</v>
      </c>
      <c r="Q59" s="130">
        <f>SUM(Q60)</f>
        <v>0</v>
      </c>
      <c r="R59" s="131"/>
      <c r="S59" s="134">
        <f>SUM(S60)</f>
        <v>0</v>
      </c>
      <c r="T59" s="130"/>
      <c r="U59" s="131"/>
      <c r="V59" s="134">
        <f>V60</f>
        <v>0</v>
      </c>
      <c r="W59" s="97">
        <f t="shared" ref="W59:Y59" si="31">SUM(W60)</f>
        <v>0</v>
      </c>
      <c r="X59" s="97">
        <f t="shared" si="31"/>
        <v>0</v>
      </c>
      <c r="Y59" s="97">
        <f t="shared" si="31"/>
        <v>0</v>
      </c>
      <c r="Z59" s="100" t="e">
        <f t="shared" si="6"/>
        <v>#DIV/0!</v>
      </c>
      <c r="AA59" s="101"/>
      <c r="AB59" s="56"/>
      <c r="AC59" s="56"/>
      <c r="AD59" s="56"/>
      <c r="AE59" s="56"/>
      <c r="AF59" s="56"/>
      <c r="AG59" s="56"/>
      <c r="AH59" s="56"/>
      <c r="AI59" s="56"/>
      <c r="AJ59" s="56"/>
      <c r="AK59" s="56"/>
      <c r="AL59" s="56"/>
      <c r="AM59" s="56"/>
      <c r="AN59" s="56"/>
    </row>
    <row r="60" spans="1:40" ht="16.5" customHeight="1" x14ac:dyDescent="0.25">
      <c r="A60" s="102" t="s">
        <v>82</v>
      </c>
      <c r="B60" s="103" t="s">
        <v>164</v>
      </c>
      <c r="C60" s="136" t="s">
        <v>165</v>
      </c>
      <c r="D60" s="105" t="s">
        <v>161</v>
      </c>
      <c r="E60" s="106"/>
      <c r="F60" s="107"/>
      <c r="G60" s="108">
        <f>E60*F60</f>
        <v>0</v>
      </c>
      <c r="H60" s="109"/>
      <c r="I60" s="109"/>
      <c r="J60" s="109"/>
      <c r="K60" s="106"/>
      <c r="L60" s="107"/>
      <c r="M60" s="108">
        <f>K60*L60</f>
        <v>0</v>
      </c>
      <c r="N60" s="109"/>
      <c r="O60" s="109"/>
      <c r="P60" s="109"/>
      <c r="Q60" s="106"/>
      <c r="R60" s="107"/>
      <c r="S60" s="111">
        <f>Q60*R60</f>
        <v>0</v>
      </c>
      <c r="T60" s="106"/>
      <c r="U60" s="107"/>
      <c r="V60" s="111"/>
      <c r="W60" s="187">
        <f>G60+M60+S60</f>
        <v>0</v>
      </c>
      <c r="X60" s="187">
        <f>J60+P60+V60</f>
        <v>0</v>
      </c>
      <c r="Y60" s="121">
        <f>W60-X60</f>
        <v>0</v>
      </c>
      <c r="Z60" s="100" t="e">
        <f t="shared" si="6"/>
        <v>#DIV/0!</v>
      </c>
      <c r="AA60" s="137"/>
      <c r="AB60" s="56"/>
      <c r="AC60" s="56"/>
      <c r="AD60" s="56"/>
      <c r="AE60" s="56"/>
      <c r="AF60" s="56"/>
      <c r="AG60" s="56"/>
      <c r="AH60" s="56"/>
      <c r="AI60" s="56"/>
      <c r="AJ60" s="56"/>
      <c r="AK60" s="56"/>
      <c r="AL60" s="56"/>
      <c r="AM60" s="56"/>
      <c r="AN60" s="56"/>
    </row>
    <row r="61" spans="1:40" ht="31.5" customHeight="1" x14ac:dyDescent="0.25">
      <c r="A61" s="161" t="s">
        <v>166</v>
      </c>
      <c r="B61" s="162"/>
      <c r="C61" s="163"/>
      <c r="D61" s="164"/>
      <c r="E61" s="169">
        <f>E59+E57+E55</f>
        <v>0</v>
      </c>
      <c r="F61" s="188"/>
      <c r="G61" s="167">
        <f>G59+G57+G55</f>
        <v>0</v>
      </c>
      <c r="H61" s="168"/>
      <c r="I61" s="168"/>
      <c r="J61" s="168"/>
      <c r="K61" s="189">
        <f>K59+K57+K55</f>
        <v>0</v>
      </c>
      <c r="L61" s="188"/>
      <c r="M61" s="167">
        <f>M59+M57+M55</f>
        <v>0</v>
      </c>
      <c r="N61" s="168"/>
      <c r="O61" s="168"/>
      <c r="P61" s="168">
        <f>P55+P57+P59</f>
        <v>0</v>
      </c>
      <c r="Q61" s="189">
        <f>Q59+Q57+Q55</f>
        <v>0</v>
      </c>
      <c r="R61" s="188"/>
      <c r="S61" s="170">
        <f>S59+S57+S55</f>
        <v>0</v>
      </c>
      <c r="T61" s="189"/>
      <c r="U61" s="188"/>
      <c r="V61" s="170">
        <f t="shared" ref="V61:Y61" si="32">V55+V57+V59</f>
        <v>0</v>
      </c>
      <c r="W61" s="190">
        <f t="shared" si="32"/>
        <v>0</v>
      </c>
      <c r="X61" s="190">
        <f t="shared" si="32"/>
        <v>0</v>
      </c>
      <c r="Y61" s="191">
        <f t="shared" si="32"/>
        <v>0</v>
      </c>
      <c r="Z61" s="100" t="e">
        <f t="shared" si="6"/>
        <v>#DIV/0!</v>
      </c>
      <c r="AA61" s="173"/>
      <c r="AB61" s="56"/>
      <c r="AC61" s="56"/>
      <c r="AD61" s="56"/>
      <c r="AE61" s="56"/>
      <c r="AF61" s="56"/>
      <c r="AG61" s="56"/>
      <c r="AH61" s="56"/>
      <c r="AI61" s="56"/>
      <c r="AJ61" s="56"/>
      <c r="AK61" s="56"/>
      <c r="AL61" s="56"/>
      <c r="AM61" s="56"/>
      <c r="AN61" s="56"/>
    </row>
    <row r="62" spans="1:40" ht="30" customHeight="1" x14ac:dyDescent="0.25">
      <c r="A62" s="174" t="s">
        <v>77</v>
      </c>
      <c r="B62" s="175">
        <v>3</v>
      </c>
      <c r="C62" s="176" t="s">
        <v>167</v>
      </c>
      <c r="D62" s="177"/>
      <c r="E62" s="86"/>
      <c r="F62" s="86"/>
      <c r="G62" s="86"/>
      <c r="H62" s="86"/>
      <c r="I62" s="86"/>
      <c r="J62" s="86"/>
      <c r="K62" s="86"/>
      <c r="L62" s="86"/>
      <c r="M62" s="86"/>
      <c r="N62" s="86"/>
      <c r="O62" s="86"/>
      <c r="P62" s="86"/>
      <c r="Q62" s="86"/>
      <c r="R62" s="86"/>
      <c r="S62" s="86"/>
      <c r="T62" s="86"/>
      <c r="U62" s="86"/>
      <c r="V62" s="86"/>
      <c r="W62" s="192"/>
      <c r="X62" s="193"/>
      <c r="Y62" s="194"/>
      <c r="Z62" s="100" t="e">
        <f t="shared" si="6"/>
        <v>#DIV/0!</v>
      </c>
      <c r="AA62" s="179"/>
      <c r="AB62" s="56"/>
      <c r="AC62" s="56"/>
      <c r="AD62" s="56"/>
      <c r="AE62" s="56"/>
      <c r="AF62" s="56"/>
      <c r="AG62" s="56"/>
      <c r="AH62" s="56"/>
      <c r="AI62" s="56"/>
      <c r="AJ62" s="56"/>
      <c r="AK62" s="56"/>
      <c r="AL62" s="56"/>
      <c r="AM62" s="56"/>
      <c r="AN62" s="56"/>
    </row>
    <row r="63" spans="1:40" ht="45" customHeight="1" x14ac:dyDescent="0.25">
      <c r="A63" s="91" t="s">
        <v>79</v>
      </c>
      <c r="B63" s="141" t="s">
        <v>168</v>
      </c>
      <c r="C63" s="93" t="s">
        <v>169</v>
      </c>
      <c r="D63" s="94"/>
      <c r="E63" s="95">
        <f>SUM(E64)</f>
        <v>0</v>
      </c>
      <c r="F63" s="96"/>
      <c r="G63" s="97">
        <f>SUM(G64)</f>
        <v>0</v>
      </c>
      <c r="H63" s="98"/>
      <c r="I63" s="98"/>
      <c r="J63" s="98"/>
      <c r="K63" s="95">
        <f>SUM(K64)</f>
        <v>0</v>
      </c>
      <c r="L63" s="96"/>
      <c r="M63" s="97">
        <f>SUM(M64)</f>
        <v>0</v>
      </c>
      <c r="N63" s="98"/>
      <c r="O63" s="98"/>
      <c r="P63" s="98">
        <f>P64</f>
        <v>0</v>
      </c>
      <c r="Q63" s="95">
        <f>SUM(Q64)</f>
        <v>0</v>
      </c>
      <c r="R63" s="96"/>
      <c r="S63" s="99">
        <f>SUM(S64)</f>
        <v>0</v>
      </c>
      <c r="T63" s="95"/>
      <c r="U63" s="96"/>
      <c r="V63" s="99">
        <f>V64</f>
        <v>0</v>
      </c>
      <c r="W63" s="97">
        <f t="shared" ref="W63:Y63" si="33">SUM(W64:W66)</f>
        <v>0</v>
      </c>
      <c r="X63" s="97">
        <f t="shared" si="33"/>
        <v>0</v>
      </c>
      <c r="Y63" s="97">
        <f t="shared" si="33"/>
        <v>0</v>
      </c>
      <c r="Z63" s="100" t="e">
        <f t="shared" si="6"/>
        <v>#DIV/0!</v>
      </c>
      <c r="AA63" s="182"/>
      <c r="AB63" s="56"/>
      <c r="AC63" s="56"/>
      <c r="AD63" s="56"/>
      <c r="AE63" s="56"/>
      <c r="AF63" s="56"/>
      <c r="AG63" s="56"/>
      <c r="AH63" s="56"/>
      <c r="AI63" s="56"/>
      <c r="AJ63" s="56"/>
      <c r="AK63" s="56"/>
      <c r="AL63" s="56"/>
      <c r="AM63" s="56"/>
      <c r="AN63" s="56"/>
    </row>
    <row r="64" spans="1:40" ht="39.75" customHeight="1" x14ac:dyDescent="0.25">
      <c r="A64" s="102" t="s">
        <v>82</v>
      </c>
      <c r="B64" s="103" t="s">
        <v>170</v>
      </c>
      <c r="C64" s="195" t="s">
        <v>171</v>
      </c>
      <c r="D64" s="105" t="s">
        <v>156</v>
      </c>
      <c r="E64" s="106"/>
      <c r="F64" s="107"/>
      <c r="G64" s="108">
        <f>E64*F64</f>
        <v>0</v>
      </c>
      <c r="H64" s="109"/>
      <c r="I64" s="109"/>
      <c r="J64" s="109"/>
      <c r="K64" s="106"/>
      <c r="L64" s="107"/>
      <c r="M64" s="108">
        <f>K64*L64</f>
        <v>0</v>
      </c>
      <c r="N64" s="109"/>
      <c r="O64" s="109"/>
      <c r="P64" s="109"/>
      <c r="Q64" s="106"/>
      <c r="R64" s="107"/>
      <c r="S64" s="111">
        <f>Q64*R64</f>
        <v>0</v>
      </c>
      <c r="T64" s="106"/>
      <c r="U64" s="107"/>
      <c r="V64" s="111"/>
      <c r="W64" s="112">
        <f t="shared" ref="W64:W68" si="34">G64+M64+S64</f>
        <v>0</v>
      </c>
      <c r="X64" s="112">
        <f t="shared" ref="X64:X68" si="35">J64+P64+V64</f>
        <v>0</v>
      </c>
      <c r="Y64" s="113">
        <f t="shared" ref="Y64:Y68" si="36">W64-X64</f>
        <v>0</v>
      </c>
      <c r="Z64" s="100" t="e">
        <f t="shared" si="6"/>
        <v>#DIV/0!</v>
      </c>
      <c r="AA64" s="137"/>
      <c r="AB64" s="56"/>
      <c r="AC64" s="56"/>
      <c r="AD64" s="56"/>
      <c r="AE64" s="56"/>
      <c r="AF64" s="56"/>
      <c r="AG64" s="56"/>
      <c r="AH64" s="56"/>
      <c r="AI64" s="56"/>
      <c r="AJ64" s="56"/>
      <c r="AK64" s="56"/>
      <c r="AL64" s="56"/>
      <c r="AM64" s="56"/>
      <c r="AN64" s="56"/>
    </row>
    <row r="65" spans="1:40" ht="42.75" customHeight="1" x14ac:dyDescent="0.25">
      <c r="A65" s="91" t="s">
        <v>79</v>
      </c>
      <c r="B65" s="141" t="s">
        <v>172</v>
      </c>
      <c r="C65" s="128" t="s">
        <v>173</v>
      </c>
      <c r="D65" s="129"/>
      <c r="E65" s="130"/>
      <c r="F65" s="131"/>
      <c r="G65" s="132"/>
      <c r="H65" s="133"/>
      <c r="I65" s="133"/>
      <c r="J65" s="133"/>
      <c r="K65" s="130">
        <f>SUM(K66:K67)</f>
        <v>0</v>
      </c>
      <c r="L65" s="131"/>
      <c r="M65" s="132">
        <f>SUM(M66:M67)</f>
        <v>0</v>
      </c>
      <c r="N65" s="133"/>
      <c r="O65" s="133"/>
      <c r="P65" s="133">
        <f>P66+P67</f>
        <v>0</v>
      </c>
      <c r="Q65" s="130">
        <f>SUM(Q66:Q67)</f>
        <v>0</v>
      </c>
      <c r="R65" s="131"/>
      <c r="S65" s="134">
        <f>SUM(S66:S67)</f>
        <v>0</v>
      </c>
      <c r="T65" s="130"/>
      <c r="U65" s="131"/>
      <c r="V65" s="134">
        <f>V66+V67</f>
        <v>0</v>
      </c>
      <c r="W65" s="158">
        <f t="shared" si="34"/>
        <v>0</v>
      </c>
      <c r="X65" s="158">
        <f t="shared" si="35"/>
        <v>0</v>
      </c>
      <c r="Y65" s="196">
        <f t="shared" si="36"/>
        <v>0</v>
      </c>
      <c r="Z65" s="100" t="e">
        <f t="shared" si="6"/>
        <v>#DIV/0!</v>
      </c>
      <c r="AA65" s="101"/>
      <c r="AB65" s="56"/>
      <c r="AC65" s="56"/>
      <c r="AD65" s="56"/>
      <c r="AE65" s="56"/>
      <c r="AF65" s="56"/>
      <c r="AG65" s="56"/>
      <c r="AH65" s="56"/>
      <c r="AI65" s="56"/>
      <c r="AJ65" s="56"/>
      <c r="AK65" s="56"/>
      <c r="AL65" s="56"/>
      <c r="AM65" s="56"/>
      <c r="AN65" s="56"/>
    </row>
    <row r="66" spans="1:40" ht="36.75" customHeight="1" x14ac:dyDescent="0.25">
      <c r="A66" s="102" t="s">
        <v>82</v>
      </c>
      <c r="B66" s="103" t="s">
        <v>174</v>
      </c>
      <c r="C66" s="195" t="s">
        <v>175</v>
      </c>
      <c r="D66" s="105" t="s">
        <v>176</v>
      </c>
      <c r="E66" s="509" t="s">
        <v>177</v>
      </c>
      <c r="F66" s="510"/>
      <c r="G66" s="511"/>
      <c r="H66" s="197"/>
      <c r="I66" s="197"/>
      <c r="J66" s="197"/>
      <c r="K66" s="106"/>
      <c r="L66" s="107"/>
      <c r="M66" s="108">
        <f t="shared" ref="M66:M67" si="37">K66*L66</f>
        <v>0</v>
      </c>
      <c r="N66" s="109"/>
      <c r="O66" s="109"/>
      <c r="P66" s="109"/>
      <c r="Q66" s="106"/>
      <c r="R66" s="107"/>
      <c r="S66" s="111">
        <f t="shared" ref="S66:S67" si="38">Q66*R66</f>
        <v>0</v>
      </c>
      <c r="T66" s="106"/>
      <c r="U66" s="107"/>
      <c r="V66" s="111"/>
      <c r="W66" s="112">
        <f t="shared" si="34"/>
        <v>0</v>
      </c>
      <c r="X66" s="112">
        <f t="shared" si="35"/>
        <v>0</v>
      </c>
      <c r="Y66" s="113">
        <f t="shared" si="36"/>
        <v>0</v>
      </c>
      <c r="Z66" s="100" t="e">
        <f t="shared" si="6"/>
        <v>#DIV/0!</v>
      </c>
      <c r="AA66" s="137"/>
      <c r="AB66" s="56"/>
      <c r="AC66" s="56"/>
      <c r="AD66" s="56"/>
      <c r="AE66" s="56"/>
      <c r="AF66" s="56"/>
      <c r="AG66" s="56"/>
      <c r="AH66" s="56"/>
      <c r="AI66" s="56"/>
      <c r="AJ66" s="56"/>
      <c r="AK66" s="56"/>
      <c r="AL66" s="56"/>
      <c r="AM66" s="56"/>
      <c r="AN66" s="56"/>
    </row>
    <row r="67" spans="1:40" ht="24.75" customHeight="1" x14ac:dyDescent="0.25">
      <c r="A67" s="116" t="s">
        <v>82</v>
      </c>
      <c r="B67" s="117" t="s">
        <v>178</v>
      </c>
      <c r="C67" s="155" t="s">
        <v>179</v>
      </c>
      <c r="D67" s="118" t="s">
        <v>176</v>
      </c>
      <c r="E67" s="512"/>
      <c r="F67" s="513"/>
      <c r="G67" s="514"/>
      <c r="H67" s="198"/>
      <c r="I67" s="198"/>
      <c r="J67" s="198"/>
      <c r="K67" s="199"/>
      <c r="L67" s="200"/>
      <c r="M67" s="201">
        <f t="shared" si="37"/>
        <v>0</v>
      </c>
      <c r="N67" s="202"/>
      <c r="O67" s="202"/>
      <c r="P67" s="202"/>
      <c r="Q67" s="199"/>
      <c r="R67" s="200"/>
      <c r="S67" s="203">
        <f t="shared" si="38"/>
        <v>0</v>
      </c>
      <c r="T67" s="199"/>
      <c r="U67" s="200"/>
      <c r="V67" s="203"/>
      <c r="W67" s="187">
        <f t="shared" si="34"/>
        <v>0</v>
      </c>
      <c r="X67" s="187">
        <f t="shared" si="35"/>
        <v>0</v>
      </c>
      <c r="Y67" s="204">
        <f t="shared" si="36"/>
        <v>0</v>
      </c>
      <c r="Z67" s="100" t="e">
        <f t="shared" si="6"/>
        <v>#DIV/0!</v>
      </c>
      <c r="AA67" s="205"/>
      <c r="AB67" s="56"/>
      <c r="AC67" s="56"/>
      <c r="AD67" s="56"/>
      <c r="AE67" s="56"/>
      <c r="AF67" s="56"/>
      <c r="AG67" s="56"/>
      <c r="AH67" s="56"/>
      <c r="AI67" s="56"/>
      <c r="AJ67" s="56"/>
      <c r="AK67" s="56"/>
      <c r="AL67" s="56"/>
      <c r="AM67" s="56"/>
      <c r="AN67" s="56"/>
    </row>
    <row r="68" spans="1:40" ht="30" customHeight="1" thickBot="1" x14ac:dyDescent="0.3">
      <c r="A68" s="161" t="s">
        <v>180</v>
      </c>
      <c r="B68" s="162"/>
      <c r="C68" s="163"/>
      <c r="D68" s="164"/>
      <c r="E68" s="169">
        <f>E63</f>
        <v>0</v>
      </c>
      <c r="F68" s="188"/>
      <c r="G68" s="167">
        <f>G63</f>
        <v>0</v>
      </c>
      <c r="H68" s="168"/>
      <c r="I68" s="168"/>
      <c r="J68" s="168"/>
      <c r="K68" s="189">
        <f>K65+K63</f>
        <v>0</v>
      </c>
      <c r="L68" s="188"/>
      <c r="M68" s="167">
        <f>M65+M63</f>
        <v>0</v>
      </c>
      <c r="N68" s="168"/>
      <c r="O68" s="168"/>
      <c r="P68" s="168">
        <f>P63+P65</f>
        <v>0</v>
      </c>
      <c r="Q68" s="189">
        <f>Q65+Q63</f>
        <v>0</v>
      </c>
      <c r="R68" s="188"/>
      <c r="S68" s="170">
        <f>S65+S63</f>
        <v>0</v>
      </c>
      <c r="T68" s="189"/>
      <c r="U68" s="188"/>
      <c r="V68" s="170">
        <f>V63+V65</f>
        <v>0</v>
      </c>
      <c r="W68" s="206">
        <f t="shared" si="34"/>
        <v>0</v>
      </c>
      <c r="X68" s="206">
        <f t="shared" si="35"/>
        <v>0</v>
      </c>
      <c r="Y68" s="207">
        <f t="shared" si="36"/>
        <v>0</v>
      </c>
      <c r="Z68" s="100" t="e">
        <f t="shared" si="6"/>
        <v>#DIV/0!</v>
      </c>
      <c r="AA68" s="173"/>
      <c r="AB68" s="56"/>
      <c r="AC68" s="56"/>
      <c r="AD68" s="56"/>
      <c r="AE68" s="56"/>
      <c r="AF68" s="56"/>
      <c r="AG68" s="56"/>
      <c r="AH68" s="56"/>
      <c r="AI68" s="56"/>
      <c r="AJ68" s="56"/>
      <c r="AK68" s="56"/>
      <c r="AL68" s="56"/>
      <c r="AM68" s="56"/>
      <c r="AN68" s="56"/>
    </row>
    <row r="69" spans="1:40" ht="30" customHeight="1" thickBot="1" x14ac:dyDescent="0.3">
      <c r="A69" s="174" t="s">
        <v>77</v>
      </c>
      <c r="B69" s="175">
        <v>4</v>
      </c>
      <c r="C69" s="457" t="s">
        <v>181</v>
      </c>
      <c r="D69" s="458"/>
      <c r="E69" s="244"/>
      <c r="F69" s="244"/>
      <c r="G69" s="244"/>
      <c r="H69" s="244"/>
      <c r="I69" s="244"/>
      <c r="J69" s="244"/>
      <c r="K69" s="244"/>
      <c r="L69" s="244"/>
      <c r="M69" s="244"/>
      <c r="N69" s="244"/>
      <c r="O69" s="244"/>
      <c r="P69" s="244"/>
      <c r="Q69" s="244"/>
      <c r="R69" s="244"/>
      <c r="S69" s="244"/>
      <c r="T69" s="244"/>
      <c r="U69" s="244"/>
      <c r="V69" s="244"/>
      <c r="W69" s="459"/>
      <c r="X69" s="459"/>
      <c r="Y69" s="460"/>
      <c r="Z69" s="100" t="e">
        <f t="shared" si="6"/>
        <v>#DIV/0!</v>
      </c>
      <c r="AA69" s="179"/>
      <c r="AB69" s="56"/>
      <c r="AC69" s="56"/>
      <c r="AD69" s="56"/>
      <c r="AE69" s="56"/>
      <c r="AF69" s="56"/>
      <c r="AG69" s="56"/>
      <c r="AH69" s="56"/>
      <c r="AI69" s="56"/>
      <c r="AJ69" s="56"/>
      <c r="AK69" s="56"/>
      <c r="AL69" s="56"/>
      <c r="AM69" s="56"/>
      <c r="AN69" s="56"/>
    </row>
    <row r="70" spans="1:40" ht="30" customHeight="1" thickBot="1" x14ac:dyDescent="0.3">
      <c r="A70" s="91" t="s">
        <v>79</v>
      </c>
      <c r="B70" s="445" t="s">
        <v>182</v>
      </c>
      <c r="C70" s="452" t="s">
        <v>183</v>
      </c>
      <c r="D70" s="471"/>
      <c r="E70" s="472">
        <f>SUM(E71)</f>
        <v>0</v>
      </c>
      <c r="F70" s="473"/>
      <c r="G70" s="474">
        <f>SUM(G71)</f>
        <v>0</v>
      </c>
      <c r="H70" s="475"/>
      <c r="I70" s="475"/>
      <c r="J70" s="475"/>
      <c r="K70" s="472">
        <f>SUM(K71)</f>
        <v>0</v>
      </c>
      <c r="L70" s="473"/>
      <c r="M70" s="474">
        <f>SUM(M71)</f>
        <v>0</v>
      </c>
      <c r="N70" s="475"/>
      <c r="O70" s="475"/>
      <c r="P70" s="475">
        <f>P71</f>
        <v>0</v>
      </c>
      <c r="Q70" s="472">
        <f>SUM(Q71)</f>
        <v>0</v>
      </c>
      <c r="R70" s="473"/>
      <c r="S70" s="476">
        <f>SUM(S71)</f>
        <v>0</v>
      </c>
      <c r="T70" s="472"/>
      <c r="U70" s="473"/>
      <c r="V70" s="476">
        <f>V71</f>
        <v>0</v>
      </c>
      <c r="W70" s="477">
        <f t="shared" ref="W70:X70" si="39">SUM(W71)</f>
        <v>0</v>
      </c>
      <c r="X70" s="477">
        <f t="shared" si="39"/>
        <v>0</v>
      </c>
      <c r="Y70" s="478">
        <f t="shared" ref="Y70:Y71" si="40">W70-X70</f>
        <v>0</v>
      </c>
      <c r="Z70" s="100" t="e">
        <f t="shared" si="6"/>
        <v>#DIV/0!</v>
      </c>
      <c r="AA70" s="182"/>
      <c r="AB70" s="56"/>
      <c r="AC70" s="56"/>
      <c r="AD70" s="56"/>
      <c r="AE70" s="56"/>
      <c r="AF70" s="56"/>
      <c r="AG70" s="56"/>
      <c r="AH70" s="56"/>
      <c r="AI70" s="56"/>
      <c r="AJ70" s="56"/>
      <c r="AK70" s="56"/>
      <c r="AL70" s="56"/>
      <c r="AM70" s="56"/>
      <c r="AN70" s="56"/>
    </row>
    <row r="71" spans="1:40" ht="33" customHeight="1" thickBot="1" x14ac:dyDescent="0.3">
      <c r="A71" s="102" t="s">
        <v>82</v>
      </c>
      <c r="B71" s="103" t="s">
        <v>184</v>
      </c>
      <c r="C71" s="461" t="s">
        <v>185</v>
      </c>
      <c r="D71" s="462" t="s">
        <v>186</v>
      </c>
      <c r="E71" s="463"/>
      <c r="F71" s="464"/>
      <c r="G71" s="465">
        <f>E71*F71</f>
        <v>0</v>
      </c>
      <c r="H71" s="466"/>
      <c r="I71" s="466"/>
      <c r="J71" s="466"/>
      <c r="K71" s="467"/>
      <c r="L71" s="464"/>
      <c r="M71" s="468">
        <f>K71*L71</f>
        <v>0</v>
      </c>
      <c r="N71" s="469"/>
      <c r="O71" s="469"/>
      <c r="P71" s="469"/>
      <c r="Q71" s="467"/>
      <c r="R71" s="464"/>
      <c r="S71" s="470">
        <f>Q71*R71</f>
        <v>0</v>
      </c>
      <c r="T71" s="467"/>
      <c r="U71" s="464"/>
      <c r="V71" s="470"/>
      <c r="W71" s="187">
        <f>G71+M71+S71</f>
        <v>0</v>
      </c>
      <c r="X71" s="187">
        <f>J71+P71+V71</f>
        <v>0</v>
      </c>
      <c r="Y71" s="438">
        <f t="shared" si="40"/>
        <v>0</v>
      </c>
      <c r="Z71" s="100" t="e">
        <f t="shared" si="6"/>
        <v>#DIV/0!</v>
      </c>
      <c r="AA71" s="137"/>
      <c r="AB71" s="56"/>
      <c r="AC71" s="56"/>
      <c r="AD71" s="56"/>
      <c r="AE71" s="56"/>
      <c r="AF71" s="56"/>
      <c r="AG71" s="56"/>
      <c r="AH71" s="56"/>
      <c r="AI71" s="56"/>
      <c r="AJ71" s="56"/>
      <c r="AK71" s="56"/>
      <c r="AL71" s="56"/>
      <c r="AM71" s="56"/>
      <c r="AN71" s="56"/>
    </row>
    <row r="72" spans="1:40" ht="67.5" customHeight="1" thickBot="1" x14ac:dyDescent="0.3">
      <c r="A72" s="91" t="s">
        <v>79</v>
      </c>
      <c r="B72" s="445" t="s">
        <v>187</v>
      </c>
      <c r="C72" s="452" t="s">
        <v>188</v>
      </c>
      <c r="D72" s="453"/>
      <c r="E72" s="454">
        <f>SUM(E73)</f>
        <v>4</v>
      </c>
      <c r="F72" s="454"/>
      <c r="G72" s="454">
        <f>SUM(G73)</f>
        <v>90080</v>
      </c>
      <c r="H72" s="454"/>
      <c r="I72" s="454"/>
      <c r="J72" s="454">
        <f>J73</f>
        <v>86000</v>
      </c>
      <c r="K72" s="454">
        <f>SUM(K73)</f>
        <v>0</v>
      </c>
      <c r="L72" s="454"/>
      <c r="M72" s="454">
        <f>SUM(M73)</f>
        <v>0</v>
      </c>
      <c r="N72" s="454"/>
      <c r="O72" s="454"/>
      <c r="P72" s="454">
        <f>P73</f>
        <v>0</v>
      </c>
      <c r="Q72" s="454">
        <f>SUM(Q73)</f>
        <v>0</v>
      </c>
      <c r="R72" s="454"/>
      <c r="S72" s="454">
        <f>SUM(S73)</f>
        <v>0</v>
      </c>
      <c r="T72" s="454"/>
      <c r="U72" s="454"/>
      <c r="V72" s="454">
        <f>V73</f>
        <v>0</v>
      </c>
      <c r="W72" s="455">
        <f t="shared" ref="W72:Y72" si="41">SUM(W73)</f>
        <v>90080</v>
      </c>
      <c r="X72" s="455">
        <f t="shared" si="41"/>
        <v>86000</v>
      </c>
      <c r="Y72" s="456">
        <f t="shared" si="41"/>
        <v>4080</v>
      </c>
      <c r="Z72" s="100">
        <f t="shared" si="6"/>
        <v>4.5293072824156302E-2</v>
      </c>
      <c r="AA72" s="101"/>
      <c r="AB72" s="115"/>
      <c r="AC72" s="56"/>
      <c r="AD72" s="56"/>
      <c r="AE72" s="56"/>
      <c r="AF72" s="56"/>
      <c r="AG72" s="56"/>
      <c r="AH72" s="56"/>
      <c r="AI72" s="56"/>
      <c r="AJ72" s="56"/>
      <c r="AK72" s="56"/>
      <c r="AL72" s="56"/>
      <c r="AM72" s="56"/>
      <c r="AN72" s="56"/>
    </row>
    <row r="73" spans="1:40" ht="344.25" customHeight="1" thickBot="1" x14ac:dyDescent="0.3">
      <c r="A73" s="102" t="s">
        <v>82</v>
      </c>
      <c r="B73" s="103" t="s">
        <v>190</v>
      </c>
      <c r="C73" s="446" t="s">
        <v>191</v>
      </c>
      <c r="D73" s="447" t="s">
        <v>192</v>
      </c>
      <c r="E73" s="448">
        <v>4</v>
      </c>
      <c r="F73" s="448">
        <v>22520</v>
      </c>
      <c r="G73" s="448">
        <f>E73*F73</f>
        <v>90080</v>
      </c>
      <c r="H73" s="449">
        <v>1</v>
      </c>
      <c r="I73" s="449">
        <v>86000</v>
      </c>
      <c r="J73" s="449">
        <f>H73*I73</f>
        <v>86000</v>
      </c>
      <c r="K73" s="450"/>
      <c r="L73" s="448"/>
      <c r="M73" s="450">
        <f>K73*L73</f>
        <v>0</v>
      </c>
      <c r="N73" s="450"/>
      <c r="O73" s="450"/>
      <c r="P73" s="450"/>
      <c r="Q73" s="450"/>
      <c r="R73" s="448"/>
      <c r="S73" s="450">
        <f>Q73*R73</f>
        <v>0</v>
      </c>
      <c r="T73" s="450"/>
      <c r="U73" s="448"/>
      <c r="V73" s="450">
        <f>T73*U73</f>
        <v>0</v>
      </c>
      <c r="W73" s="450">
        <f t="shared" ref="W73:W75" si="42">G73+M73+S73</f>
        <v>90080</v>
      </c>
      <c r="X73" s="450">
        <f t="shared" ref="X73:X75" si="43">J73+P73+V73</f>
        <v>86000</v>
      </c>
      <c r="Y73" s="451">
        <f t="shared" ref="Y73:Y75" si="44">W73-X73</f>
        <v>4080</v>
      </c>
      <c r="Z73" s="100">
        <f t="shared" si="6"/>
        <v>4.5293072824156302E-2</v>
      </c>
      <c r="AA73" s="210" t="s">
        <v>193</v>
      </c>
      <c r="AB73" s="211"/>
      <c r="AC73" s="56"/>
      <c r="AD73" s="56"/>
      <c r="AE73" s="56"/>
      <c r="AF73" s="56"/>
      <c r="AG73" s="56"/>
      <c r="AH73" s="56"/>
      <c r="AI73" s="56"/>
      <c r="AJ73" s="56"/>
      <c r="AK73" s="56"/>
      <c r="AL73" s="56"/>
      <c r="AM73" s="56"/>
      <c r="AN73" s="56"/>
    </row>
    <row r="74" spans="1:40" ht="30" customHeight="1" x14ac:dyDescent="0.25">
      <c r="A74" s="91" t="s">
        <v>79</v>
      </c>
      <c r="B74" s="141" t="s">
        <v>194</v>
      </c>
      <c r="C74" s="138" t="s">
        <v>195</v>
      </c>
      <c r="D74" s="94"/>
      <c r="E74" s="441">
        <f>SUM(E75)</f>
        <v>0</v>
      </c>
      <c r="F74" s="442"/>
      <c r="G74" s="443">
        <f>SUM(G75)</f>
        <v>0</v>
      </c>
      <c r="H74" s="437"/>
      <c r="I74" s="437"/>
      <c r="J74" s="437"/>
      <c r="K74" s="441">
        <f>SUM(K75)</f>
        <v>0</v>
      </c>
      <c r="L74" s="442"/>
      <c r="M74" s="443">
        <f>SUM(M75)</f>
        <v>0</v>
      </c>
      <c r="N74" s="437"/>
      <c r="O74" s="437"/>
      <c r="P74" s="437">
        <f>P75</f>
        <v>0</v>
      </c>
      <c r="Q74" s="441">
        <f>SUM(Q75)</f>
        <v>0</v>
      </c>
      <c r="R74" s="442"/>
      <c r="S74" s="444">
        <f>SUM(S75)</f>
        <v>0</v>
      </c>
      <c r="T74" s="441"/>
      <c r="U74" s="442"/>
      <c r="V74" s="444">
        <f>V75</f>
        <v>0</v>
      </c>
      <c r="W74" s="439">
        <f t="shared" si="42"/>
        <v>0</v>
      </c>
      <c r="X74" s="439">
        <f t="shared" si="43"/>
        <v>0</v>
      </c>
      <c r="Y74" s="440">
        <f t="shared" si="44"/>
        <v>0</v>
      </c>
      <c r="Z74" s="100" t="e">
        <f t="shared" si="6"/>
        <v>#DIV/0!</v>
      </c>
      <c r="AA74" s="101"/>
      <c r="AB74" s="56"/>
      <c r="AC74" s="56"/>
      <c r="AD74" s="56"/>
      <c r="AE74" s="56"/>
      <c r="AF74" s="56"/>
      <c r="AG74" s="56"/>
      <c r="AH74" s="56"/>
      <c r="AI74" s="56"/>
      <c r="AJ74" s="56"/>
      <c r="AK74" s="56"/>
      <c r="AL74" s="56"/>
      <c r="AM74" s="56"/>
      <c r="AN74" s="56"/>
    </row>
    <row r="75" spans="1:40" ht="29.25" customHeight="1" x14ac:dyDescent="0.25">
      <c r="A75" s="102" t="s">
        <v>82</v>
      </c>
      <c r="B75" s="103" t="s">
        <v>196</v>
      </c>
      <c r="C75" s="212" t="s">
        <v>197</v>
      </c>
      <c r="D75" s="213" t="s">
        <v>198</v>
      </c>
      <c r="E75" s="106"/>
      <c r="F75" s="107"/>
      <c r="G75" s="108">
        <f>E75*F75</f>
        <v>0</v>
      </c>
      <c r="H75" s="109"/>
      <c r="I75" s="109"/>
      <c r="J75" s="109"/>
      <c r="K75" s="106"/>
      <c r="L75" s="107"/>
      <c r="M75" s="108">
        <f>K75*L75</f>
        <v>0</v>
      </c>
      <c r="N75" s="109"/>
      <c r="O75" s="109"/>
      <c r="P75" s="109"/>
      <c r="Q75" s="106"/>
      <c r="R75" s="107"/>
      <c r="S75" s="111">
        <f>Q75*R75</f>
        <v>0</v>
      </c>
      <c r="T75" s="106"/>
      <c r="U75" s="107"/>
      <c r="V75" s="111"/>
      <c r="W75" s="112">
        <f t="shared" si="42"/>
        <v>0</v>
      </c>
      <c r="X75" s="112">
        <f t="shared" si="43"/>
        <v>0</v>
      </c>
      <c r="Y75" s="113">
        <f t="shared" si="44"/>
        <v>0</v>
      </c>
      <c r="Z75" s="100" t="e">
        <f t="shared" si="6"/>
        <v>#DIV/0!</v>
      </c>
      <c r="AA75" s="137"/>
      <c r="AB75" s="56"/>
      <c r="AC75" s="56"/>
      <c r="AD75" s="56"/>
      <c r="AE75" s="56"/>
      <c r="AF75" s="56"/>
      <c r="AG75" s="56"/>
      <c r="AH75" s="56"/>
      <c r="AI75" s="56"/>
      <c r="AJ75" s="56"/>
      <c r="AK75" s="56"/>
      <c r="AL75" s="56"/>
      <c r="AM75" s="56"/>
      <c r="AN75" s="56"/>
    </row>
    <row r="76" spans="1:40" ht="16.5" customHeight="1" x14ac:dyDescent="0.25">
      <c r="A76" s="91" t="s">
        <v>79</v>
      </c>
      <c r="B76" s="141" t="s">
        <v>199</v>
      </c>
      <c r="C76" s="138" t="s">
        <v>200</v>
      </c>
      <c r="D76" s="129"/>
      <c r="E76" s="130">
        <f>SUM(E77)</f>
        <v>0</v>
      </c>
      <c r="F76" s="131"/>
      <c r="G76" s="132">
        <f>SUM(G77)</f>
        <v>0</v>
      </c>
      <c r="H76" s="133"/>
      <c r="I76" s="133"/>
      <c r="J76" s="133"/>
      <c r="K76" s="130">
        <f>SUM(K77)</f>
        <v>0</v>
      </c>
      <c r="L76" s="131"/>
      <c r="M76" s="132">
        <f>SUM(M77)</f>
        <v>0</v>
      </c>
      <c r="N76" s="133"/>
      <c r="O76" s="133"/>
      <c r="P76" s="133">
        <f>P77</f>
        <v>0</v>
      </c>
      <c r="Q76" s="130">
        <f>SUM(Q77)</f>
        <v>0</v>
      </c>
      <c r="R76" s="131"/>
      <c r="S76" s="134">
        <f>SUM(S77)</f>
        <v>0</v>
      </c>
      <c r="T76" s="130"/>
      <c r="U76" s="131"/>
      <c r="V76" s="134">
        <f>V77</f>
        <v>0</v>
      </c>
      <c r="W76" s="158">
        <f t="shared" ref="W76:Y76" si="45">SUM(W77)</f>
        <v>0</v>
      </c>
      <c r="X76" s="158">
        <f t="shared" si="45"/>
        <v>0</v>
      </c>
      <c r="Y76" s="196">
        <f t="shared" si="45"/>
        <v>0</v>
      </c>
      <c r="Z76" s="100" t="e">
        <f t="shared" si="6"/>
        <v>#DIV/0!</v>
      </c>
      <c r="AA76" s="101"/>
      <c r="AB76" s="56"/>
      <c r="AC76" s="56"/>
      <c r="AD76" s="56"/>
      <c r="AE76" s="56"/>
      <c r="AF76" s="56"/>
      <c r="AG76" s="56"/>
      <c r="AH76" s="56"/>
      <c r="AI76" s="56"/>
      <c r="AJ76" s="56"/>
      <c r="AK76" s="56"/>
      <c r="AL76" s="56"/>
      <c r="AM76" s="56"/>
      <c r="AN76" s="56"/>
    </row>
    <row r="77" spans="1:40" ht="24" customHeight="1" x14ac:dyDescent="0.25">
      <c r="A77" s="102" t="s">
        <v>201</v>
      </c>
      <c r="B77" s="103" t="s">
        <v>202</v>
      </c>
      <c r="C77" s="214"/>
      <c r="D77" s="213"/>
      <c r="E77" s="106"/>
      <c r="F77" s="107"/>
      <c r="G77" s="108"/>
      <c r="H77" s="109"/>
      <c r="I77" s="109"/>
      <c r="J77" s="109"/>
      <c r="K77" s="106"/>
      <c r="L77" s="107"/>
      <c r="M77" s="108"/>
      <c r="N77" s="109"/>
      <c r="O77" s="109"/>
      <c r="P77" s="109"/>
      <c r="Q77" s="106"/>
      <c r="R77" s="107"/>
      <c r="S77" s="111"/>
      <c r="T77" s="106"/>
      <c r="U77" s="107"/>
      <c r="V77" s="111">
        <f>T77*U77</f>
        <v>0</v>
      </c>
      <c r="W77" s="112">
        <f>G77+M77+S77</f>
        <v>0</v>
      </c>
      <c r="X77" s="112">
        <f>J77+P77+V77</f>
        <v>0</v>
      </c>
      <c r="Y77" s="113">
        <f>W77-X77</f>
        <v>0</v>
      </c>
      <c r="Z77" s="100" t="e">
        <f t="shared" si="6"/>
        <v>#DIV/0!</v>
      </c>
      <c r="AA77" s="137"/>
      <c r="AB77" s="56"/>
      <c r="AC77" s="56"/>
      <c r="AD77" s="56"/>
      <c r="AE77" s="56"/>
      <c r="AF77" s="56"/>
      <c r="AG77" s="56"/>
      <c r="AH77" s="56"/>
      <c r="AI77" s="56"/>
      <c r="AJ77" s="56"/>
      <c r="AK77" s="56"/>
      <c r="AL77" s="56"/>
      <c r="AM77" s="56"/>
      <c r="AN77" s="56"/>
    </row>
    <row r="78" spans="1:40" ht="30" customHeight="1" x14ac:dyDescent="0.25">
      <c r="A78" s="91" t="s">
        <v>79</v>
      </c>
      <c r="B78" s="141" t="s">
        <v>203</v>
      </c>
      <c r="C78" s="138" t="s">
        <v>204</v>
      </c>
      <c r="D78" s="129"/>
      <c r="E78" s="130">
        <f>SUM(E79)</f>
        <v>0</v>
      </c>
      <c r="F78" s="131"/>
      <c r="G78" s="132">
        <f>SUM(G79)</f>
        <v>0</v>
      </c>
      <c r="H78" s="133"/>
      <c r="I78" s="133"/>
      <c r="J78" s="133"/>
      <c r="K78" s="130">
        <f>SUM(K79)</f>
        <v>0</v>
      </c>
      <c r="L78" s="131"/>
      <c r="M78" s="132">
        <f>SUM(M79)</f>
        <v>0</v>
      </c>
      <c r="N78" s="133"/>
      <c r="O78" s="133"/>
      <c r="P78" s="133">
        <f>P79</f>
        <v>0</v>
      </c>
      <c r="Q78" s="130">
        <f>SUM(Q79)</f>
        <v>0</v>
      </c>
      <c r="R78" s="131"/>
      <c r="S78" s="134">
        <f>SUM(S79)</f>
        <v>0</v>
      </c>
      <c r="T78" s="130"/>
      <c r="U78" s="131"/>
      <c r="V78" s="134">
        <f>V79</f>
        <v>0</v>
      </c>
      <c r="W78" s="215">
        <f t="shared" ref="W78:Y78" si="46">SUM(W79)</f>
        <v>0</v>
      </c>
      <c r="X78" s="215">
        <f t="shared" si="46"/>
        <v>0</v>
      </c>
      <c r="Y78" s="216">
        <f t="shared" si="46"/>
        <v>0</v>
      </c>
      <c r="Z78" s="100" t="e">
        <f t="shared" si="6"/>
        <v>#DIV/0!</v>
      </c>
      <c r="AA78" s="101"/>
      <c r="AB78" s="56"/>
      <c r="AC78" s="56"/>
      <c r="AD78" s="56"/>
      <c r="AE78" s="56"/>
      <c r="AF78" s="56"/>
      <c r="AG78" s="56"/>
      <c r="AH78" s="56"/>
      <c r="AI78" s="56"/>
      <c r="AJ78" s="56"/>
      <c r="AK78" s="56"/>
      <c r="AL78" s="56"/>
      <c r="AM78" s="56"/>
      <c r="AN78" s="56"/>
    </row>
    <row r="79" spans="1:40" ht="27" customHeight="1" x14ac:dyDescent="0.25">
      <c r="A79" s="102" t="s">
        <v>82</v>
      </c>
      <c r="B79" s="103" t="s">
        <v>205</v>
      </c>
      <c r="C79" s="195" t="s">
        <v>206</v>
      </c>
      <c r="D79" s="213" t="s">
        <v>156</v>
      </c>
      <c r="E79" s="106"/>
      <c r="F79" s="107"/>
      <c r="G79" s="108">
        <f>E79*F79</f>
        <v>0</v>
      </c>
      <c r="H79" s="109"/>
      <c r="I79" s="109"/>
      <c r="J79" s="109"/>
      <c r="K79" s="106"/>
      <c r="L79" s="107"/>
      <c r="M79" s="108">
        <f>K79*L79</f>
        <v>0</v>
      </c>
      <c r="N79" s="109"/>
      <c r="O79" s="109"/>
      <c r="P79" s="109"/>
      <c r="Q79" s="106"/>
      <c r="R79" s="107"/>
      <c r="S79" s="111">
        <f>Q79*R79</f>
        <v>0</v>
      </c>
      <c r="T79" s="106"/>
      <c r="U79" s="107"/>
      <c r="V79" s="111">
        <f>T79*U79</f>
        <v>0</v>
      </c>
      <c r="W79" s="112">
        <f>G79+M79+S79</f>
        <v>0</v>
      </c>
      <c r="X79" s="112">
        <f>J79+P79+V79</f>
        <v>0</v>
      </c>
      <c r="Y79" s="113">
        <f t="shared" ref="Y79:Y80" si="47">W79-X79</f>
        <v>0</v>
      </c>
      <c r="Z79" s="100" t="e">
        <f t="shared" si="6"/>
        <v>#DIV/0!</v>
      </c>
      <c r="AA79" s="137"/>
      <c r="AB79" s="56"/>
      <c r="AC79" s="56"/>
      <c r="AD79" s="56"/>
      <c r="AE79" s="56"/>
      <c r="AF79" s="56"/>
      <c r="AG79" s="56"/>
      <c r="AH79" s="56"/>
      <c r="AI79" s="56"/>
      <c r="AJ79" s="56"/>
      <c r="AK79" s="56"/>
      <c r="AL79" s="56"/>
      <c r="AM79" s="56"/>
      <c r="AN79" s="56"/>
    </row>
    <row r="80" spans="1:40" ht="30" customHeight="1" x14ac:dyDescent="0.25">
      <c r="A80" s="161" t="s">
        <v>207</v>
      </c>
      <c r="B80" s="162"/>
      <c r="C80" s="163"/>
      <c r="D80" s="164"/>
      <c r="E80" s="169">
        <f>E78+E76+E74+E72+E70</f>
        <v>4</v>
      </c>
      <c r="F80" s="188"/>
      <c r="G80" s="167">
        <f>G78+G76+G74+G72+G70</f>
        <v>90080</v>
      </c>
      <c r="H80" s="168"/>
      <c r="I80" s="168"/>
      <c r="J80" s="168">
        <f>J72+J76+J78</f>
        <v>86000</v>
      </c>
      <c r="K80" s="189">
        <f>K78+K76+K74+K72+K70</f>
        <v>0</v>
      </c>
      <c r="L80" s="188"/>
      <c r="M80" s="167">
        <f>M78+M76+M74+M72+M70</f>
        <v>0</v>
      </c>
      <c r="N80" s="168"/>
      <c r="O80" s="168"/>
      <c r="P80" s="168">
        <f>P70+P72+P74+P76+P78</f>
        <v>0</v>
      </c>
      <c r="Q80" s="189">
        <f>Q78+Q76+Q74+Q72+Q70</f>
        <v>0</v>
      </c>
      <c r="R80" s="188"/>
      <c r="S80" s="170">
        <f>S78+S76+S74+S72+S70</f>
        <v>0</v>
      </c>
      <c r="T80" s="189"/>
      <c r="U80" s="188"/>
      <c r="V80" s="170">
        <f>V70+V72+V74+V76+V78</f>
        <v>0</v>
      </c>
      <c r="W80" s="167">
        <f>W70+W72+W76+W78</f>
        <v>90080</v>
      </c>
      <c r="X80" s="167">
        <f>X72+X70+X76+X78</f>
        <v>86000</v>
      </c>
      <c r="Y80" s="207">
        <f t="shared" si="47"/>
        <v>4080</v>
      </c>
      <c r="Z80" s="100">
        <f t="shared" si="6"/>
        <v>4.5293072824156302E-2</v>
      </c>
      <c r="AA80" s="173"/>
      <c r="AB80" s="56"/>
      <c r="AC80" s="56"/>
      <c r="AD80" s="56"/>
      <c r="AE80" s="56"/>
      <c r="AF80" s="56"/>
      <c r="AG80" s="56"/>
      <c r="AH80" s="56"/>
      <c r="AI80" s="56"/>
      <c r="AJ80" s="56"/>
      <c r="AK80" s="56"/>
      <c r="AL80" s="56"/>
      <c r="AM80" s="56"/>
      <c r="AN80" s="56"/>
    </row>
    <row r="81" spans="1:40" ht="30" customHeight="1" x14ac:dyDescent="0.25">
      <c r="A81" s="217" t="s">
        <v>77</v>
      </c>
      <c r="B81" s="218">
        <v>5</v>
      </c>
      <c r="C81" s="219" t="s">
        <v>208</v>
      </c>
      <c r="D81" s="85"/>
      <c r="E81" s="86"/>
      <c r="F81" s="86"/>
      <c r="G81" s="86"/>
      <c r="H81" s="86"/>
      <c r="I81" s="86"/>
      <c r="J81" s="86"/>
      <c r="K81" s="86"/>
      <c r="L81" s="86"/>
      <c r="M81" s="86"/>
      <c r="N81" s="86"/>
      <c r="O81" s="86"/>
      <c r="P81" s="86"/>
      <c r="Q81" s="86"/>
      <c r="R81" s="86"/>
      <c r="S81" s="86"/>
      <c r="T81" s="86"/>
      <c r="U81" s="86"/>
      <c r="V81" s="86"/>
      <c r="W81" s="87"/>
      <c r="X81" s="86"/>
      <c r="Y81" s="88"/>
      <c r="Z81" s="100" t="e">
        <f t="shared" si="6"/>
        <v>#DIV/0!</v>
      </c>
      <c r="AA81" s="179"/>
      <c r="AB81" s="56"/>
      <c r="AC81" s="56"/>
      <c r="AD81" s="56"/>
      <c r="AE81" s="56"/>
      <c r="AF81" s="56"/>
      <c r="AG81" s="56"/>
      <c r="AH81" s="56"/>
      <c r="AI81" s="56"/>
      <c r="AJ81" s="56"/>
      <c r="AK81" s="56"/>
      <c r="AL81" s="56"/>
      <c r="AM81" s="56"/>
      <c r="AN81" s="56"/>
    </row>
    <row r="82" spans="1:40" ht="30" customHeight="1" x14ac:dyDescent="0.25">
      <c r="A82" s="91" t="s">
        <v>79</v>
      </c>
      <c r="B82" s="141" t="s">
        <v>209</v>
      </c>
      <c r="C82" s="128" t="s">
        <v>210</v>
      </c>
      <c r="D82" s="129"/>
      <c r="E82" s="130">
        <f>SUM(E83)</f>
        <v>150</v>
      </c>
      <c r="F82" s="131"/>
      <c r="G82" s="132">
        <f>SUM(G83)</f>
        <v>7500</v>
      </c>
      <c r="H82" s="133"/>
      <c r="I82" s="133"/>
      <c r="J82" s="133">
        <f>J83</f>
        <v>7500</v>
      </c>
      <c r="K82" s="130">
        <f>SUM(K83)</f>
        <v>0</v>
      </c>
      <c r="L82" s="131"/>
      <c r="M82" s="132">
        <f>SUM(M83)</f>
        <v>0</v>
      </c>
      <c r="N82" s="133"/>
      <c r="O82" s="133"/>
      <c r="P82" s="133">
        <f>P83</f>
        <v>0</v>
      </c>
      <c r="Q82" s="130">
        <f>SUM(Q83)</f>
        <v>0</v>
      </c>
      <c r="R82" s="131"/>
      <c r="S82" s="134">
        <f>SUM(S83)</f>
        <v>0</v>
      </c>
      <c r="T82" s="130"/>
      <c r="U82" s="131"/>
      <c r="V82" s="134">
        <f>V83</f>
        <v>0</v>
      </c>
      <c r="W82" s="97">
        <f t="shared" ref="W82:Y82" si="48">SUM(W83)</f>
        <v>7500</v>
      </c>
      <c r="X82" s="97">
        <f t="shared" si="48"/>
        <v>7500</v>
      </c>
      <c r="Y82" s="97">
        <f t="shared" si="48"/>
        <v>0</v>
      </c>
      <c r="Z82" s="100">
        <f t="shared" si="6"/>
        <v>0</v>
      </c>
      <c r="AA82" s="101"/>
      <c r="AB82" s="56"/>
      <c r="AC82" s="56"/>
      <c r="AD82" s="56"/>
      <c r="AE82" s="56"/>
      <c r="AF82" s="56"/>
      <c r="AG82" s="56"/>
      <c r="AH82" s="56"/>
      <c r="AI82" s="56"/>
      <c r="AJ82" s="56"/>
      <c r="AK82" s="56"/>
      <c r="AL82" s="56"/>
      <c r="AM82" s="56"/>
      <c r="AN82" s="56"/>
    </row>
    <row r="83" spans="1:40" ht="57.75" customHeight="1" x14ac:dyDescent="0.25">
      <c r="A83" s="102" t="s">
        <v>82</v>
      </c>
      <c r="B83" s="103" t="s">
        <v>211</v>
      </c>
      <c r="C83" s="220" t="s">
        <v>212</v>
      </c>
      <c r="D83" s="213" t="s">
        <v>213</v>
      </c>
      <c r="E83" s="221">
        <v>150</v>
      </c>
      <c r="F83" s="222">
        <v>50</v>
      </c>
      <c r="G83" s="223">
        <f>E83*F83</f>
        <v>7500</v>
      </c>
      <c r="H83" s="224">
        <v>150</v>
      </c>
      <c r="I83" s="224">
        <v>50</v>
      </c>
      <c r="J83" s="224">
        <f>H83*I83</f>
        <v>7500</v>
      </c>
      <c r="K83" s="106"/>
      <c r="L83" s="107"/>
      <c r="M83" s="108">
        <f>K83*L83</f>
        <v>0</v>
      </c>
      <c r="N83" s="109"/>
      <c r="O83" s="109"/>
      <c r="P83" s="109"/>
      <c r="Q83" s="106"/>
      <c r="R83" s="107"/>
      <c r="S83" s="111">
        <f>Q83*R83</f>
        <v>0</v>
      </c>
      <c r="T83" s="106"/>
      <c r="U83" s="107"/>
      <c r="V83" s="111">
        <f>T83*U83</f>
        <v>0</v>
      </c>
      <c r="W83" s="112">
        <f>G83+M83+S83</f>
        <v>7500</v>
      </c>
      <c r="X83" s="112">
        <f>J83+P83+V83</f>
        <v>7500</v>
      </c>
      <c r="Y83" s="113">
        <f>W83-X83</f>
        <v>0</v>
      </c>
      <c r="Z83" s="100">
        <f t="shared" si="6"/>
        <v>0</v>
      </c>
      <c r="AA83" s="114" t="s">
        <v>214</v>
      </c>
      <c r="AB83" s="56"/>
      <c r="AC83" s="56"/>
      <c r="AD83" s="56"/>
      <c r="AE83" s="56"/>
      <c r="AF83" s="56"/>
      <c r="AG83" s="56"/>
      <c r="AH83" s="56"/>
      <c r="AI83" s="56"/>
      <c r="AJ83" s="56"/>
      <c r="AK83" s="56"/>
      <c r="AL83" s="56"/>
      <c r="AM83" s="56"/>
      <c r="AN83" s="56"/>
    </row>
    <row r="84" spans="1:40" ht="30" customHeight="1" x14ac:dyDescent="0.25">
      <c r="A84" s="91" t="s">
        <v>79</v>
      </c>
      <c r="B84" s="141" t="s">
        <v>215</v>
      </c>
      <c r="C84" s="128" t="s">
        <v>216</v>
      </c>
      <c r="D84" s="225"/>
      <c r="E84" s="226">
        <f>SUM(E85)</f>
        <v>0</v>
      </c>
      <c r="F84" s="131"/>
      <c r="G84" s="132">
        <f>SUM(G85)</f>
        <v>0</v>
      </c>
      <c r="H84" s="133"/>
      <c r="I84" s="133"/>
      <c r="J84" s="133"/>
      <c r="K84" s="226">
        <f>SUM(K85)</f>
        <v>0</v>
      </c>
      <c r="L84" s="131"/>
      <c r="M84" s="132">
        <f>SUM(M85)</f>
        <v>0</v>
      </c>
      <c r="N84" s="133"/>
      <c r="O84" s="133"/>
      <c r="P84" s="133">
        <f>P85</f>
        <v>0</v>
      </c>
      <c r="Q84" s="226">
        <f>SUM(Q85)</f>
        <v>0</v>
      </c>
      <c r="R84" s="131"/>
      <c r="S84" s="134">
        <f>SUM(S85)</f>
        <v>0</v>
      </c>
      <c r="T84" s="226"/>
      <c r="U84" s="131"/>
      <c r="V84" s="134">
        <f>V85</f>
        <v>0</v>
      </c>
      <c r="W84" s="139">
        <f t="shared" ref="W84:Y84" si="49">SUM(W85)</f>
        <v>0</v>
      </c>
      <c r="X84" s="139">
        <f t="shared" si="49"/>
        <v>0</v>
      </c>
      <c r="Y84" s="227">
        <f t="shared" si="49"/>
        <v>0</v>
      </c>
      <c r="Z84" s="100" t="e">
        <f t="shared" si="6"/>
        <v>#DIV/0!</v>
      </c>
      <c r="AA84" s="101"/>
      <c r="AB84" s="56"/>
      <c r="AC84" s="56"/>
      <c r="AD84" s="56"/>
      <c r="AE84" s="56"/>
      <c r="AF84" s="56"/>
      <c r="AG84" s="56"/>
      <c r="AH84" s="56"/>
      <c r="AI84" s="56"/>
      <c r="AJ84" s="56"/>
      <c r="AK84" s="56"/>
      <c r="AL84" s="56"/>
      <c r="AM84" s="56"/>
      <c r="AN84" s="56"/>
    </row>
    <row r="85" spans="1:40" ht="30" customHeight="1" x14ac:dyDescent="0.25">
      <c r="A85" s="102" t="s">
        <v>82</v>
      </c>
      <c r="B85" s="103" t="s">
        <v>217</v>
      </c>
      <c r="C85" s="220" t="s">
        <v>218</v>
      </c>
      <c r="D85" s="228" t="s">
        <v>156</v>
      </c>
      <c r="E85" s="106"/>
      <c r="F85" s="107"/>
      <c r="G85" s="108">
        <f>E85*F85</f>
        <v>0</v>
      </c>
      <c r="H85" s="109"/>
      <c r="I85" s="109"/>
      <c r="J85" s="109"/>
      <c r="K85" s="106"/>
      <c r="L85" s="107"/>
      <c r="M85" s="108">
        <f>K85*L85</f>
        <v>0</v>
      </c>
      <c r="N85" s="109"/>
      <c r="O85" s="109"/>
      <c r="P85" s="109"/>
      <c r="Q85" s="106"/>
      <c r="R85" s="107"/>
      <c r="S85" s="111">
        <f>Q85*R85</f>
        <v>0</v>
      </c>
      <c r="T85" s="106"/>
      <c r="U85" s="107"/>
      <c r="V85" s="111">
        <f>T85*U85</f>
        <v>0</v>
      </c>
      <c r="W85" s="112">
        <f>G85+M85+S85</f>
        <v>0</v>
      </c>
      <c r="X85" s="112">
        <f>J85+P85+V85</f>
        <v>0</v>
      </c>
      <c r="Y85" s="113">
        <f>W85-X85</f>
        <v>0</v>
      </c>
      <c r="Z85" s="100" t="e">
        <f t="shared" si="6"/>
        <v>#DIV/0!</v>
      </c>
      <c r="AA85" s="137"/>
      <c r="AB85" s="56"/>
      <c r="AC85" s="56"/>
      <c r="AD85" s="56"/>
      <c r="AE85" s="56"/>
      <c r="AF85" s="56"/>
      <c r="AG85" s="56"/>
      <c r="AH85" s="56"/>
      <c r="AI85" s="56"/>
      <c r="AJ85" s="56"/>
      <c r="AK85" s="56"/>
      <c r="AL85" s="56"/>
      <c r="AM85" s="56"/>
      <c r="AN85" s="56"/>
    </row>
    <row r="86" spans="1:40" ht="29.25" customHeight="1" x14ac:dyDescent="0.25">
      <c r="A86" s="91" t="s">
        <v>79</v>
      </c>
      <c r="B86" s="141" t="s">
        <v>219</v>
      </c>
      <c r="C86" s="229" t="s">
        <v>220</v>
      </c>
      <c r="D86" s="230"/>
      <c r="E86" s="226">
        <f>SUM(E87)</f>
        <v>0</v>
      </c>
      <c r="F86" s="131"/>
      <c r="G86" s="132">
        <f>SUM(G87)</f>
        <v>0</v>
      </c>
      <c r="H86" s="133"/>
      <c r="I86" s="133"/>
      <c r="J86" s="133"/>
      <c r="K86" s="226">
        <f>SUM(K87)</f>
        <v>0</v>
      </c>
      <c r="L86" s="131"/>
      <c r="M86" s="132">
        <f>SUM(M87)</f>
        <v>0</v>
      </c>
      <c r="N86" s="133"/>
      <c r="O86" s="133"/>
      <c r="P86" s="133">
        <f>P87</f>
        <v>0</v>
      </c>
      <c r="Q86" s="226">
        <f>SUM(Q87)</f>
        <v>0</v>
      </c>
      <c r="R86" s="131"/>
      <c r="S86" s="134">
        <f>SUM(S87)</f>
        <v>0</v>
      </c>
      <c r="T86" s="226"/>
      <c r="U86" s="131"/>
      <c r="V86" s="134">
        <f>V87</f>
        <v>0</v>
      </c>
      <c r="W86" s="139">
        <f t="shared" ref="W86:Y86" si="50">SUM(W87)</f>
        <v>0</v>
      </c>
      <c r="X86" s="139">
        <f t="shared" si="50"/>
        <v>0</v>
      </c>
      <c r="Y86" s="227">
        <f t="shared" si="50"/>
        <v>0</v>
      </c>
      <c r="Z86" s="100" t="e">
        <f t="shared" si="6"/>
        <v>#DIV/0!</v>
      </c>
      <c r="AA86" s="101"/>
      <c r="AB86" s="56"/>
      <c r="AC86" s="56"/>
      <c r="AD86" s="56"/>
      <c r="AE86" s="56"/>
      <c r="AF86" s="56"/>
      <c r="AG86" s="56"/>
      <c r="AH86" s="56"/>
      <c r="AI86" s="56"/>
      <c r="AJ86" s="56"/>
      <c r="AK86" s="56"/>
      <c r="AL86" s="56"/>
      <c r="AM86" s="56"/>
      <c r="AN86" s="56"/>
    </row>
    <row r="87" spans="1:40" ht="28.5" customHeight="1" x14ac:dyDescent="0.25">
      <c r="A87" s="102" t="s">
        <v>82</v>
      </c>
      <c r="B87" s="103" t="s">
        <v>221</v>
      </c>
      <c r="C87" s="137" t="s">
        <v>160</v>
      </c>
      <c r="D87" s="231" t="s">
        <v>161</v>
      </c>
      <c r="E87" s="106"/>
      <c r="F87" s="107"/>
      <c r="G87" s="108">
        <f>E87*F87</f>
        <v>0</v>
      </c>
      <c r="H87" s="109"/>
      <c r="I87" s="109"/>
      <c r="J87" s="109"/>
      <c r="K87" s="106"/>
      <c r="L87" s="107"/>
      <c r="M87" s="108">
        <f>K87*L87</f>
        <v>0</v>
      </c>
      <c r="N87" s="109"/>
      <c r="O87" s="109"/>
      <c r="P87" s="109"/>
      <c r="Q87" s="106"/>
      <c r="R87" s="107"/>
      <c r="S87" s="111">
        <f>Q87*R87</f>
        <v>0</v>
      </c>
      <c r="T87" s="106"/>
      <c r="U87" s="107"/>
      <c r="V87" s="111">
        <f>T87*U87</f>
        <v>0</v>
      </c>
      <c r="W87" s="112">
        <f>G87+M87+S87</f>
        <v>0</v>
      </c>
      <c r="X87" s="112">
        <f>J87+P87+V87</f>
        <v>0</v>
      </c>
      <c r="Y87" s="113">
        <f t="shared" ref="Y87:Y88" si="51">W87-X87</f>
        <v>0</v>
      </c>
      <c r="Z87" s="100" t="e">
        <f t="shared" si="6"/>
        <v>#DIV/0!</v>
      </c>
      <c r="AA87" s="137"/>
      <c r="AB87" s="56"/>
      <c r="AC87" s="56"/>
      <c r="AD87" s="56"/>
      <c r="AE87" s="56"/>
      <c r="AF87" s="56"/>
      <c r="AG87" s="56"/>
      <c r="AH87" s="56"/>
      <c r="AI87" s="56"/>
      <c r="AJ87" s="56"/>
      <c r="AK87" s="56"/>
      <c r="AL87" s="56"/>
      <c r="AM87" s="56"/>
      <c r="AN87" s="56"/>
    </row>
    <row r="88" spans="1:40" ht="39.75" customHeight="1" x14ac:dyDescent="0.25">
      <c r="A88" s="515" t="s">
        <v>222</v>
      </c>
      <c r="B88" s="504"/>
      <c r="C88" s="504"/>
      <c r="D88" s="505"/>
      <c r="E88" s="188"/>
      <c r="F88" s="188"/>
      <c r="G88" s="167">
        <f>G82+G84+G86</f>
        <v>7500</v>
      </c>
      <c r="H88" s="170"/>
      <c r="I88" s="170"/>
      <c r="J88" s="170">
        <f>J82+J84+J86</f>
        <v>7500</v>
      </c>
      <c r="K88" s="188"/>
      <c r="L88" s="188"/>
      <c r="M88" s="167">
        <f>M82+M84+M86</f>
        <v>0</v>
      </c>
      <c r="N88" s="170"/>
      <c r="O88" s="170"/>
      <c r="P88" s="170">
        <f>P82+P84+P86</f>
        <v>0</v>
      </c>
      <c r="Q88" s="188"/>
      <c r="R88" s="188"/>
      <c r="S88" s="170">
        <f>S82+S84+S86</f>
        <v>0</v>
      </c>
      <c r="T88" s="188"/>
      <c r="U88" s="188"/>
      <c r="V88" s="170">
        <f t="shared" ref="V88:X88" si="52">V82+V84+V86</f>
        <v>0</v>
      </c>
      <c r="W88" s="232">
        <f t="shared" si="52"/>
        <v>7500</v>
      </c>
      <c r="X88" s="232">
        <f t="shared" si="52"/>
        <v>7500</v>
      </c>
      <c r="Y88" s="207">
        <f t="shared" si="51"/>
        <v>0</v>
      </c>
      <c r="Z88" s="100">
        <f t="shared" si="6"/>
        <v>0</v>
      </c>
      <c r="AA88" s="173"/>
      <c r="AB88" s="56"/>
      <c r="AC88" s="56"/>
      <c r="AD88" s="56"/>
      <c r="AE88" s="56"/>
      <c r="AF88" s="56"/>
      <c r="AG88" s="56"/>
      <c r="AH88" s="56"/>
      <c r="AI88" s="56"/>
      <c r="AJ88" s="56"/>
      <c r="AK88" s="56"/>
      <c r="AL88" s="56"/>
      <c r="AM88" s="56"/>
      <c r="AN88" s="56"/>
    </row>
    <row r="89" spans="1:40" ht="30" customHeight="1" x14ac:dyDescent="0.25">
      <c r="A89" s="174" t="s">
        <v>77</v>
      </c>
      <c r="B89" s="175">
        <v>6</v>
      </c>
      <c r="C89" s="176" t="s">
        <v>223</v>
      </c>
      <c r="D89" s="177"/>
      <c r="E89" s="86"/>
      <c r="F89" s="86"/>
      <c r="G89" s="86"/>
      <c r="H89" s="86"/>
      <c r="I89" s="86"/>
      <c r="J89" s="86"/>
      <c r="K89" s="86"/>
      <c r="L89" s="86"/>
      <c r="M89" s="86"/>
      <c r="N89" s="86"/>
      <c r="O89" s="86"/>
      <c r="P89" s="86"/>
      <c r="Q89" s="86"/>
      <c r="R89" s="86"/>
      <c r="S89" s="86"/>
      <c r="T89" s="86"/>
      <c r="U89" s="86"/>
      <c r="V89" s="86"/>
      <c r="W89" s="233"/>
      <c r="X89" s="193"/>
      <c r="Y89" s="194"/>
      <c r="Z89" s="100" t="e">
        <f t="shared" si="6"/>
        <v>#DIV/0!</v>
      </c>
      <c r="AA89" s="179"/>
      <c r="AB89" s="56"/>
      <c r="AC89" s="56"/>
      <c r="AD89" s="56"/>
      <c r="AE89" s="56"/>
      <c r="AF89" s="56"/>
      <c r="AG89" s="56"/>
      <c r="AH89" s="56"/>
      <c r="AI89" s="56"/>
      <c r="AJ89" s="56"/>
      <c r="AK89" s="56"/>
      <c r="AL89" s="56"/>
      <c r="AM89" s="56"/>
      <c r="AN89" s="56"/>
    </row>
    <row r="90" spans="1:40" ht="30" customHeight="1" x14ac:dyDescent="0.25">
      <c r="A90" s="91" t="s">
        <v>79</v>
      </c>
      <c r="B90" s="141" t="s">
        <v>224</v>
      </c>
      <c r="C90" s="234" t="s">
        <v>225</v>
      </c>
      <c r="D90" s="94"/>
      <c r="E90" s="95">
        <f>SUM(E91)</f>
        <v>1</v>
      </c>
      <c r="F90" s="96"/>
      <c r="G90" s="97">
        <f>SUM(G91:G92)</f>
        <v>43000</v>
      </c>
      <c r="H90" s="98"/>
      <c r="I90" s="98"/>
      <c r="J90" s="98">
        <f>J91+J92</f>
        <v>59687.76</v>
      </c>
      <c r="K90" s="95">
        <f>SUM(K91)</f>
        <v>0</v>
      </c>
      <c r="L90" s="96"/>
      <c r="M90" s="97">
        <f>SUM(M91)</f>
        <v>0</v>
      </c>
      <c r="N90" s="98"/>
      <c r="O90" s="98"/>
      <c r="P90" s="98">
        <f>P91+P92</f>
        <v>0</v>
      </c>
      <c r="Q90" s="95">
        <f>SUM(Q91)</f>
        <v>0</v>
      </c>
      <c r="R90" s="96"/>
      <c r="S90" s="99">
        <f>SUM(S91)</f>
        <v>0</v>
      </c>
      <c r="T90" s="95"/>
      <c r="U90" s="96"/>
      <c r="V90" s="99">
        <f>V91+V92</f>
        <v>0</v>
      </c>
      <c r="W90" s="180">
        <f t="shared" ref="W90:Y90" si="53">SUM(W91+W92)</f>
        <v>43000</v>
      </c>
      <c r="X90" s="180">
        <f t="shared" si="53"/>
        <v>59687.76</v>
      </c>
      <c r="Y90" s="180">
        <f t="shared" si="53"/>
        <v>-16687.760000000002</v>
      </c>
      <c r="Z90" s="100">
        <f t="shared" si="6"/>
        <v>-0.38808744186046518</v>
      </c>
      <c r="AA90" s="182"/>
      <c r="AB90" s="56"/>
      <c r="AC90" s="56"/>
      <c r="AD90" s="56"/>
      <c r="AE90" s="56"/>
      <c r="AF90" s="56"/>
      <c r="AG90" s="56"/>
      <c r="AH90" s="56"/>
      <c r="AI90" s="56"/>
      <c r="AJ90" s="56"/>
      <c r="AK90" s="56"/>
      <c r="AL90" s="56"/>
      <c r="AM90" s="56"/>
      <c r="AN90" s="56"/>
    </row>
    <row r="91" spans="1:40" ht="86.25" customHeight="1" x14ac:dyDescent="0.25">
      <c r="A91" s="102" t="s">
        <v>82</v>
      </c>
      <c r="B91" s="103" t="s">
        <v>226</v>
      </c>
      <c r="C91" s="195" t="s">
        <v>227</v>
      </c>
      <c r="D91" s="105" t="s">
        <v>228</v>
      </c>
      <c r="E91" s="106">
        <v>1</v>
      </c>
      <c r="F91" s="107">
        <v>28000</v>
      </c>
      <c r="G91" s="108">
        <f t="shared" ref="G91:G92" si="54">E91*F91</f>
        <v>28000</v>
      </c>
      <c r="H91" s="109">
        <v>1</v>
      </c>
      <c r="I91" s="109">
        <v>38440.68</v>
      </c>
      <c r="J91" s="109">
        <f t="shared" ref="J91:J92" si="55">H91*I91</f>
        <v>38440.68</v>
      </c>
      <c r="K91" s="106"/>
      <c r="L91" s="107"/>
      <c r="M91" s="108">
        <f t="shared" ref="M91:M92" si="56">K91*L91</f>
        <v>0</v>
      </c>
      <c r="N91" s="109"/>
      <c r="O91" s="109"/>
      <c r="P91" s="109"/>
      <c r="Q91" s="106"/>
      <c r="R91" s="107"/>
      <c r="S91" s="111">
        <f t="shared" ref="S91:S92" si="57">Q91*R91</f>
        <v>0</v>
      </c>
      <c r="T91" s="106"/>
      <c r="U91" s="107"/>
      <c r="V91" s="111">
        <f t="shared" ref="V91:V92" si="58">T91*U91</f>
        <v>0</v>
      </c>
      <c r="W91" s="112">
        <f t="shared" ref="W91:W96" si="59">G91+M91+S91</f>
        <v>28000</v>
      </c>
      <c r="X91" s="112">
        <f t="shared" ref="X91:X96" si="60">J91+P91+V91</f>
        <v>38440.68</v>
      </c>
      <c r="Y91" s="113">
        <f t="shared" ref="Y91:Y96" si="61">W91-X91</f>
        <v>-10440.68</v>
      </c>
      <c r="Z91" s="100">
        <f t="shared" si="6"/>
        <v>-0.37288142857142859</v>
      </c>
      <c r="AA91" s="114" t="s">
        <v>229</v>
      </c>
      <c r="AB91" s="235"/>
      <c r="AC91" s="115"/>
      <c r="AD91" s="56"/>
      <c r="AE91" s="56"/>
      <c r="AF91" s="56"/>
      <c r="AG91" s="56"/>
      <c r="AH91" s="56"/>
      <c r="AI91" s="56"/>
      <c r="AJ91" s="56"/>
      <c r="AK91" s="56"/>
      <c r="AL91" s="56"/>
      <c r="AM91" s="56"/>
      <c r="AN91" s="56"/>
    </row>
    <row r="92" spans="1:40" ht="71.25" customHeight="1" x14ac:dyDescent="0.25">
      <c r="A92" s="116" t="s">
        <v>82</v>
      </c>
      <c r="B92" s="117" t="s">
        <v>230</v>
      </c>
      <c r="C92" s="195" t="s">
        <v>231</v>
      </c>
      <c r="D92" s="118" t="s">
        <v>228</v>
      </c>
      <c r="E92" s="119">
        <v>1</v>
      </c>
      <c r="F92" s="120">
        <v>15000</v>
      </c>
      <c r="G92" s="121">
        <f t="shared" si="54"/>
        <v>15000</v>
      </c>
      <c r="H92" s="122">
        <v>1</v>
      </c>
      <c r="I92" s="122">
        <v>21247.08</v>
      </c>
      <c r="J92" s="109">
        <f t="shared" si="55"/>
        <v>21247.08</v>
      </c>
      <c r="K92" s="119"/>
      <c r="L92" s="120"/>
      <c r="M92" s="121">
        <f t="shared" si="56"/>
        <v>0</v>
      </c>
      <c r="N92" s="122"/>
      <c r="O92" s="122"/>
      <c r="P92" s="122"/>
      <c r="Q92" s="119"/>
      <c r="R92" s="120"/>
      <c r="S92" s="124">
        <f t="shared" si="57"/>
        <v>0</v>
      </c>
      <c r="T92" s="119"/>
      <c r="U92" s="120"/>
      <c r="V92" s="111">
        <f t="shared" si="58"/>
        <v>0</v>
      </c>
      <c r="W92" s="112">
        <f t="shared" si="59"/>
        <v>15000</v>
      </c>
      <c r="X92" s="112">
        <f t="shared" si="60"/>
        <v>21247.08</v>
      </c>
      <c r="Y92" s="113">
        <f t="shared" si="61"/>
        <v>-6247.0800000000017</v>
      </c>
      <c r="Z92" s="100">
        <f t="shared" si="6"/>
        <v>-0.41647200000000012</v>
      </c>
      <c r="AA92" s="114" t="s">
        <v>232</v>
      </c>
      <c r="AB92" s="115"/>
      <c r="AC92" s="56"/>
      <c r="AD92" s="56"/>
      <c r="AE92" s="56"/>
      <c r="AF92" s="56"/>
      <c r="AG92" s="56"/>
      <c r="AH92" s="56"/>
      <c r="AI92" s="56"/>
      <c r="AJ92" s="56"/>
      <c r="AK92" s="56"/>
      <c r="AL92" s="56"/>
      <c r="AM92" s="56"/>
      <c r="AN92" s="56"/>
    </row>
    <row r="93" spans="1:40" ht="30" customHeight="1" x14ac:dyDescent="0.25">
      <c r="A93" s="91" t="s">
        <v>77</v>
      </c>
      <c r="B93" s="141" t="s">
        <v>233</v>
      </c>
      <c r="C93" s="236" t="s">
        <v>234</v>
      </c>
      <c r="D93" s="129"/>
      <c r="E93" s="130">
        <f>SUM(E94)</f>
        <v>0</v>
      </c>
      <c r="F93" s="131"/>
      <c r="G93" s="132">
        <f>SUM(G94)</f>
        <v>0</v>
      </c>
      <c r="H93" s="133"/>
      <c r="I93" s="133"/>
      <c r="J93" s="133"/>
      <c r="K93" s="130">
        <f>SUM(K94)</f>
        <v>0</v>
      </c>
      <c r="L93" s="131"/>
      <c r="M93" s="132">
        <f>SUM(M94)</f>
        <v>0</v>
      </c>
      <c r="N93" s="133"/>
      <c r="O93" s="133"/>
      <c r="P93" s="133"/>
      <c r="Q93" s="130">
        <f>SUM(Q94)</f>
        <v>0</v>
      </c>
      <c r="R93" s="131"/>
      <c r="S93" s="134">
        <f>SUM(S94)</f>
        <v>0</v>
      </c>
      <c r="T93" s="130"/>
      <c r="U93" s="131"/>
      <c r="V93" s="134"/>
      <c r="W93" s="158">
        <f t="shared" si="59"/>
        <v>0</v>
      </c>
      <c r="X93" s="158">
        <f t="shared" si="60"/>
        <v>0</v>
      </c>
      <c r="Y93" s="196">
        <f t="shared" si="61"/>
        <v>0</v>
      </c>
      <c r="Z93" s="100" t="e">
        <f t="shared" si="6"/>
        <v>#DIV/0!</v>
      </c>
      <c r="AA93" s="173"/>
      <c r="AB93" s="56"/>
      <c r="AC93" s="56"/>
      <c r="AD93" s="56"/>
      <c r="AE93" s="56"/>
      <c r="AF93" s="56"/>
      <c r="AG93" s="56"/>
      <c r="AH93" s="56"/>
      <c r="AI93" s="56"/>
      <c r="AJ93" s="56"/>
      <c r="AK93" s="56"/>
      <c r="AL93" s="56"/>
      <c r="AM93" s="56"/>
      <c r="AN93" s="56"/>
    </row>
    <row r="94" spans="1:40" ht="30" customHeight="1" x14ac:dyDescent="0.25">
      <c r="A94" s="102" t="s">
        <v>82</v>
      </c>
      <c r="B94" s="103" t="s">
        <v>235</v>
      </c>
      <c r="C94" s="195" t="s">
        <v>236</v>
      </c>
      <c r="D94" s="105" t="s">
        <v>156</v>
      </c>
      <c r="E94" s="106"/>
      <c r="F94" s="107"/>
      <c r="G94" s="108">
        <f>E94*F94</f>
        <v>0</v>
      </c>
      <c r="H94" s="109"/>
      <c r="I94" s="109"/>
      <c r="J94" s="109"/>
      <c r="K94" s="106"/>
      <c r="L94" s="107"/>
      <c r="M94" s="108">
        <f>K94*L94</f>
        <v>0</v>
      </c>
      <c r="N94" s="109"/>
      <c r="O94" s="109"/>
      <c r="P94" s="109"/>
      <c r="Q94" s="106"/>
      <c r="R94" s="107"/>
      <c r="S94" s="111">
        <f>Q94*R94</f>
        <v>0</v>
      </c>
      <c r="T94" s="106"/>
      <c r="U94" s="107"/>
      <c r="V94" s="134"/>
      <c r="W94" s="158">
        <f t="shared" si="59"/>
        <v>0</v>
      </c>
      <c r="X94" s="158">
        <f t="shared" si="60"/>
        <v>0</v>
      </c>
      <c r="Y94" s="196">
        <f t="shared" si="61"/>
        <v>0</v>
      </c>
      <c r="Z94" s="100" t="e">
        <f t="shared" si="6"/>
        <v>#DIV/0!</v>
      </c>
      <c r="AA94" s="137"/>
      <c r="AB94" s="56"/>
      <c r="AC94" s="56"/>
      <c r="AD94" s="56"/>
      <c r="AE94" s="56"/>
      <c r="AF94" s="56"/>
      <c r="AG94" s="56"/>
      <c r="AH94" s="56"/>
      <c r="AI94" s="56"/>
      <c r="AJ94" s="56"/>
      <c r="AK94" s="56"/>
      <c r="AL94" s="56"/>
      <c r="AM94" s="56"/>
      <c r="AN94" s="56"/>
    </row>
    <row r="95" spans="1:40" ht="30" customHeight="1" x14ac:dyDescent="0.25">
      <c r="A95" s="91" t="s">
        <v>77</v>
      </c>
      <c r="B95" s="141" t="s">
        <v>237</v>
      </c>
      <c r="C95" s="236" t="s">
        <v>238</v>
      </c>
      <c r="D95" s="129"/>
      <c r="E95" s="130">
        <f>SUM(E96)</f>
        <v>0</v>
      </c>
      <c r="F95" s="131"/>
      <c r="G95" s="132">
        <f>SUM(G96)</f>
        <v>0</v>
      </c>
      <c r="H95" s="133"/>
      <c r="I95" s="133"/>
      <c r="J95" s="133"/>
      <c r="K95" s="130">
        <f>SUM(K96)</f>
        <v>0</v>
      </c>
      <c r="L95" s="131"/>
      <c r="M95" s="132">
        <f>SUM(M96)</f>
        <v>0</v>
      </c>
      <c r="N95" s="133"/>
      <c r="O95" s="133"/>
      <c r="P95" s="133"/>
      <c r="Q95" s="130">
        <f>SUM(Q96)</f>
        <v>0</v>
      </c>
      <c r="R95" s="131"/>
      <c r="S95" s="134">
        <f>SUM(S96)</f>
        <v>0</v>
      </c>
      <c r="T95" s="130"/>
      <c r="U95" s="131"/>
      <c r="V95" s="134">
        <f>SUM(V96)</f>
        <v>10500</v>
      </c>
      <c r="W95" s="158">
        <f t="shared" si="59"/>
        <v>0</v>
      </c>
      <c r="X95" s="158">
        <f t="shared" si="60"/>
        <v>10500</v>
      </c>
      <c r="Y95" s="196">
        <f t="shared" si="61"/>
        <v>-10500</v>
      </c>
      <c r="Z95" s="100" t="e">
        <f t="shared" si="6"/>
        <v>#DIV/0!</v>
      </c>
      <c r="AA95" s="101"/>
      <c r="AB95" s="56"/>
      <c r="AC95" s="56"/>
      <c r="AD95" s="56"/>
      <c r="AE95" s="56"/>
      <c r="AF95" s="56"/>
      <c r="AG95" s="56"/>
      <c r="AH95" s="56"/>
      <c r="AI95" s="56"/>
      <c r="AJ95" s="56"/>
      <c r="AK95" s="56"/>
      <c r="AL95" s="56"/>
      <c r="AM95" s="56"/>
      <c r="AN95" s="56"/>
    </row>
    <row r="96" spans="1:40" ht="39" customHeight="1" x14ac:dyDescent="0.25">
      <c r="A96" s="116" t="s">
        <v>82</v>
      </c>
      <c r="B96" s="237" t="s">
        <v>239</v>
      </c>
      <c r="C96" s="238" t="s">
        <v>240</v>
      </c>
      <c r="D96" s="118"/>
      <c r="E96" s="107"/>
      <c r="F96" s="107"/>
      <c r="G96" s="107"/>
      <c r="H96" s="107"/>
      <c r="I96" s="107"/>
      <c r="J96" s="107"/>
      <c r="K96" s="107"/>
      <c r="L96" s="107"/>
      <c r="M96" s="107"/>
      <c r="N96" s="107"/>
      <c r="O96" s="107"/>
      <c r="P96" s="107"/>
      <c r="Q96" s="107"/>
      <c r="R96" s="107"/>
      <c r="S96" s="107"/>
      <c r="T96" s="239">
        <v>70</v>
      </c>
      <c r="U96" s="239">
        <v>150</v>
      </c>
      <c r="V96" s="239">
        <f>T96*U96</f>
        <v>10500</v>
      </c>
      <c r="W96" s="187">
        <f t="shared" si="59"/>
        <v>0</v>
      </c>
      <c r="X96" s="107">
        <f t="shared" si="60"/>
        <v>10500</v>
      </c>
      <c r="Y96" s="107">
        <f t="shared" si="61"/>
        <v>-10500</v>
      </c>
      <c r="Z96" s="100" t="e">
        <f t="shared" si="6"/>
        <v>#DIV/0!</v>
      </c>
      <c r="AA96" s="240" t="s">
        <v>241</v>
      </c>
      <c r="AB96" s="56"/>
      <c r="AC96" s="56"/>
      <c r="AD96" s="56"/>
      <c r="AE96" s="56"/>
      <c r="AF96" s="56"/>
      <c r="AG96" s="56"/>
      <c r="AH96" s="56"/>
      <c r="AI96" s="56"/>
      <c r="AJ96" s="56"/>
      <c r="AK96" s="56"/>
      <c r="AL96" s="56"/>
      <c r="AM96" s="56"/>
      <c r="AN96" s="56"/>
    </row>
    <row r="97" spans="1:40" ht="30" customHeight="1" x14ac:dyDescent="0.25">
      <c r="A97" s="161" t="s">
        <v>242</v>
      </c>
      <c r="B97" s="162"/>
      <c r="C97" s="163"/>
      <c r="D97" s="164"/>
      <c r="E97" s="169">
        <f>E95+E93+E90</f>
        <v>1</v>
      </c>
      <c r="F97" s="188"/>
      <c r="G97" s="167">
        <f>G95+G93+G90</f>
        <v>43000</v>
      </c>
      <c r="H97" s="168"/>
      <c r="I97" s="168"/>
      <c r="J97" s="168">
        <f>J90+J93+J95</f>
        <v>59687.76</v>
      </c>
      <c r="K97" s="189">
        <f>K95+K93+K90</f>
        <v>0</v>
      </c>
      <c r="L97" s="188"/>
      <c r="M97" s="167">
        <f>M95+M93+M90</f>
        <v>0</v>
      </c>
      <c r="N97" s="168"/>
      <c r="O97" s="168"/>
      <c r="P97" s="168">
        <f>P90+P93+P95</f>
        <v>0</v>
      </c>
      <c r="Q97" s="189">
        <f>Q95+Q93+Q90</f>
        <v>0</v>
      </c>
      <c r="R97" s="188"/>
      <c r="S97" s="170">
        <f>S95+S93+S90</f>
        <v>0</v>
      </c>
      <c r="T97" s="189"/>
      <c r="U97" s="188"/>
      <c r="V97" s="170">
        <f t="shared" ref="V97:Y97" si="62">V90+V93+V95</f>
        <v>10500</v>
      </c>
      <c r="W97" s="241">
        <f t="shared" si="62"/>
        <v>43000</v>
      </c>
      <c r="X97" s="242">
        <f t="shared" si="62"/>
        <v>70187.760000000009</v>
      </c>
      <c r="Y97" s="243">
        <f t="shared" si="62"/>
        <v>-27187.760000000002</v>
      </c>
      <c r="Z97" s="100">
        <f t="shared" si="6"/>
        <v>-0.63227348837209307</v>
      </c>
      <c r="AA97" s="173"/>
      <c r="AB97" s="56"/>
      <c r="AC97" s="56"/>
      <c r="AD97" s="56"/>
      <c r="AE97" s="56"/>
      <c r="AF97" s="56"/>
      <c r="AG97" s="56"/>
      <c r="AH97" s="56"/>
      <c r="AI97" s="56"/>
      <c r="AJ97" s="56"/>
      <c r="AK97" s="56"/>
      <c r="AL97" s="56"/>
      <c r="AM97" s="56"/>
      <c r="AN97" s="56"/>
    </row>
    <row r="98" spans="1:40" ht="30" customHeight="1" x14ac:dyDescent="0.25">
      <c r="A98" s="174" t="s">
        <v>77</v>
      </c>
      <c r="B98" s="218">
        <v>7</v>
      </c>
      <c r="C98" s="176" t="s">
        <v>243</v>
      </c>
      <c r="D98" s="177"/>
      <c r="E98" s="86"/>
      <c r="F98" s="86"/>
      <c r="G98" s="86"/>
      <c r="H98" s="86"/>
      <c r="I98" s="244"/>
      <c r="J98" s="86"/>
      <c r="K98" s="86"/>
      <c r="L98" s="86"/>
      <c r="M98" s="86"/>
      <c r="N98" s="86"/>
      <c r="O98" s="86"/>
      <c r="P98" s="86"/>
      <c r="Q98" s="86"/>
      <c r="R98" s="86"/>
      <c r="S98" s="86"/>
      <c r="T98" s="86"/>
      <c r="U98" s="86"/>
      <c r="V98" s="86"/>
      <c r="W98" s="245"/>
      <c r="X98" s="246"/>
      <c r="Y98" s="247"/>
      <c r="Z98" s="100" t="e">
        <f t="shared" si="6"/>
        <v>#DIV/0!</v>
      </c>
      <c r="AA98" s="179"/>
      <c r="AB98" s="56"/>
      <c r="AC98" s="56"/>
      <c r="AD98" s="56"/>
      <c r="AE98" s="56"/>
      <c r="AF98" s="56"/>
      <c r="AG98" s="56"/>
      <c r="AH98" s="56"/>
      <c r="AI98" s="56"/>
      <c r="AJ98" s="56"/>
      <c r="AK98" s="56"/>
      <c r="AL98" s="56"/>
      <c r="AM98" s="56"/>
      <c r="AN98" s="56"/>
    </row>
    <row r="99" spans="1:40" ht="106.5" customHeight="1" x14ac:dyDescent="0.25">
      <c r="A99" s="102" t="s">
        <v>82</v>
      </c>
      <c r="B99" s="103" t="s">
        <v>244</v>
      </c>
      <c r="C99" s="248" t="s">
        <v>245</v>
      </c>
      <c r="D99" s="105" t="s">
        <v>246</v>
      </c>
      <c r="E99" s="106">
        <v>1500</v>
      </c>
      <c r="F99" s="107">
        <v>3.4</v>
      </c>
      <c r="G99" s="108">
        <f t="shared" ref="G99:G108" si="63">E99*F99</f>
        <v>5100</v>
      </c>
      <c r="H99" s="109">
        <v>1244.117</v>
      </c>
      <c r="I99" s="107">
        <v>3.4</v>
      </c>
      <c r="J99" s="109">
        <f t="shared" ref="J99:J108" si="64">H99*I99</f>
        <v>4229.9978000000001</v>
      </c>
      <c r="K99" s="106"/>
      <c r="L99" s="107"/>
      <c r="M99" s="108">
        <f t="shared" ref="M99:M108" si="65">K99*L99</f>
        <v>0</v>
      </c>
      <c r="N99" s="109"/>
      <c r="O99" s="109"/>
      <c r="P99" s="109"/>
      <c r="Q99" s="106"/>
      <c r="R99" s="107"/>
      <c r="S99" s="111">
        <f t="shared" ref="S99:S108" si="66">Q99*R99</f>
        <v>0</v>
      </c>
      <c r="T99" s="106"/>
      <c r="U99" s="107"/>
      <c r="V99" s="111">
        <f t="shared" ref="V99:V108" si="67">T99*U99</f>
        <v>0</v>
      </c>
      <c r="W99" s="112">
        <f t="shared" ref="W99:W108" si="68">G99+M99+S99</f>
        <v>5100</v>
      </c>
      <c r="X99" s="107">
        <f t="shared" ref="X99:X108" si="69">J99+P99+V99</f>
        <v>4229.9978000000001</v>
      </c>
      <c r="Y99" s="107">
        <f t="shared" ref="Y99:Y108" si="70">W99-X99</f>
        <v>870.0021999999999</v>
      </c>
      <c r="Z99" s="100">
        <f t="shared" si="6"/>
        <v>0.17058866666666664</v>
      </c>
      <c r="AA99" s="210" t="s">
        <v>247</v>
      </c>
      <c r="AB99" s="56"/>
      <c r="AC99" s="56"/>
      <c r="AD99" s="56"/>
      <c r="AE99" s="56"/>
      <c r="AF99" s="56"/>
      <c r="AG99" s="56"/>
      <c r="AH99" s="56"/>
      <c r="AI99" s="56"/>
      <c r="AJ99" s="56"/>
      <c r="AK99" s="56"/>
      <c r="AL99" s="56"/>
      <c r="AM99" s="56"/>
      <c r="AN99" s="56"/>
    </row>
    <row r="100" spans="1:40" ht="93" customHeight="1" x14ac:dyDescent="0.25">
      <c r="A100" s="102" t="s">
        <v>82</v>
      </c>
      <c r="B100" s="103" t="s">
        <v>248</v>
      </c>
      <c r="C100" s="195" t="s">
        <v>249</v>
      </c>
      <c r="D100" s="105" t="s">
        <v>246</v>
      </c>
      <c r="E100" s="106">
        <v>3000</v>
      </c>
      <c r="F100" s="222">
        <v>10</v>
      </c>
      <c r="G100" s="108">
        <f t="shared" si="63"/>
        <v>30000</v>
      </c>
      <c r="H100" s="109">
        <v>3000</v>
      </c>
      <c r="I100" s="107">
        <v>8.16</v>
      </c>
      <c r="J100" s="109">
        <f t="shared" si="64"/>
        <v>24480</v>
      </c>
      <c r="K100" s="106"/>
      <c r="L100" s="107"/>
      <c r="M100" s="108">
        <f t="shared" si="65"/>
        <v>0</v>
      </c>
      <c r="N100" s="109"/>
      <c r="O100" s="109"/>
      <c r="P100" s="109"/>
      <c r="Q100" s="106"/>
      <c r="R100" s="107"/>
      <c r="S100" s="111">
        <f t="shared" si="66"/>
        <v>0</v>
      </c>
      <c r="T100" s="106"/>
      <c r="U100" s="107"/>
      <c r="V100" s="111">
        <f t="shared" si="67"/>
        <v>0</v>
      </c>
      <c r="W100" s="112">
        <f t="shared" si="68"/>
        <v>30000</v>
      </c>
      <c r="X100" s="107">
        <f t="shared" si="69"/>
        <v>24480</v>
      </c>
      <c r="Y100" s="107">
        <f t="shared" si="70"/>
        <v>5520</v>
      </c>
      <c r="Z100" s="100">
        <f t="shared" si="6"/>
        <v>0.184</v>
      </c>
      <c r="AA100" s="210" t="s">
        <v>250</v>
      </c>
      <c r="AB100" s="115"/>
      <c r="AC100" s="56"/>
      <c r="AD100" s="56"/>
      <c r="AE100" s="56"/>
      <c r="AF100" s="56"/>
      <c r="AG100" s="56"/>
      <c r="AH100" s="56"/>
      <c r="AI100" s="56"/>
      <c r="AJ100" s="56"/>
      <c r="AK100" s="56"/>
      <c r="AL100" s="56"/>
      <c r="AM100" s="56"/>
      <c r="AN100" s="56"/>
    </row>
    <row r="101" spans="1:40" ht="111.75" customHeight="1" x14ac:dyDescent="0.25">
      <c r="A101" s="102" t="s">
        <v>82</v>
      </c>
      <c r="B101" s="103" t="s">
        <v>251</v>
      </c>
      <c r="C101" s="195" t="s">
        <v>252</v>
      </c>
      <c r="D101" s="105" t="s">
        <v>246</v>
      </c>
      <c r="E101" s="106">
        <v>500</v>
      </c>
      <c r="F101" s="107">
        <v>4</v>
      </c>
      <c r="G101" s="108">
        <f t="shared" si="63"/>
        <v>2000</v>
      </c>
      <c r="H101" s="109">
        <v>500</v>
      </c>
      <c r="I101" s="107">
        <v>1.1399999999999999</v>
      </c>
      <c r="J101" s="109">
        <f t="shared" si="64"/>
        <v>570</v>
      </c>
      <c r="K101" s="106"/>
      <c r="L101" s="107"/>
      <c r="M101" s="108">
        <f t="shared" si="65"/>
        <v>0</v>
      </c>
      <c r="N101" s="109"/>
      <c r="O101" s="109"/>
      <c r="P101" s="109"/>
      <c r="Q101" s="106"/>
      <c r="R101" s="107"/>
      <c r="S101" s="111">
        <f t="shared" si="66"/>
        <v>0</v>
      </c>
      <c r="T101" s="106"/>
      <c r="U101" s="107"/>
      <c r="V101" s="111">
        <f t="shared" si="67"/>
        <v>0</v>
      </c>
      <c r="W101" s="112">
        <f t="shared" si="68"/>
        <v>2000</v>
      </c>
      <c r="X101" s="107">
        <f t="shared" si="69"/>
        <v>570</v>
      </c>
      <c r="Y101" s="107">
        <f t="shared" si="70"/>
        <v>1430</v>
      </c>
      <c r="Z101" s="100">
        <f t="shared" si="6"/>
        <v>0.71499999999999997</v>
      </c>
      <c r="AA101" s="210" t="s">
        <v>253</v>
      </c>
      <c r="AB101" s="56"/>
      <c r="AC101" s="56"/>
      <c r="AD101" s="56"/>
      <c r="AE101" s="56"/>
      <c r="AF101" s="56"/>
      <c r="AG101" s="56"/>
      <c r="AH101" s="56"/>
      <c r="AI101" s="56"/>
      <c r="AJ101" s="56"/>
      <c r="AK101" s="56"/>
      <c r="AL101" s="56"/>
      <c r="AM101" s="56"/>
      <c r="AN101" s="56"/>
    </row>
    <row r="102" spans="1:40" ht="93.75" customHeight="1" x14ac:dyDescent="0.25">
      <c r="A102" s="102" t="s">
        <v>82</v>
      </c>
      <c r="B102" s="103" t="s">
        <v>254</v>
      </c>
      <c r="C102" s="195" t="s">
        <v>255</v>
      </c>
      <c r="D102" s="105" t="s">
        <v>246</v>
      </c>
      <c r="E102" s="106">
        <v>3000</v>
      </c>
      <c r="F102" s="107">
        <v>2</v>
      </c>
      <c r="G102" s="108">
        <f t="shared" si="63"/>
        <v>6000</v>
      </c>
      <c r="H102" s="109">
        <v>3000</v>
      </c>
      <c r="I102" s="107">
        <v>1.02</v>
      </c>
      <c r="J102" s="109">
        <f t="shared" si="64"/>
        <v>3060</v>
      </c>
      <c r="K102" s="106"/>
      <c r="L102" s="107"/>
      <c r="M102" s="108">
        <f t="shared" si="65"/>
        <v>0</v>
      </c>
      <c r="N102" s="109"/>
      <c r="O102" s="109"/>
      <c r="P102" s="109"/>
      <c r="Q102" s="106"/>
      <c r="R102" s="107"/>
      <c r="S102" s="111">
        <f t="shared" si="66"/>
        <v>0</v>
      </c>
      <c r="T102" s="106"/>
      <c r="U102" s="107"/>
      <c r="V102" s="111">
        <f t="shared" si="67"/>
        <v>0</v>
      </c>
      <c r="W102" s="112">
        <f t="shared" si="68"/>
        <v>6000</v>
      </c>
      <c r="X102" s="107">
        <f t="shared" si="69"/>
        <v>3060</v>
      </c>
      <c r="Y102" s="107">
        <f t="shared" si="70"/>
        <v>2940</v>
      </c>
      <c r="Z102" s="100">
        <f t="shared" si="6"/>
        <v>0.49</v>
      </c>
      <c r="AA102" s="210" t="s">
        <v>256</v>
      </c>
      <c r="AB102" s="115"/>
      <c r="AC102" s="249"/>
      <c r="AD102" s="56"/>
      <c r="AE102" s="56"/>
      <c r="AF102" s="56"/>
      <c r="AG102" s="56"/>
      <c r="AH102" s="56"/>
      <c r="AI102" s="56"/>
      <c r="AJ102" s="56"/>
      <c r="AK102" s="56"/>
      <c r="AL102" s="56"/>
      <c r="AM102" s="56"/>
      <c r="AN102" s="56"/>
    </row>
    <row r="103" spans="1:40" ht="91.5" customHeight="1" x14ac:dyDescent="0.25">
      <c r="A103" s="116" t="s">
        <v>82</v>
      </c>
      <c r="B103" s="103" t="s">
        <v>257</v>
      </c>
      <c r="C103" s="195" t="s">
        <v>258</v>
      </c>
      <c r="D103" s="105" t="s">
        <v>246</v>
      </c>
      <c r="E103" s="119">
        <v>2500</v>
      </c>
      <c r="F103" s="120">
        <v>1</v>
      </c>
      <c r="G103" s="108">
        <f t="shared" si="63"/>
        <v>2500</v>
      </c>
      <c r="H103" s="109">
        <v>2600</v>
      </c>
      <c r="I103" s="107">
        <v>1.1399999999999999</v>
      </c>
      <c r="J103" s="109">
        <f t="shared" si="64"/>
        <v>2963.9999999999995</v>
      </c>
      <c r="K103" s="106"/>
      <c r="L103" s="107"/>
      <c r="M103" s="108">
        <f t="shared" si="65"/>
        <v>0</v>
      </c>
      <c r="N103" s="109"/>
      <c r="O103" s="109"/>
      <c r="P103" s="109"/>
      <c r="Q103" s="106"/>
      <c r="R103" s="107"/>
      <c r="S103" s="111">
        <f t="shared" si="66"/>
        <v>0</v>
      </c>
      <c r="T103" s="106"/>
      <c r="U103" s="107"/>
      <c r="V103" s="111">
        <f t="shared" si="67"/>
        <v>0</v>
      </c>
      <c r="W103" s="112">
        <f t="shared" si="68"/>
        <v>2500</v>
      </c>
      <c r="X103" s="107">
        <f t="shared" si="69"/>
        <v>2963.9999999999995</v>
      </c>
      <c r="Y103" s="107">
        <f t="shared" si="70"/>
        <v>-463.99999999999955</v>
      </c>
      <c r="Z103" s="100">
        <f t="shared" si="6"/>
        <v>-0.18559999999999982</v>
      </c>
      <c r="AA103" s="210" t="s">
        <v>259</v>
      </c>
      <c r="AB103" s="115"/>
      <c r="AC103" s="115"/>
      <c r="AD103" s="56"/>
      <c r="AE103" s="56"/>
      <c r="AF103" s="56"/>
      <c r="AG103" s="56"/>
      <c r="AH103" s="56"/>
      <c r="AI103" s="56"/>
      <c r="AJ103" s="56"/>
      <c r="AK103" s="56"/>
      <c r="AL103" s="56"/>
      <c r="AM103" s="56"/>
      <c r="AN103" s="56"/>
    </row>
    <row r="104" spans="1:40" ht="94.5" customHeight="1" x14ac:dyDescent="0.25">
      <c r="A104" s="116" t="s">
        <v>82</v>
      </c>
      <c r="B104" s="103" t="s">
        <v>260</v>
      </c>
      <c r="C104" s="195" t="s">
        <v>261</v>
      </c>
      <c r="D104" s="105" t="s">
        <v>246</v>
      </c>
      <c r="E104" s="106">
        <v>200</v>
      </c>
      <c r="F104" s="107">
        <v>32</v>
      </c>
      <c r="G104" s="108">
        <f t="shared" si="63"/>
        <v>6400</v>
      </c>
      <c r="H104" s="109">
        <v>400</v>
      </c>
      <c r="I104" s="107">
        <v>16.8</v>
      </c>
      <c r="J104" s="109">
        <f t="shared" si="64"/>
        <v>6720</v>
      </c>
      <c r="K104" s="106"/>
      <c r="L104" s="107"/>
      <c r="M104" s="108">
        <f t="shared" si="65"/>
        <v>0</v>
      </c>
      <c r="N104" s="109"/>
      <c r="O104" s="109"/>
      <c r="P104" s="109"/>
      <c r="Q104" s="106"/>
      <c r="R104" s="107"/>
      <c r="S104" s="111">
        <f t="shared" si="66"/>
        <v>0</v>
      </c>
      <c r="T104" s="106"/>
      <c r="U104" s="107"/>
      <c r="V104" s="111">
        <f t="shared" si="67"/>
        <v>0</v>
      </c>
      <c r="W104" s="112">
        <f t="shared" si="68"/>
        <v>6400</v>
      </c>
      <c r="X104" s="107">
        <f t="shared" si="69"/>
        <v>6720</v>
      </c>
      <c r="Y104" s="107">
        <f t="shared" si="70"/>
        <v>-320</v>
      </c>
      <c r="Z104" s="100">
        <f t="shared" si="6"/>
        <v>-0.05</v>
      </c>
      <c r="AA104" s="210" t="s">
        <v>262</v>
      </c>
      <c r="AB104" s="56"/>
      <c r="AC104" s="56"/>
      <c r="AD104" s="56"/>
      <c r="AE104" s="56"/>
      <c r="AF104" s="56"/>
      <c r="AG104" s="56"/>
      <c r="AH104" s="56"/>
      <c r="AI104" s="56"/>
      <c r="AJ104" s="56"/>
      <c r="AK104" s="56"/>
      <c r="AL104" s="56"/>
      <c r="AM104" s="56"/>
      <c r="AN104" s="56"/>
    </row>
    <row r="105" spans="1:40" ht="76.5" customHeight="1" x14ac:dyDescent="0.25">
      <c r="A105" s="116" t="s">
        <v>82</v>
      </c>
      <c r="B105" s="103" t="s">
        <v>263</v>
      </c>
      <c r="C105" s="195" t="s">
        <v>264</v>
      </c>
      <c r="D105" s="105" t="s">
        <v>246</v>
      </c>
      <c r="E105" s="106">
        <v>100</v>
      </c>
      <c r="F105" s="107">
        <v>150</v>
      </c>
      <c r="G105" s="108">
        <f t="shared" si="63"/>
        <v>15000</v>
      </c>
      <c r="H105" s="109"/>
      <c r="I105" s="107"/>
      <c r="J105" s="109">
        <f t="shared" si="64"/>
        <v>0</v>
      </c>
      <c r="K105" s="106"/>
      <c r="L105" s="107"/>
      <c r="M105" s="108">
        <f t="shared" si="65"/>
        <v>0</v>
      </c>
      <c r="N105" s="109"/>
      <c r="O105" s="109"/>
      <c r="P105" s="109"/>
      <c r="Q105" s="106"/>
      <c r="R105" s="107"/>
      <c r="S105" s="111">
        <f t="shared" si="66"/>
        <v>0</v>
      </c>
      <c r="T105" s="106"/>
      <c r="U105" s="107"/>
      <c r="V105" s="111">
        <f t="shared" si="67"/>
        <v>0</v>
      </c>
      <c r="W105" s="112">
        <f t="shared" si="68"/>
        <v>15000</v>
      </c>
      <c r="X105" s="107">
        <f t="shared" si="69"/>
        <v>0</v>
      </c>
      <c r="Y105" s="107">
        <f t="shared" si="70"/>
        <v>15000</v>
      </c>
      <c r="Z105" s="100">
        <f t="shared" si="6"/>
        <v>1</v>
      </c>
      <c r="AA105" s="250" t="s">
        <v>265</v>
      </c>
      <c r="AB105" s="115"/>
      <c r="AC105" s="56"/>
      <c r="AD105" s="56"/>
      <c r="AE105" s="56"/>
      <c r="AF105" s="56"/>
      <c r="AG105" s="56"/>
      <c r="AH105" s="56"/>
      <c r="AI105" s="56"/>
      <c r="AJ105" s="56"/>
      <c r="AK105" s="56"/>
      <c r="AL105" s="56"/>
      <c r="AM105" s="56"/>
      <c r="AN105" s="56"/>
    </row>
    <row r="106" spans="1:40" ht="111.75" customHeight="1" x14ac:dyDescent="0.25">
      <c r="A106" s="116" t="s">
        <v>82</v>
      </c>
      <c r="B106" s="103" t="s">
        <v>266</v>
      </c>
      <c r="C106" s="195" t="s">
        <v>267</v>
      </c>
      <c r="D106" s="105" t="s">
        <v>246</v>
      </c>
      <c r="E106" s="106">
        <v>6</v>
      </c>
      <c r="F106" s="107">
        <v>1766</v>
      </c>
      <c r="G106" s="108">
        <f t="shared" si="63"/>
        <v>10596</v>
      </c>
      <c r="H106" s="109">
        <v>6</v>
      </c>
      <c r="I106" s="107">
        <v>2022.5909999999999</v>
      </c>
      <c r="J106" s="109">
        <f t="shared" si="64"/>
        <v>12135.545999999998</v>
      </c>
      <c r="K106" s="106"/>
      <c r="L106" s="107"/>
      <c r="M106" s="108">
        <f t="shared" si="65"/>
        <v>0</v>
      </c>
      <c r="N106" s="109"/>
      <c r="O106" s="109"/>
      <c r="P106" s="109"/>
      <c r="Q106" s="106"/>
      <c r="R106" s="107"/>
      <c r="S106" s="111">
        <f t="shared" si="66"/>
        <v>0</v>
      </c>
      <c r="T106" s="106"/>
      <c r="U106" s="107"/>
      <c r="V106" s="111">
        <f t="shared" si="67"/>
        <v>0</v>
      </c>
      <c r="W106" s="112">
        <f t="shared" si="68"/>
        <v>10596</v>
      </c>
      <c r="X106" s="107">
        <f t="shared" si="69"/>
        <v>12135.545999999998</v>
      </c>
      <c r="Y106" s="107">
        <f t="shared" si="70"/>
        <v>-1539.5459999999985</v>
      </c>
      <c r="Z106" s="100">
        <f t="shared" si="6"/>
        <v>-0.14529501698754232</v>
      </c>
      <c r="AA106" s="210" t="s">
        <v>268</v>
      </c>
      <c r="AB106" s="115"/>
      <c r="AC106" s="56"/>
      <c r="AD106" s="56"/>
      <c r="AE106" s="56"/>
      <c r="AF106" s="56"/>
      <c r="AG106" s="56"/>
      <c r="AH106" s="56"/>
      <c r="AI106" s="56"/>
      <c r="AJ106" s="56"/>
      <c r="AK106" s="56"/>
      <c r="AL106" s="56"/>
      <c r="AM106" s="56"/>
      <c r="AN106" s="56"/>
    </row>
    <row r="107" spans="1:40" ht="117" customHeight="1" x14ac:dyDescent="0.25">
      <c r="A107" s="116" t="s">
        <v>82</v>
      </c>
      <c r="B107" s="103" t="s">
        <v>269</v>
      </c>
      <c r="C107" s="195" t="s">
        <v>270</v>
      </c>
      <c r="D107" s="105" t="s">
        <v>246</v>
      </c>
      <c r="E107" s="106">
        <v>1000</v>
      </c>
      <c r="F107" s="107">
        <v>2.5110000000000001</v>
      </c>
      <c r="G107" s="108">
        <f t="shared" si="63"/>
        <v>2511</v>
      </c>
      <c r="H107" s="109">
        <v>1000</v>
      </c>
      <c r="I107" s="107">
        <v>4.0199999999999996</v>
      </c>
      <c r="J107" s="109">
        <f t="shared" si="64"/>
        <v>4019.9999999999995</v>
      </c>
      <c r="K107" s="106"/>
      <c r="L107" s="107"/>
      <c r="M107" s="108">
        <f t="shared" si="65"/>
        <v>0</v>
      </c>
      <c r="N107" s="109"/>
      <c r="O107" s="109"/>
      <c r="P107" s="109"/>
      <c r="Q107" s="106"/>
      <c r="R107" s="107"/>
      <c r="S107" s="111">
        <f t="shared" si="66"/>
        <v>0</v>
      </c>
      <c r="T107" s="106"/>
      <c r="U107" s="107"/>
      <c r="V107" s="111">
        <f t="shared" si="67"/>
        <v>0</v>
      </c>
      <c r="W107" s="112">
        <f t="shared" si="68"/>
        <v>2511</v>
      </c>
      <c r="X107" s="107">
        <f t="shared" si="69"/>
        <v>4019.9999999999995</v>
      </c>
      <c r="Y107" s="107">
        <f t="shared" si="70"/>
        <v>-1508.9999999999995</v>
      </c>
      <c r="Z107" s="100">
        <f t="shared" si="6"/>
        <v>-0.60095579450418146</v>
      </c>
      <c r="AA107" s="210" t="s">
        <v>271</v>
      </c>
      <c r="AB107" s="56"/>
      <c r="AC107" s="115"/>
      <c r="AD107" s="56"/>
      <c r="AE107" s="56"/>
      <c r="AF107" s="56"/>
      <c r="AG107" s="56"/>
      <c r="AH107" s="56"/>
      <c r="AI107" s="56"/>
      <c r="AJ107" s="56"/>
      <c r="AK107" s="56"/>
      <c r="AL107" s="56"/>
      <c r="AM107" s="56"/>
      <c r="AN107" s="56"/>
    </row>
    <row r="108" spans="1:40" ht="40.5" customHeight="1" x14ac:dyDescent="0.25">
      <c r="A108" s="116" t="s">
        <v>82</v>
      </c>
      <c r="B108" s="103" t="s">
        <v>272</v>
      </c>
      <c r="C108" s="195" t="s">
        <v>273</v>
      </c>
      <c r="D108" s="118"/>
      <c r="E108" s="119"/>
      <c r="F108" s="120">
        <v>0.22</v>
      </c>
      <c r="G108" s="121">
        <f t="shared" si="63"/>
        <v>0</v>
      </c>
      <c r="H108" s="122"/>
      <c r="I108" s="107"/>
      <c r="J108" s="122">
        <f t="shared" si="64"/>
        <v>0</v>
      </c>
      <c r="K108" s="119"/>
      <c r="L108" s="120">
        <v>0.22</v>
      </c>
      <c r="M108" s="121">
        <f t="shared" si="65"/>
        <v>0</v>
      </c>
      <c r="N108" s="122"/>
      <c r="O108" s="122"/>
      <c r="P108" s="122"/>
      <c r="Q108" s="119"/>
      <c r="R108" s="120">
        <v>0.22</v>
      </c>
      <c r="S108" s="124">
        <f t="shared" si="66"/>
        <v>0</v>
      </c>
      <c r="T108" s="119"/>
      <c r="U108" s="120"/>
      <c r="V108" s="111">
        <f t="shared" si="67"/>
        <v>0</v>
      </c>
      <c r="W108" s="112">
        <f t="shared" si="68"/>
        <v>0</v>
      </c>
      <c r="X108" s="107">
        <f t="shared" si="69"/>
        <v>0</v>
      </c>
      <c r="Y108" s="107">
        <f t="shared" si="70"/>
        <v>0</v>
      </c>
      <c r="Z108" s="100" t="e">
        <f t="shared" si="6"/>
        <v>#DIV/0!</v>
      </c>
      <c r="AA108" s="157"/>
      <c r="AB108" s="56"/>
      <c r="AC108" s="56"/>
      <c r="AD108" s="56"/>
      <c r="AE108" s="56"/>
      <c r="AF108" s="56"/>
      <c r="AG108" s="56"/>
      <c r="AH108" s="56"/>
      <c r="AI108" s="56"/>
      <c r="AJ108" s="56"/>
      <c r="AK108" s="56"/>
      <c r="AL108" s="56"/>
      <c r="AM108" s="56"/>
      <c r="AN108" s="56"/>
    </row>
    <row r="109" spans="1:40" ht="30" customHeight="1" x14ac:dyDescent="0.25">
      <c r="A109" s="161" t="s">
        <v>274</v>
      </c>
      <c r="B109" s="162"/>
      <c r="C109" s="163"/>
      <c r="D109" s="164"/>
      <c r="E109" s="169">
        <f>SUM(E99:E104)</f>
        <v>10700</v>
      </c>
      <c r="F109" s="188"/>
      <c r="G109" s="167">
        <f>SUM(G99:G108)</f>
        <v>80107</v>
      </c>
      <c r="H109" s="168">
        <f>H99+H100+H102+H103+H104+H105+H106+H107+H108</f>
        <v>11250.117</v>
      </c>
      <c r="I109" s="251"/>
      <c r="J109" s="252">
        <v>58179.55</v>
      </c>
      <c r="K109" s="189">
        <f>SUM(K99:K104)</f>
        <v>0</v>
      </c>
      <c r="L109" s="188"/>
      <c r="M109" s="167">
        <f>SUM(M99:M108)</f>
        <v>0</v>
      </c>
      <c r="N109" s="168"/>
      <c r="O109" s="168"/>
      <c r="P109" s="168">
        <f>P99+P100+P101+P102+P103+P104+P105+P106+P107+P108</f>
        <v>0</v>
      </c>
      <c r="Q109" s="189">
        <f>SUM(Q99:Q104)</f>
        <v>0</v>
      </c>
      <c r="R109" s="188"/>
      <c r="S109" s="170">
        <f>SUM(S99:S108)</f>
        <v>0</v>
      </c>
      <c r="T109" s="189"/>
      <c r="U109" s="188"/>
      <c r="V109" s="170">
        <f>SUM(V99:V108)</f>
        <v>0</v>
      </c>
      <c r="W109" s="253">
        <f t="shared" ref="W109:Y109" si="71">W99+W100+W101+W102+W103+W104+W105+W106+W107+W108</f>
        <v>80107</v>
      </c>
      <c r="X109" s="253">
        <f t="shared" si="71"/>
        <v>58179.543799999999</v>
      </c>
      <c r="Y109" s="253">
        <f t="shared" si="71"/>
        <v>21927.456200000001</v>
      </c>
      <c r="Z109" s="100">
        <f t="shared" si="6"/>
        <v>0.27372709251376287</v>
      </c>
      <c r="AA109" s="173"/>
      <c r="AB109" s="56"/>
      <c r="AC109" s="56"/>
      <c r="AD109" s="56"/>
      <c r="AE109" s="56"/>
      <c r="AF109" s="56"/>
      <c r="AG109" s="56"/>
      <c r="AH109" s="56"/>
      <c r="AI109" s="56"/>
      <c r="AJ109" s="56"/>
      <c r="AK109" s="56"/>
      <c r="AL109" s="56"/>
      <c r="AM109" s="56"/>
      <c r="AN109" s="56"/>
    </row>
    <row r="110" spans="1:40" ht="30" customHeight="1" x14ac:dyDescent="0.25">
      <c r="A110" s="174" t="s">
        <v>77</v>
      </c>
      <c r="B110" s="218">
        <v>8</v>
      </c>
      <c r="C110" s="254" t="s">
        <v>275</v>
      </c>
      <c r="D110" s="177"/>
      <c r="E110" s="86"/>
      <c r="F110" s="86"/>
      <c r="G110" s="86"/>
      <c r="H110" s="86"/>
      <c r="I110" s="255"/>
      <c r="J110" s="256"/>
      <c r="K110" s="86"/>
      <c r="L110" s="86"/>
      <c r="M110" s="86"/>
      <c r="N110" s="86"/>
      <c r="O110" s="86"/>
      <c r="P110" s="86"/>
      <c r="Q110" s="86"/>
      <c r="R110" s="86"/>
      <c r="S110" s="86"/>
      <c r="T110" s="86"/>
      <c r="U110" s="86"/>
      <c r="V110" s="86"/>
      <c r="W110" s="257"/>
      <c r="X110" s="257"/>
      <c r="Y110" s="257"/>
      <c r="Z110" s="100" t="e">
        <f t="shared" si="6"/>
        <v>#DIV/0!</v>
      </c>
      <c r="AA110" s="179"/>
      <c r="AB110" s="56"/>
      <c r="AC110" s="56"/>
      <c r="AD110" s="56"/>
      <c r="AE110" s="56"/>
      <c r="AF110" s="56"/>
      <c r="AG110" s="56"/>
      <c r="AH110" s="56"/>
      <c r="AI110" s="56"/>
      <c r="AJ110" s="56"/>
      <c r="AK110" s="56"/>
      <c r="AL110" s="56"/>
      <c r="AM110" s="56"/>
      <c r="AN110" s="56"/>
    </row>
    <row r="111" spans="1:40" ht="35.25" customHeight="1" x14ac:dyDescent="0.25">
      <c r="A111" s="258" t="s">
        <v>82</v>
      </c>
      <c r="B111" s="259" t="s">
        <v>276</v>
      </c>
      <c r="C111" s="260" t="s">
        <v>277</v>
      </c>
      <c r="D111" s="105" t="s">
        <v>278</v>
      </c>
      <c r="E111" s="106"/>
      <c r="F111" s="107"/>
      <c r="G111" s="108">
        <f t="shared" ref="G111:G113" si="72">E111*F111</f>
        <v>0</v>
      </c>
      <c r="H111" s="109"/>
      <c r="I111" s="107"/>
      <c r="J111" s="149">
        <f t="shared" ref="J111:J113" si="73">H111*I111</f>
        <v>0</v>
      </c>
      <c r="K111" s="106"/>
      <c r="L111" s="107"/>
      <c r="M111" s="108">
        <f t="shared" ref="M111:M113" si="74">K111*L111</f>
        <v>0</v>
      </c>
      <c r="N111" s="109"/>
      <c r="O111" s="109"/>
      <c r="P111" s="109"/>
      <c r="Q111" s="106">
        <v>50</v>
      </c>
      <c r="R111" s="107">
        <v>60</v>
      </c>
      <c r="S111" s="111">
        <f t="shared" ref="S111:S113" si="75">Q111*R111</f>
        <v>3000</v>
      </c>
      <c r="T111" s="261">
        <v>50</v>
      </c>
      <c r="U111" s="262">
        <v>60</v>
      </c>
      <c r="V111" s="111">
        <f>T111*U111</f>
        <v>3000</v>
      </c>
      <c r="W111" s="112">
        <f t="shared" ref="W111:W113" si="76">G111+M111+S111</f>
        <v>3000</v>
      </c>
      <c r="X111" s="112">
        <f t="shared" ref="X111:X113" si="77">J111+P111+V111</f>
        <v>3000</v>
      </c>
      <c r="Y111" s="113">
        <f t="shared" ref="Y111:Y113" si="78">W111-X111</f>
        <v>0</v>
      </c>
      <c r="Z111" s="100">
        <f t="shared" si="6"/>
        <v>0</v>
      </c>
      <c r="AA111" s="114" t="s">
        <v>279</v>
      </c>
      <c r="AB111" s="56"/>
      <c r="AC111" s="56"/>
      <c r="AD111" s="56"/>
      <c r="AE111" s="56"/>
      <c r="AF111" s="56"/>
      <c r="AG111" s="56"/>
      <c r="AH111" s="56"/>
      <c r="AI111" s="56"/>
      <c r="AJ111" s="56"/>
      <c r="AK111" s="56"/>
      <c r="AL111" s="56"/>
      <c r="AM111" s="56"/>
      <c r="AN111" s="56"/>
    </row>
    <row r="112" spans="1:40" ht="102" customHeight="1" x14ac:dyDescent="0.25">
      <c r="A112" s="258" t="s">
        <v>82</v>
      </c>
      <c r="B112" s="259" t="s">
        <v>280</v>
      </c>
      <c r="C112" s="260" t="s">
        <v>281</v>
      </c>
      <c r="D112" s="105" t="s">
        <v>282</v>
      </c>
      <c r="E112" s="106"/>
      <c r="F112" s="107"/>
      <c r="G112" s="108">
        <f t="shared" si="72"/>
        <v>0</v>
      </c>
      <c r="H112" s="109"/>
      <c r="I112" s="107"/>
      <c r="J112" s="109">
        <f t="shared" si="73"/>
        <v>0</v>
      </c>
      <c r="K112" s="106"/>
      <c r="L112" s="107"/>
      <c r="M112" s="108">
        <f t="shared" si="74"/>
        <v>0</v>
      </c>
      <c r="N112" s="109"/>
      <c r="O112" s="109"/>
      <c r="P112" s="109"/>
      <c r="Q112" s="106">
        <v>200</v>
      </c>
      <c r="R112" s="107">
        <v>100</v>
      </c>
      <c r="S112" s="111">
        <f t="shared" si="75"/>
        <v>20000</v>
      </c>
      <c r="T112" s="261">
        <v>200</v>
      </c>
      <c r="U112" s="262">
        <v>74.794899999999998</v>
      </c>
      <c r="V112" s="263">
        <v>14959</v>
      </c>
      <c r="W112" s="112">
        <f t="shared" si="76"/>
        <v>20000</v>
      </c>
      <c r="X112" s="112">
        <f t="shared" si="77"/>
        <v>14959</v>
      </c>
      <c r="Y112" s="113">
        <f t="shared" si="78"/>
        <v>5041</v>
      </c>
      <c r="Z112" s="100">
        <f t="shared" si="6"/>
        <v>0.25205</v>
      </c>
      <c r="AA112" s="114" t="s">
        <v>283</v>
      </c>
      <c r="AB112" s="56"/>
      <c r="AC112" s="56"/>
      <c r="AD112" s="56"/>
      <c r="AE112" s="56"/>
      <c r="AF112" s="56"/>
      <c r="AG112" s="56"/>
      <c r="AH112" s="56"/>
      <c r="AI112" s="56"/>
      <c r="AJ112" s="56"/>
      <c r="AK112" s="56"/>
      <c r="AL112" s="56"/>
      <c r="AM112" s="56"/>
      <c r="AN112" s="56"/>
    </row>
    <row r="113" spans="1:40" ht="49.5" customHeight="1" x14ac:dyDescent="0.25">
      <c r="A113" s="264" t="s">
        <v>82</v>
      </c>
      <c r="B113" s="265" t="s">
        <v>284</v>
      </c>
      <c r="C113" s="266" t="s">
        <v>285</v>
      </c>
      <c r="D113" s="118"/>
      <c r="E113" s="119"/>
      <c r="F113" s="120">
        <v>0.22</v>
      </c>
      <c r="G113" s="121">
        <f t="shared" si="72"/>
        <v>0</v>
      </c>
      <c r="H113" s="122"/>
      <c r="I113" s="107"/>
      <c r="J113" s="109">
        <f t="shared" si="73"/>
        <v>0</v>
      </c>
      <c r="K113" s="119"/>
      <c r="L113" s="120">
        <v>0.22</v>
      </c>
      <c r="M113" s="121">
        <f t="shared" si="74"/>
        <v>0</v>
      </c>
      <c r="N113" s="122"/>
      <c r="O113" s="122"/>
      <c r="P113" s="122"/>
      <c r="Q113" s="119">
        <v>3000</v>
      </c>
      <c r="R113" s="120">
        <v>0.22</v>
      </c>
      <c r="S113" s="124">
        <f t="shared" si="75"/>
        <v>660</v>
      </c>
      <c r="T113" s="119"/>
      <c r="U113" s="120"/>
      <c r="V113" s="111">
        <f>T113*U113</f>
        <v>0</v>
      </c>
      <c r="W113" s="112">
        <f t="shared" si="76"/>
        <v>660</v>
      </c>
      <c r="X113" s="112">
        <f t="shared" si="77"/>
        <v>0</v>
      </c>
      <c r="Y113" s="113">
        <f t="shared" si="78"/>
        <v>660</v>
      </c>
      <c r="Z113" s="100">
        <f t="shared" si="6"/>
        <v>1</v>
      </c>
      <c r="AA113" s="205" t="s">
        <v>286</v>
      </c>
      <c r="AB113" s="56"/>
      <c r="AC113" s="56"/>
      <c r="AD113" s="56"/>
      <c r="AE113" s="56"/>
      <c r="AF113" s="56"/>
      <c r="AG113" s="56"/>
      <c r="AH113" s="56"/>
      <c r="AI113" s="56"/>
      <c r="AJ113" s="56"/>
      <c r="AK113" s="56"/>
      <c r="AL113" s="56"/>
      <c r="AM113" s="56"/>
      <c r="AN113" s="56"/>
    </row>
    <row r="114" spans="1:40" ht="30" customHeight="1" x14ac:dyDescent="0.25">
      <c r="A114" s="161" t="s">
        <v>287</v>
      </c>
      <c r="B114" s="162"/>
      <c r="C114" s="163"/>
      <c r="D114" s="164"/>
      <c r="E114" s="169">
        <f>SUM(E111:E112)</f>
        <v>0</v>
      </c>
      <c r="F114" s="188"/>
      <c r="G114" s="169">
        <f>SUM(G111:G113)</f>
        <v>0</v>
      </c>
      <c r="H114" s="169">
        <f>H111+H112+H113</f>
        <v>0</v>
      </c>
      <c r="I114" s="267"/>
      <c r="J114" s="169">
        <f>J111+J112+J113</f>
        <v>0</v>
      </c>
      <c r="K114" s="169">
        <f>SUM(K111:K112)</f>
        <v>0</v>
      </c>
      <c r="L114" s="188"/>
      <c r="M114" s="169">
        <f>SUM(M111:M113)</f>
        <v>0</v>
      </c>
      <c r="N114" s="169"/>
      <c r="O114" s="169"/>
      <c r="P114" s="169">
        <f>P111+P112+P113</f>
        <v>0</v>
      </c>
      <c r="Q114" s="169">
        <f>SUM(Q111:Q112)</f>
        <v>250</v>
      </c>
      <c r="R114" s="188"/>
      <c r="S114" s="168">
        <f>SUM(S111:S113)</f>
        <v>23660</v>
      </c>
      <c r="T114" s="169">
        <f>T111+T112+T113</f>
        <v>250</v>
      </c>
      <c r="U114" s="188"/>
      <c r="V114" s="168">
        <f t="shared" ref="V114:Y114" si="79">V111+V112+V113</f>
        <v>17959</v>
      </c>
      <c r="W114" s="167">
        <f t="shared" si="79"/>
        <v>23660</v>
      </c>
      <c r="X114" s="167">
        <f t="shared" si="79"/>
        <v>17959</v>
      </c>
      <c r="Y114" s="167">
        <f t="shared" si="79"/>
        <v>5701</v>
      </c>
      <c r="Z114" s="100">
        <f t="shared" si="6"/>
        <v>0.24095519864750634</v>
      </c>
      <c r="AA114" s="173"/>
      <c r="AB114" s="56"/>
      <c r="AC114" s="56"/>
      <c r="AD114" s="56"/>
      <c r="AE114" s="56"/>
      <c r="AF114" s="56"/>
      <c r="AG114" s="56"/>
      <c r="AH114" s="56"/>
      <c r="AI114" s="56"/>
      <c r="AJ114" s="56"/>
      <c r="AK114" s="56"/>
      <c r="AL114" s="56"/>
      <c r="AM114" s="56"/>
      <c r="AN114" s="56"/>
    </row>
    <row r="115" spans="1:40" ht="30" customHeight="1" x14ac:dyDescent="0.25">
      <c r="A115" s="174" t="s">
        <v>77</v>
      </c>
      <c r="B115" s="175">
        <v>9</v>
      </c>
      <c r="C115" s="176" t="s">
        <v>288</v>
      </c>
      <c r="D115" s="177"/>
      <c r="E115" s="86"/>
      <c r="F115" s="86"/>
      <c r="G115" s="86"/>
      <c r="H115" s="86"/>
      <c r="I115" s="244"/>
      <c r="J115" s="86"/>
      <c r="K115" s="86"/>
      <c r="L115" s="86"/>
      <c r="M115" s="86"/>
      <c r="N115" s="86"/>
      <c r="O115" s="86"/>
      <c r="P115" s="86"/>
      <c r="Q115" s="86"/>
      <c r="R115" s="86"/>
      <c r="S115" s="86"/>
      <c r="T115" s="86"/>
      <c r="U115" s="86"/>
      <c r="V115" s="86"/>
      <c r="W115" s="87"/>
      <c r="X115" s="86"/>
      <c r="Y115" s="88"/>
      <c r="Z115" s="100" t="e">
        <f t="shared" si="6"/>
        <v>#DIV/0!</v>
      </c>
      <c r="AA115" s="179"/>
      <c r="AB115" s="56"/>
      <c r="AC115" s="56"/>
      <c r="AD115" s="56"/>
      <c r="AE115" s="56"/>
      <c r="AF115" s="56"/>
      <c r="AG115" s="56"/>
      <c r="AH115" s="56"/>
      <c r="AI115" s="56"/>
      <c r="AJ115" s="56"/>
      <c r="AK115" s="56"/>
      <c r="AL115" s="56"/>
      <c r="AM115" s="56"/>
      <c r="AN115" s="56"/>
    </row>
    <row r="116" spans="1:40" ht="58.5" customHeight="1" x14ac:dyDescent="0.25">
      <c r="A116" s="268" t="s">
        <v>82</v>
      </c>
      <c r="B116" s="269">
        <v>43839</v>
      </c>
      <c r="C116" s="136" t="s">
        <v>289</v>
      </c>
      <c r="D116" s="270" t="s">
        <v>176</v>
      </c>
      <c r="E116" s="271"/>
      <c r="F116" s="272"/>
      <c r="G116" s="273">
        <f t="shared" ref="G116:G120" si="80">E116*F116</f>
        <v>0</v>
      </c>
      <c r="H116" s="274"/>
      <c r="I116" s="107"/>
      <c r="J116" s="274">
        <f t="shared" ref="J116:J120" si="81">H116*I116</f>
        <v>0</v>
      </c>
      <c r="K116" s="275"/>
      <c r="L116" s="272"/>
      <c r="M116" s="273">
        <f t="shared" ref="M116:M120" si="82">K116*L116</f>
        <v>0</v>
      </c>
      <c r="N116" s="274"/>
      <c r="O116" s="274"/>
      <c r="P116" s="274"/>
      <c r="Q116" s="271">
        <v>1</v>
      </c>
      <c r="R116" s="272">
        <v>3500</v>
      </c>
      <c r="S116" s="276">
        <f t="shared" ref="S116:S120" si="83">Q116*R116</f>
        <v>3500</v>
      </c>
      <c r="T116" s="271"/>
      <c r="U116" s="272"/>
      <c r="V116" s="276">
        <f t="shared" ref="V116:V120" si="84">T116*U116</f>
        <v>0</v>
      </c>
      <c r="W116" s="112">
        <f t="shared" ref="W116:W120" si="85">G116+M116+S116</f>
        <v>3500</v>
      </c>
      <c r="X116" s="112">
        <f t="shared" ref="X116:X120" si="86">J116+P116+V116</f>
        <v>0</v>
      </c>
      <c r="Y116" s="113">
        <f t="shared" ref="Y116:Y120" si="87">W116-X116</f>
        <v>3500</v>
      </c>
      <c r="Z116" s="100">
        <f t="shared" si="6"/>
        <v>1</v>
      </c>
      <c r="AA116" s="114" t="s">
        <v>290</v>
      </c>
      <c r="AB116" s="56"/>
      <c r="AC116" s="56"/>
      <c r="AD116" s="56"/>
      <c r="AE116" s="56"/>
      <c r="AF116" s="56"/>
      <c r="AG116" s="56"/>
      <c r="AH116" s="56"/>
      <c r="AI116" s="56"/>
      <c r="AJ116" s="56"/>
      <c r="AK116" s="56"/>
      <c r="AL116" s="56"/>
      <c r="AM116" s="56"/>
      <c r="AN116" s="56"/>
    </row>
    <row r="117" spans="1:40" ht="58.5" customHeight="1" x14ac:dyDescent="0.25">
      <c r="A117" s="102" t="s">
        <v>82</v>
      </c>
      <c r="B117" s="277">
        <v>43870</v>
      </c>
      <c r="C117" s="136" t="s">
        <v>291</v>
      </c>
      <c r="D117" s="278" t="s">
        <v>176</v>
      </c>
      <c r="E117" s="279">
        <v>1</v>
      </c>
      <c r="F117" s="107">
        <v>7000</v>
      </c>
      <c r="G117" s="108">
        <f t="shared" si="80"/>
        <v>7000</v>
      </c>
      <c r="H117" s="109"/>
      <c r="I117" s="107"/>
      <c r="J117" s="274">
        <f t="shared" si="81"/>
        <v>0</v>
      </c>
      <c r="K117" s="106"/>
      <c r="L117" s="107"/>
      <c r="M117" s="108">
        <f t="shared" si="82"/>
        <v>0</v>
      </c>
      <c r="N117" s="109"/>
      <c r="O117" s="109"/>
      <c r="P117" s="109"/>
      <c r="Q117" s="106"/>
      <c r="R117" s="107"/>
      <c r="S117" s="111">
        <f t="shared" si="83"/>
        <v>0</v>
      </c>
      <c r="T117" s="106"/>
      <c r="U117" s="107"/>
      <c r="V117" s="276">
        <f t="shared" si="84"/>
        <v>0</v>
      </c>
      <c r="W117" s="112">
        <f t="shared" si="85"/>
        <v>7000</v>
      </c>
      <c r="X117" s="112">
        <f t="shared" si="86"/>
        <v>0</v>
      </c>
      <c r="Y117" s="113">
        <f t="shared" si="87"/>
        <v>7000</v>
      </c>
      <c r="Z117" s="100">
        <f t="shared" si="6"/>
        <v>1</v>
      </c>
      <c r="AA117" s="114" t="s">
        <v>292</v>
      </c>
      <c r="AB117" s="56"/>
      <c r="AC117" s="56"/>
      <c r="AD117" s="56"/>
      <c r="AE117" s="56"/>
      <c r="AF117" s="56"/>
      <c r="AG117" s="56"/>
      <c r="AH117" s="56"/>
      <c r="AI117" s="56"/>
      <c r="AJ117" s="56"/>
      <c r="AK117" s="56"/>
      <c r="AL117" s="56"/>
      <c r="AM117" s="56"/>
      <c r="AN117" s="56"/>
    </row>
    <row r="118" spans="1:40" ht="61.5" customHeight="1" x14ac:dyDescent="0.25">
      <c r="A118" s="102" t="s">
        <v>82</v>
      </c>
      <c r="B118" s="277">
        <v>44264</v>
      </c>
      <c r="C118" s="136" t="s">
        <v>293</v>
      </c>
      <c r="D118" s="278" t="s">
        <v>176</v>
      </c>
      <c r="E118" s="279">
        <v>1</v>
      </c>
      <c r="F118" s="107">
        <v>6000</v>
      </c>
      <c r="G118" s="108">
        <f t="shared" si="80"/>
        <v>6000</v>
      </c>
      <c r="H118" s="484">
        <v>1</v>
      </c>
      <c r="I118" s="480">
        <v>18950</v>
      </c>
      <c r="J118" s="485">
        <f t="shared" si="81"/>
        <v>18950</v>
      </c>
      <c r="K118" s="106"/>
      <c r="L118" s="107"/>
      <c r="M118" s="108">
        <f t="shared" si="82"/>
        <v>0</v>
      </c>
      <c r="N118" s="109"/>
      <c r="O118" s="109"/>
      <c r="P118" s="109"/>
      <c r="Q118" s="106"/>
      <c r="R118" s="107"/>
      <c r="S118" s="111">
        <f t="shared" si="83"/>
        <v>0</v>
      </c>
      <c r="T118" s="106"/>
      <c r="U118" s="107"/>
      <c r="V118" s="276">
        <f t="shared" si="84"/>
        <v>0</v>
      </c>
      <c r="W118" s="112">
        <f t="shared" si="85"/>
        <v>6000</v>
      </c>
      <c r="X118" s="112">
        <f t="shared" si="86"/>
        <v>18950</v>
      </c>
      <c r="Y118" s="113">
        <f t="shared" si="87"/>
        <v>-12950</v>
      </c>
      <c r="Z118" s="100">
        <f t="shared" si="6"/>
        <v>-2.1583333333333332</v>
      </c>
      <c r="AA118" s="280" t="s">
        <v>294</v>
      </c>
      <c r="AB118" s="281"/>
      <c r="AC118" s="115"/>
      <c r="AD118" s="56"/>
      <c r="AE118" s="56"/>
      <c r="AF118" s="56"/>
      <c r="AG118" s="56"/>
      <c r="AH118" s="56"/>
      <c r="AI118" s="56"/>
      <c r="AJ118" s="56"/>
      <c r="AK118" s="56"/>
      <c r="AL118" s="56"/>
      <c r="AM118" s="56"/>
      <c r="AN118" s="56"/>
    </row>
    <row r="119" spans="1:40" ht="97.5" customHeight="1" x14ac:dyDescent="0.25">
      <c r="A119" s="102" t="s">
        <v>82</v>
      </c>
      <c r="B119" s="277">
        <v>44295</v>
      </c>
      <c r="C119" s="136" t="s">
        <v>295</v>
      </c>
      <c r="D119" s="278" t="s">
        <v>176</v>
      </c>
      <c r="E119" s="279">
        <v>1</v>
      </c>
      <c r="F119" s="107">
        <v>27600</v>
      </c>
      <c r="G119" s="108">
        <f t="shared" si="80"/>
        <v>27600</v>
      </c>
      <c r="H119" s="109">
        <v>1</v>
      </c>
      <c r="I119" s="107">
        <v>25900</v>
      </c>
      <c r="J119" s="274">
        <f t="shared" si="81"/>
        <v>25900</v>
      </c>
      <c r="K119" s="106"/>
      <c r="L119" s="107"/>
      <c r="M119" s="108">
        <f t="shared" si="82"/>
        <v>0</v>
      </c>
      <c r="N119" s="109"/>
      <c r="O119" s="109"/>
      <c r="P119" s="109"/>
      <c r="Q119" s="106"/>
      <c r="R119" s="107"/>
      <c r="S119" s="111">
        <f t="shared" si="83"/>
        <v>0</v>
      </c>
      <c r="T119" s="106"/>
      <c r="U119" s="107"/>
      <c r="V119" s="276">
        <f t="shared" si="84"/>
        <v>0</v>
      </c>
      <c r="W119" s="112">
        <f t="shared" si="85"/>
        <v>27600</v>
      </c>
      <c r="X119" s="112">
        <f t="shared" si="86"/>
        <v>25900</v>
      </c>
      <c r="Y119" s="113">
        <f t="shared" si="87"/>
        <v>1700</v>
      </c>
      <c r="Z119" s="100">
        <f t="shared" si="6"/>
        <v>6.1594202898550728E-2</v>
      </c>
      <c r="AA119" s="210" t="s">
        <v>296</v>
      </c>
      <c r="AB119" s="56"/>
      <c r="AC119" s="56"/>
      <c r="AD119" s="56"/>
      <c r="AE119" s="56"/>
      <c r="AF119" s="56"/>
      <c r="AG119" s="56"/>
      <c r="AH119" s="56"/>
      <c r="AI119" s="56"/>
      <c r="AJ119" s="56"/>
      <c r="AK119" s="56"/>
      <c r="AL119" s="56"/>
      <c r="AM119" s="56"/>
      <c r="AN119" s="56"/>
    </row>
    <row r="120" spans="1:40" ht="39" customHeight="1" x14ac:dyDescent="0.25">
      <c r="A120" s="116" t="s">
        <v>82</v>
      </c>
      <c r="B120" s="277">
        <v>44325</v>
      </c>
      <c r="C120" s="282" t="s">
        <v>297</v>
      </c>
      <c r="D120" s="118"/>
      <c r="E120" s="119"/>
      <c r="F120" s="120">
        <v>0.22</v>
      </c>
      <c r="G120" s="121">
        <f t="shared" si="80"/>
        <v>0</v>
      </c>
      <c r="H120" s="122"/>
      <c r="I120" s="107"/>
      <c r="J120" s="274">
        <f t="shared" si="81"/>
        <v>0</v>
      </c>
      <c r="K120" s="119"/>
      <c r="L120" s="120">
        <v>0.22</v>
      </c>
      <c r="M120" s="121">
        <f t="shared" si="82"/>
        <v>0</v>
      </c>
      <c r="N120" s="122"/>
      <c r="O120" s="122"/>
      <c r="P120" s="122"/>
      <c r="Q120" s="119"/>
      <c r="R120" s="120">
        <v>0.22</v>
      </c>
      <c r="S120" s="124">
        <f t="shared" si="83"/>
        <v>0</v>
      </c>
      <c r="T120" s="119"/>
      <c r="U120" s="120"/>
      <c r="V120" s="276">
        <f t="shared" si="84"/>
        <v>0</v>
      </c>
      <c r="W120" s="187">
        <f t="shared" si="85"/>
        <v>0</v>
      </c>
      <c r="X120" s="187">
        <f t="shared" si="86"/>
        <v>0</v>
      </c>
      <c r="Y120" s="204">
        <f t="shared" si="87"/>
        <v>0</v>
      </c>
      <c r="Z120" s="100" t="e">
        <f t="shared" si="6"/>
        <v>#DIV/0!</v>
      </c>
      <c r="AA120" s="205"/>
      <c r="AB120" s="56"/>
      <c r="AC120" s="56"/>
      <c r="AD120" s="56"/>
      <c r="AE120" s="56"/>
      <c r="AF120" s="56"/>
      <c r="AG120" s="56"/>
      <c r="AH120" s="56"/>
      <c r="AI120" s="56"/>
      <c r="AJ120" s="56"/>
      <c r="AK120" s="56"/>
      <c r="AL120" s="56"/>
      <c r="AM120" s="56"/>
      <c r="AN120" s="56"/>
    </row>
    <row r="121" spans="1:40" ht="30" customHeight="1" x14ac:dyDescent="0.25">
      <c r="A121" s="161" t="s">
        <v>298</v>
      </c>
      <c r="B121" s="162"/>
      <c r="C121" s="163"/>
      <c r="D121" s="283"/>
      <c r="E121" s="169">
        <f>SUM(E116:E120)</f>
        <v>3</v>
      </c>
      <c r="F121" s="188"/>
      <c r="G121" s="167">
        <f>SUM(G116:G120)</f>
        <v>40600</v>
      </c>
      <c r="H121" s="168">
        <f>H116+H117+H118+H119+H120</f>
        <v>2</v>
      </c>
      <c r="I121" s="251"/>
      <c r="J121" s="168">
        <f>J116+J117+J118+J119+J120</f>
        <v>44850</v>
      </c>
      <c r="K121" s="189">
        <f>SUM(K116:K119)</f>
        <v>0</v>
      </c>
      <c r="L121" s="188"/>
      <c r="M121" s="167">
        <f>SUM(M116:M120)</f>
        <v>0</v>
      </c>
      <c r="N121" s="168"/>
      <c r="O121" s="168"/>
      <c r="P121" s="168">
        <f>P116+P117+P118+P119+P120</f>
        <v>0</v>
      </c>
      <c r="Q121" s="189">
        <f>SUM(Q116:Q119)</f>
        <v>1</v>
      </c>
      <c r="R121" s="188"/>
      <c r="S121" s="170">
        <f>SUM(S116:S120)</f>
        <v>3500</v>
      </c>
      <c r="T121" s="189"/>
      <c r="U121" s="188"/>
      <c r="V121" s="170">
        <f>SUM(V116:V120)</f>
        <v>0</v>
      </c>
      <c r="W121" s="190">
        <f t="shared" ref="W121:Y121" si="88">W116+W117+W118+W119+W120</f>
        <v>44100</v>
      </c>
      <c r="X121" s="242">
        <f t="shared" si="88"/>
        <v>44850</v>
      </c>
      <c r="Y121" s="241">
        <f t="shared" si="88"/>
        <v>-750</v>
      </c>
      <c r="Z121" s="100">
        <f t="shared" si="6"/>
        <v>-1.7006802721088437E-2</v>
      </c>
      <c r="AA121" s="173"/>
      <c r="AB121" s="56"/>
      <c r="AC121" s="56"/>
      <c r="AD121" s="56"/>
      <c r="AE121" s="56"/>
      <c r="AF121" s="56"/>
      <c r="AG121" s="56"/>
      <c r="AH121" s="56"/>
      <c r="AI121" s="56"/>
      <c r="AJ121" s="56"/>
      <c r="AK121" s="56"/>
      <c r="AL121" s="56"/>
      <c r="AM121" s="56"/>
      <c r="AN121" s="56"/>
    </row>
    <row r="122" spans="1:40" ht="30" customHeight="1" x14ac:dyDescent="0.25">
      <c r="A122" s="174" t="s">
        <v>77</v>
      </c>
      <c r="B122" s="218">
        <v>10</v>
      </c>
      <c r="C122" s="254" t="s">
        <v>299</v>
      </c>
      <c r="D122" s="177"/>
      <c r="E122" s="86"/>
      <c r="F122" s="86"/>
      <c r="G122" s="86"/>
      <c r="H122" s="86"/>
      <c r="I122" s="284"/>
      <c r="J122" s="86"/>
      <c r="K122" s="86"/>
      <c r="L122" s="86"/>
      <c r="M122" s="86"/>
      <c r="N122" s="86"/>
      <c r="O122" s="86"/>
      <c r="P122" s="86"/>
      <c r="Q122" s="86"/>
      <c r="R122" s="86"/>
      <c r="S122" s="86"/>
      <c r="T122" s="86"/>
      <c r="U122" s="86"/>
      <c r="V122" s="285"/>
      <c r="W122" s="286"/>
      <c r="X122" s="287"/>
      <c r="Y122" s="288"/>
      <c r="Z122" s="100" t="e">
        <f t="shared" si="6"/>
        <v>#DIV/0!</v>
      </c>
      <c r="AA122" s="179"/>
      <c r="AB122" s="56"/>
      <c r="AC122" s="56"/>
      <c r="AD122" s="56"/>
      <c r="AE122" s="56"/>
      <c r="AF122" s="56"/>
      <c r="AG122" s="56"/>
      <c r="AH122" s="56"/>
      <c r="AI122" s="56"/>
      <c r="AJ122" s="56"/>
      <c r="AK122" s="56"/>
      <c r="AL122" s="56"/>
      <c r="AM122" s="56"/>
      <c r="AN122" s="56"/>
    </row>
    <row r="123" spans="1:40" ht="30" customHeight="1" x14ac:dyDescent="0.25">
      <c r="A123" s="102" t="s">
        <v>82</v>
      </c>
      <c r="B123" s="277">
        <v>43840</v>
      </c>
      <c r="C123" s="289" t="s">
        <v>300</v>
      </c>
      <c r="D123" s="270"/>
      <c r="E123" s="290"/>
      <c r="F123" s="147"/>
      <c r="G123" s="148">
        <f t="shared" ref="G123:G124" si="89">E123*F123</f>
        <v>0</v>
      </c>
      <c r="H123" s="149"/>
      <c r="I123" s="149"/>
      <c r="J123" s="149"/>
      <c r="K123" s="146"/>
      <c r="L123" s="147"/>
      <c r="M123" s="148">
        <f t="shared" ref="M123:M124" si="90">K123*L123</f>
        <v>0</v>
      </c>
      <c r="N123" s="149"/>
      <c r="O123" s="149"/>
      <c r="P123" s="149"/>
      <c r="Q123" s="146"/>
      <c r="R123" s="147"/>
      <c r="S123" s="150">
        <f t="shared" ref="S123:S124" si="91">Q123*R123</f>
        <v>0</v>
      </c>
      <c r="T123" s="146"/>
      <c r="U123" s="147"/>
      <c r="V123" s="150">
        <f t="shared" ref="V123:V124" si="92">T123*U123</f>
        <v>0</v>
      </c>
      <c r="W123" s="112">
        <f t="shared" ref="W123:W124" si="93">G123+M123+S123</f>
        <v>0</v>
      </c>
      <c r="X123" s="112">
        <f t="shared" ref="X123:X124" si="94">J123+P123+V123</f>
        <v>0</v>
      </c>
      <c r="Y123" s="204">
        <f t="shared" ref="Y123:Y124" si="95">W123-X123</f>
        <v>0</v>
      </c>
      <c r="Z123" s="100" t="e">
        <f t="shared" si="6"/>
        <v>#DIV/0!</v>
      </c>
      <c r="AA123" s="151"/>
      <c r="AB123" s="56"/>
      <c r="AC123" s="56"/>
      <c r="AD123" s="56"/>
      <c r="AE123" s="56"/>
      <c r="AF123" s="56"/>
      <c r="AG123" s="56"/>
      <c r="AH123" s="56"/>
      <c r="AI123" s="56"/>
      <c r="AJ123" s="56"/>
      <c r="AK123" s="56"/>
      <c r="AL123" s="56"/>
      <c r="AM123" s="56"/>
      <c r="AN123" s="56"/>
    </row>
    <row r="124" spans="1:40" ht="30" customHeight="1" x14ac:dyDescent="0.25">
      <c r="A124" s="116" t="s">
        <v>82</v>
      </c>
      <c r="B124" s="291">
        <v>43961</v>
      </c>
      <c r="C124" s="282" t="s">
        <v>301</v>
      </c>
      <c r="D124" s="292"/>
      <c r="E124" s="119"/>
      <c r="F124" s="120">
        <v>0.22</v>
      </c>
      <c r="G124" s="121">
        <f t="shared" si="89"/>
        <v>0</v>
      </c>
      <c r="H124" s="122"/>
      <c r="I124" s="122"/>
      <c r="J124" s="122"/>
      <c r="K124" s="119"/>
      <c r="L124" s="120">
        <v>0.22</v>
      </c>
      <c r="M124" s="121">
        <f t="shared" si="90"/>
        <v>0</v>
      </c>
      <c r="N124" s="122"/>
      <c r="O124" s="122"/>
      <c r="P124" s="122"/>
      <c r="Q124" s="119"/>
      <c r="R124" s="120">
        <v>0.22</v>
      </c>
      <c r="S124" s="124">
        <f t="shared" si="91"/>
        <v>0</v>
      </c>
      <c r="T124" s="119"/>
      <c r="U124" s="120">
        <v>0.22</v>
      </c>
      <c r="V124" s="124">
        <f t="shared" si="92"/>
        <v>0</v>
      </c>
      <c r="W124" s="187">
        <f t="shared" si="93"/>
        <v>0</v>
      </c>
      <c r="X124" s="187">
        <f t="shared" si="94"/>
        <v>0</v>
      </c>
      <c r="Y124" s="204">
        <f t="shared" si="95"/>
        <v>0</v>
      </c>
      <c r="Z124" s="100" t="e">
        <f t="shared" si="6"/>
        <v>#DIV/0!</v>
      </c>
      <c r="AA124" s="157"/>
      <c r="AB124" s="56"/>
      <c r="AC124" s="56"/>
      <c r="AD124" s="56"/>
      <c r="AE124" s="56"/>
      <c r="AF124" s="56"/>
      <c r="AG124" s="56"/>
      <c r="AH124" s="56"/>
      <c r="AI124" s="56"/>
      <c r="AJ124" s="56"/>
      <c r="AK124" s="56"/>
      <c r="AL124" s="56"/>
      <c r="AM124" s="56"/>
      <c r="AN124" s="56"/>
    </row>
    <row r="125" spans="1:40" ht="30" customHeight="1" x14ac:dyDescent="0.25">
      <c r="A125" s="161" t="s">
        <v>302</v>
      </c>
      <c r="B125" s="162"/>
      <c r="C125" s="163"/>
      <c r="D125" s="164"/>
      <c r="E125" s="169">
        <f>SUM(E123)</f>
        <v>0</v>
      </c>
      <c r="F125" s="188"/>
      <c r="G125" s="167">
        <f>SUM(G123:G124)</f>
        <v>0</v>
      </c>
      <c r="H125" s="168"/>
      <c r="I125" s="168"/>
      <c r="J125" s="168">
        <f>J123+J124</f>
        <v>0</v>
      </c>
      <c r="K125" s="189">
        <f>SUM(K123)</f>
        <v>0</v>
      </c>
      <c r="L125" s="188"/>
      <c r="M125" s="167">
        <f>SUM(M123:M124)</f>
        <v>0</v>
      </c>
      <c r="N125" s="168"/>
      <c r="O125" s="168"/>
      <c r="P125" s="168">
        <f>P123+P124</f>
        <v>0</v>
      </c>
      <c r="Q125" s="189">
        <f>SUM(Q123)</f>
        <v>0</v>
      </c>
      <c r="R125" s="188"/>
      <c r="S125" s="170">
        <f>SUM(S123:S124)</f>
        <v>0</v>
      </c>
      <c r="T125" s="189"/>
      <c r="U125" s="188"/>
      <c r="V125" s="170">
        <f>SUM(V123:V124)</f>
        <v>0</v>
      </c>
      <c r="W125" s="293">
        <f t="shared" ref="W125:Y125" si="96">W123+W124</f>
        <v>0</v>
      </c>
      <c r="X125" s="293">
        <f t="shared" si="96"/>
        <v>0</v>
      </c>
      <c r="Y125" s="294">
        <f t="shared" si="96"/>
        <v>0</v>
      </c>
      <c r="Z125" s="100" t="e">
        <f t="shared" si="6"/>
        <v>#DIV/0!</v>
      </c>
      <c r="AA125" s="173"/>
      <c r="AB125" s="56"/>
      <c r="AC125" s="56"/>
      <c r="AD125" s="56"/>
      <c r="AE125" s="56"/>
      <c r="AF125" s="56"/>
      <c r="AG125" s="56"/>
      <c r="AH125" s="56"/>
      <c r="AI125" s="56"/>
      <c r="AJ125" s="56"/>
      <c r="AK125" s="56"/>
      <c r="AL125" s="56"/>
      <c r="AM125" s="56"/>
      <c r="AN125" s="56"/>
    </row>
    <row r="126" spans="1:40" ht="30" customHeight="1" x14ac:dyDescent="0.25">
      <c r="A126" s="174" t="s">
        <v>77</v>
      </c>
      <c r="B126" s="218">
        <v>11</v>
      </c>
      <c r="C126" s="176" t="s">
        <v>303</v>
      </c>
      <c r="D126" s="177"/>
      <c r="E126" s="86"/>
      <c r="F126" s="86"/>
      <c r="G126" s="86"/>
      <c r="H126" s="86"/>
      <c r="I126" s="86"/>
      <c r="J126" s="86"/>
      <c r="K126" s="86"/>
      <c r="L126" s="86"/>
      <c r="M126" s="86"/>
      <c r="N126" s="86"/>
      <c r="O126" s="86"/>
      <c r="P126" s="86"/>
      <c r="Q126" s="86"/>
      <c r="R126" s="86"/>
      <c r="S126" s="86"/>
      <c r="T126" s="86"/>
      <c r="U126" s="86"/>
      <c r="V126" s="86"/>
      <c r="W126" s="245"/>
      <c r="X126" s="245"/>
      <c r="Y126" s="247"/>
      <c r="Z126" s="100" t="e">
        <f t="shared" si="6"/>
        <v>#DIV/0!</v>
      </c>
      <c r="AA126" s="179"/>
      <c r="AB126" s="56"/>
      <c r="AC126" s="56"/>
      <c r="AD126" s="56"/>
      <c r="AE126" s="56"/>
      <c r="AF126" s="56"/>
      <c r="AG126" s="56"/>
      <c r="AH126" s="56"/>
      <c r="AI126" s="56"/>
      <c r="AJ126" s="56"/>
      <c r="AK126" s="56"/>
      <c r="AL126" s="56"/>
      <c r="AM126" s="56"/>
      <c r="AN126" s="56"/>
    </row>
    <row r="127" spans="1:40" ht="30" customHeight="1" x14ac:dyDescent="0.25">
      <c r="A127" s="295" t="s">
        <v>82</v>
      </c>
      <c r="B127" s="277">
        <v>43841</v>
      </c>
      <c r="C127" s="296"/>
      <c r="D127" s="228" t="s">
        <v>156</v>
      </c>
      <c r="E127" s="297"/>
      <c r="F127" s="298"/>
      <c r="G127" s="299">
        <f>E127*F127</f>
        <v>0</v>
      </c>
      <c r="H127" s="300"/>
      <c r="I127" s="300"/>
      <c r="J127" s="300"/>
      <c r="K127" s="146"/>
      <c r="L127" s="147"/>
      <c r="M127" s="148">
        <f>K127*L127</f>
        <v>0</v>
      </c>
      <c r="N127" s="149"/>
      <c r="O127" s="149"/>
      <c r="P127" s="149"/>
      <c r="Q127" s="146"/>
      <c r="R127" s="147"/>
      <c r="S127" s="150">
        <f>Q127*R127</f>
        <v>0</v>
      </c>
      <c r="T127" s="146"/>
      <c r="U127" s="147"/>
      <c r="V127" s="150">
        <f>T127*U127</f>
        <v>0</v>
      </c>
      <c r="W127" s="187">
        <f>G127+M127+S127</f>
        <v>0</v>
      </c>
      <c r="X127" s="187">
        <f>J127+P127+V127</f>
        <v>0</v>
      </c>
      <c r="Y127" s="204">
        <f>W127-X127</f>
        <v>0</v>
      </c>
      <c r="Z127" s="100" t="e">
        <f t="shared" si="6"/>
        <v>#DIV/0!</v>
      </c>
      <c r="AA127" s="151"/>
      <c r="AB127" s="56"/>
      <c r="AC127" s="56"/>
      <c r="AD127" s="56"/>
      <c r="AE127" s="56"/>
      <c r="AF127" s="56"/>
      <c r="AG127" s="56"/>
      <c r="AH127" s="56"/>
      <c r="AI127" s="56"/>
      <c r="AJ127" s="56"/>
      <c r="AK127" s="56"/>
      <c r="AL127" s="56"/>
      <c r="AM127" s="56"/>
      <c r="AN127" s="56"/>
    </row>
    <row r="128" spans="1:40" ht="30" customHeight="1" x14ac:dyDescent="0.25">
      <c r="A128" s="515" t="s">
        <v>304</v>
      </c>
      <c r="B128" s="504"/>
      <c r="C128" s="504"/>
      <c r="D128" s="505"/>
      <c r="E128" s="169">
        <f>SUM(E127)</f>
        <v>0</v>
      </c>
      <c r="F128" s="188"/>
      <c r="G128" s="167">
        <f>SUM(G127)</f>
        <v>0</v>
      </c>
      <c r="H128" s="168"/>
      <c r="I128" s="168"/>
      <c r="J128" s="168">
        <f>J127</f>
        <v>0</v>
      </c>
      <c r="K128" s="189">
        <f>SUM(K127)</f>
        <v>0</v>
      </c>
      <c r="L128" s="188"/>
      <c r="M128" s="167">
        <f>SUM(M127)</f>
        <v>0</v>
      </c>
      <c r="N128" s="168"/>
      <c r="O128" s="168"/>
      <c r="P128" s="168">
        <f>P127</f>
        <v>0</v>
      </c>
      <c r="Q128" s="189">
        <f>SUM(Q127)</f>
        <v>0</v>
      </c>
      <c r="R128" s="188"/>
      <c r="S128" s="170">
        <f>SUM(S127)</f>
        <v>0</v>
      </c>
      <c r="T128" s="189"/>
      <c r="U128" s="188"/>
      <c r="V128" s="170">
        <f>SUM(V127)</f>
        <v>0</v>
      </c>
      <c r="W128" s="301">
        <f t="shared" ref="W128:Y128" si="97">W127</f>
        <v>0</v>
      </c>
      <c r="X128" s="301">
        <f t="shared" si="97"/>
        <v>0</v>
      </c>
      <c r="Y128" s="302">
        <f t="shared" si="97"/>
        <v>0</v>
      </c>
      <c r="Z128" s="100" t="e">
        <f t="shared" si="6"/>
        <v>#DIV/0!</v>
      </c>
      <c r="AA128" s="173"/>
      <c r="AB128" s="56"/>
      <c r="AC128" s="56"/>
      <c r="AD128" s="56"/>
      <c r="AE128" s="56"/>
      <c r="AF128" s="56"/>
      <c r="AG128" s="56"/>
      <c r="AH128" s="56"/>
      <c r="AI128" s="56"/>
      <c r="AJ128" s="56"/>
      <c r="AK128" s="56"/>
      <c r="AL128" s="56"/>
      <c r="AM128" s="56"/>
      <c r="AN128" s="56"/>
    </row>
    <row r="129" spans="1:40" ht="30" customHeight="1" x14ac:dyDescent="0.25">
      <c r="A129" s="217" t="s">
        <v>77</v>
      </c>
      <c r="B129" s="218">
        <v>12</v>
      </c>
      <c r="C129" s="219" t="s">
        <v>305</v>
      </c>
      <c r="D129" s="303"/>
      <c r="E129" s="86"/>
      <c r="F129" s="86"/>
      <c r="G129" s="86"/>
      <c r="H129" s="86"/>
      <c r="I129" s="86"/>
      <c r="J129" s="86"/>
      <c r="K129" s="86"/>
      <c r="L129" s="86"/>
      <c r="M129" s="86"/>
      <c r="N129" s="86"/>
      <c r="O129" s="86"/>
      <c r="P129" s="86"/>
      <c r="Q129" s="86"/>
      <c r="R129" s="86"/>
      <c r="S129" s="86"/>
      <c r="T129" s="86"/>
      <c r="U129" s="86"/>
      <c r="V129" s="86"/>
      <c r="W129" s="245"/>
      <c r="X129" s="245"/>
      <c r="Y129" s="288"/>
      <c r="Z129" s="100" t="e">
        <f t="shared" si="6"/>
        <v>#DIV/0!</v>
      </c>
      <c r="AA129" s="179"/>
      <c r="AB129" s="56"/>
      <c r="AC129" s="56"/>
      <c r="AD129" s="56"/>
      <c r="AE129" s="56"/>
      <c r="AF129" s="56"/>
      <c r="AG129" s="56"/>
      <c r="AH129" s="56"/>
      <c r="AI129" s="56"/>
      <c r="AJ129" s="56"/>
      <c r="AK129" s="56"/>
      <c r="AL129" s="56"/>
      <c r="AM129" s="56"/>
      <c r="AN129" s="56"/>
    </row>
    <row r="130" spans="1:40" ht="30" customHeight="1" x14ac:dyDescent="0.25">
      <c r="A130" s="143" t="s">
        <v>82</v>
      </c>
      <c r="B130" s="304">
        <v>43842</v>
      </c>
      <c r="C130" s="305" t="s">
        <v>306</v>
      </c>
      <c r="D130" s="270" t="s">
        <v>307</v>
      </c>
      <c r="E130" s="290"/>
      <c r="F130" s="147"/>
      <c r="G130" s="148">
        <f t="shared" ref="G130:G131" si="98">E130*F130</f>
        <v>0</v>
      </c>
      <c r="H130" s="149"/>
      <c r="I130" s="149"/>
      <c r="J130" s="149"/>
      <c r="K130" s="146"/>
      <c r="L130" s="147"/>
      <c r="M130" s="148">
        <f t="shared" ref="M130:M131" si="99">K130*L130</f>
        <v>0</v>
      </c>
      <c r="N130" s="149"/>
      <c r="O130" s="149"/>
      <c r="P130" s="149"/>
      <c r="Q130" s="146"/>
      <c r="R130" s="147"/>
      <c r="S130" s="150">
        <f t="shared" ref="S130:S131" si="100">Q130*R130</f>
        <v>0</v>
      </c>
      <c r="T130" s="146"/>
      <c r="U130" s="147"/>
      <c r="V130" s="150">
        <f t="shared" ref="V130:V131" si="101">T130*U130</f>
        <v>0</v>
      </c>
      <c r="W130" s="112">
        <f t="shared" ref="W130:W131" si="102">G130+M130+S130</f>
        <v>0</v>
      </c>
      <c r="X130" s="112">
        <f t="shared" ref="X130:X131" si="103">J130+P130+V130</f>
        <v>0</v>
      </c>
      <c r="Y130" s="204">
        <f t="shared" ref="Y130:Y131" si="104">W130-X130</f>
        <v>0</v>
      </c>
      <c r="Z130" s="100" t="e">
        <f t="shared" si="6"/>
        <v>#DIV/0!</v>
      </c>
      <c r="AA130" s="151"/>
      <c r="AB130" s="56"/>
      <c r="AC130" s="56"/>
      <c r="AD130" s="56"/>
      <c r="AE130" s="56"/>
      <c r="AF130" s="56"/>
      <c r="AG130" s="56"/>
      <c r="AH130" s="56"/>
      <c r="AI130" s="56"/>
      <c r="AJ130" s="56"/>
      <c r="AK130" s="56"/>
      <c r="AL130" s="56"/>
      <c r="AM130" s="56"/>
      <c r="AN130" s="56"/>
    </row>
    <row r="131" spans="1:40" ht="30" customHeight="1" x14ac:dyDescent="0.25">
      <c r="A131" s="116" t="s">
        <v>82</v>
      </c>
      <c r="B131" s="306">
        <v>43933</v>
      </c>
      <c r="C131" s="282" t="s">
        <v>308</v>
      </c>
      <c r="D131" s="292"/>
      <c r="E131" s="307"/>
      <c r="F131" s="120">
        <v>0.22</v>
      </c>
      <c r="G131" s="121">
        <f t="shared" si="98"/>
        <v>0</v>
      </c>
      <c r="H131" s="122"/>
      <c r="I131" s="122"/>
      <c r="J131" s="122"/>
      <c r="K131" s="119"/>
      <c r="L131" s="120">
        <v>0.22</v>
      </c>
      <c r="M131" s="121">
        <f t="shared" si="99"/>
        <v>0</v>
      </c>
      <c r="N131" s="122"/>
      <c r="O131" s="122"/>
      <c r="P131" s="122"/>
      <c r="Q131" s="119"/>
      <c r="R131" s="120">
        <v>0.22</v>
      </c>
      <c r="S131" s="124">
        <f t="shared" si="100"/>
        <v>0</v>
      </c>
      <c r="T131" s="119"/>
      <c r="U131" s="120">
        <v>0.22</v>
      </c>
      <c r="V131" s="124">
        <f t="shared" si="101"/>
        <v>0</v>
      </c>
      <c r="W131" s="112">
        <f t="shared" si="102"/>
        <v>0</v>
      </c>
      <c r="X131" s="112">
        <f t="shared" si="103"/>
        <v>0</v>
      </c>
      <c r="Y131" s="204">
        <f t="shared" si="104"/>
        <v>0</v>
      </c>
      <c r="Z131" s="100" t="e">
        <f t="shared" si="6"/>
        <v>#DIV/0!</v>
      </c>
      <c r="AA131" s="205"/>
      <c r="AB131" s="56"/>
      <c r="AC131" s="56"/>
      <c r="AD131" s="56"/>
      <c r="AE131" s="56"/>
      <c r="AF131" s="56"/>
      <c r="AG131" s="56"/>
      <c r="AH131" s="56"/>
      <c r="AI131" s="56"/>
      <c r="AJ131" s="56"/>
      <c r="AK131" s="56"/>
      <c r="AL131" s="56"/>
      <c r="AM131" s="56"/>
      <c r="AN131" s="56"/>
    </row>
    <row r="132" spans="1:40" ht="30" customHeight="1" x14ac:dyDescent="0.25">
      <c r="A132" s="161" t="s">
        <v>309</v>
      </c>
      <c r="B132" s="162"/>
      <c r="C132" s="163"/>
      <c r="D132" s="308"/>
      <c r="E132" s="169">
        <f>SUM(E130)</f>
        <v>0</v>
      </c>
      <c r="F132" s="188"/>
      <c r="G132" s="167">
        <f>SUM(G130:G131)</f>
        <v>0</v>
      </c>
      <c r="H132" s="168"/>
      <c r="I132" s="168"/>
      <c r="J132" s="168">
        <f>J130+J131</f>
        <v>0</v>
      </c>
      <c r="K132" s="189">
        <f>SUM(K130)</f>
        <v>0</v>
      </c>
      <c r="L132" s="188"/>
      <c r="M132" s="167">
        <f>SUM(M130:M131)</f>
        <v>0</v>
      </c>
      <c r="N132" s="168"/>
      <c r="O132" s="168"/>
      <c r="P132" s="168">
        <f>P130+P131</f>
        <v>0</v>
      </c>
      <c r="Q132" s="189">
        <f>SUM(Q130)</f>
        <v>0</v>
      </c>
      <c r="R132" s="188"/>
      <c r="S132" s="170">
        <f>SUM(S130:S131)</f>
        <v>0</v>
      </c>
      <c r="T132" s="189"/>
      <c r="U132" s="188"/>
      <c r="V132" s="170">
        <f>SUM(V130:V131)</f>
        <v>0</v>
      </c>
      <c r="W132" s="309">
        <f t="shared" ref="W132:Y132" si="105">W130+W131</f>
        <v>0</v>
      </c>
      <c r="X132" s="309">
        <f t="shared" si="105"/>
        <v>0</v>
      </c>
      <c r="Y132" s="309">
        <f t="shared" si="105"/>
        <v>0</v>
      </c>
      <c r="Z132" s="100" t="e">
        <f t="shared" si="6"/>
        <v>#DIV/0!</v>
      </c>
      <c r="AA132" s="173"/>
      <c r="AB132" s="56"/>
      <c r="AC132" s="56"/>
      <c r="AD132" s="56"/>
      <c r="AE132" s="56"/>
      <c r="AF132" s="56"/>
      <c r="AG132" s="56"/>
      <c r="AH132" s="56"/>
      <c r="AI132" s="56"/>
      <c r="AJ132" s="56"/>
      <c r="AK132" s="56"/>
      <c r="AL132" s="56"/>
      <c r="AM132" s="56"/>
      <c r="AN132" s="56"/>
    </row>
    <row r="133" spans="1:40" ht="30" customHeight="1" x14ac:dyDescent="0.25">
      <c r="A133" s="217" t="s">
        <v>77</v>
      </c>
      <c r="B133" s="310">
        <v>13</v>
      </c>
      <c r="C133" s="219" t="s">
        <v>310</v>
      </c>
      <c r="D133" s="85"/>
      <c r="E133" s="86"/>
      <c r="F133" s="86"/>
      <c r="G133" s="86"/>
      <c r="H133" s="86"/>
      <c r="I133" s="86"/>
      <c r="J133" s="86"/>
      <c r="K133" s="86"/>
      <c r="L133" s="86"/>
      <c r="M133" s="86"/>
      <c r="N133" s="86"/>
      <c r="O133" s="86"/>
      <c r="P133" s="86"/>
      <c r="Q133" s="86"/>
      <c r="R133" s="86"/>
      <c r="S133" s="86"/>
      <c r="T133" s="86"/>
      <c r="U133" s="86"/>
      <c r="V133" s="86"/>
      <c r="W133" s="245"/>
      <c r="X133" s="311"/>
      <c r="Y133" s="288"/>
      <c r="Z133" s="100" t="e">
        <f t="shared" si="6"/>
        <v>#DIV/0!</v>
      </c>
      <c r="AA133" s="179"/>
      <c r="AB133" s="56"/>
      <c r="AC133" s="56"/>
      <c r="AD133" s="56"/>
      <c r="AE133" s="56"/>
      <c r="AF133" s="56"/>
      <c r="AG133" s="56"/>
      <c r="AH133" s="56"/>
      <c r="AI133" s="56"/>
      <c r="AJ133" s="56"/>
      <c r="AK133" s="56"/>
      <c r="AL133" s="56"/>
      <c r="AM133" s="56"/>
      <c r="AN133" s="56"/>
    </row>
    <row r="134" spans="1:40" ht="30" customHeight="1" x14ac:dyDescent="0.25">
      <c r="A134" s="91" t="s">
        <v>79</v>
      </c>
      <c r="B134" s="141" t="s">
        <v>311</v>
      </c>
      <c r="C134" s="312" t="s">
        <v>312</v>
      </c>
      <c r="D134" s="129"/>
      <c r="E134" s="130">
        <f>SUM(E135)</f>
        <v>0</v>
      </c>
      <c r="F134" s="131"/>
      <c r="G134" s="132">
        <f>SUM(G135:G136)</f>
        <v>0</v>
      </c>
      <c r="H134" s="133"/>
      <c r="I134" s="133"/>
      <c r="J134" s="133">
        <f>J136+J135</f>
        <v>0</v>
      </c>
      <c r="K134" s="130">
        <f>SUM(K135)</f>
        <v>0</v>
      </c>
      <c r="L134" s="131"/>
      <c r="M134" s="132">
        <f>SUM(M135:M136)</f>
        <v>0</v>
      </c>
      <c r="N134" s="133"/>
      <c r="O134" s="133"/>
      <c r="P134" s="133">
        <f>P135+P136</f>
        <v>0</v>
      </c>
      <c r="Q134" s="130">
        <f>SUM(Q135)</f>
        <v>1</v>
      </c>
      <c r="R134" s="131"/>
      <c r="S134" s="134">
        <f>SUM(S135:S136)</f>
        <v>15000</v>
      </c>
      <c r="T134" s="130"/>
      <c r="U134" s="131"/>
      <c r="V134" s="134">
        <f>V135+V136</f>
        <v>21000</v>
      </c>
      <c r="W134" s="180">
        <f t="shared" ref="W134:Y134" si="106">SUM(W135:W136)</f>
        <v>15000</v>
      </c>
      <c r="X134" s="180">
        <f t="shared" si="106"/>
        <v>21000</v>
      </c>
      <c r="Y134" s="208">
        <f t="shared" si="106"/>
        <v>-6000</v>
      </c>
      <c r="Z134" s="100">
        <f t="shared" si="6"/>
        <v>-0.4</v>
      </c>
      <c r="AA134" s="101"/>
      <c r="AB134" s="56"/>
      <c r="AC134" s="56"/>
      <c r="AD134" s="56"/>
      <c r="AE134" s="56"/>
      <c r="AF134" s="56"/>
      <c r="AG134" s="56"/>
      <c r="AH134" s="56"/>
      <c r="AI134" s="56"/>
      <c r="AJ134" s="56"/>
      <c r="AK134" s="56"/>
      <c r="AL134" s="56"/>
      <c r="AM134" s="56"/>
      <c r="AN134" s="56"/>
    </row>
    <row r="135" spans="1:40" ht="69" customHeight="1" x14ac:dyDescent="0.25">
      <c r="A135" s="102" t="s">
        <v>82</v>
      </c>
      <c r="B135" s="103" t="s">
        <v>313</v>
      </c>
      <c r="C135" s="313" t="s">
        <v>314</v>
      </c>
      <c r="D135" s="314" t="s">
        <v>176</v>
      </c>
      <c r="E135" s="315"/>
      <c r="F135" s="316"/>
      <c r="G135" s="317">
        <f t="shared" ref="G135:G136" si="107">E135*F135</f>
        <v>0</v>
      </c>
      <c r="H135" s="318"/>
      <c r="I135" s="318"/>
      <c r="J135" s="318"/>
      <c r="K135" s="315"/>
      <c r="L135" s="239"/>
      <c r="M135" s="317">
        <f t="shared" ref="M135:M136" si="108">K135*L135</f>
        <v>0</v>
      </c>
      <c r="N135" s="318"/>
      <c r="O135" s="318"/>
      <c r="P135" s="318"/>
      <c r="Q135" s="315">
        <v>1</v>
      </c>
      <c r="R135" s="239">
        <v>15000</v>
      </c>
      <c r="S135" s="319">
        <f t="shared" ref="S135:S136" si="109">Q135*R135</f>
        <v>15000</v>
      </c>
      <c r="T135" s="315">
        <v>1</v>
      </c>
      <c r="U135" s="320">
        <v>21000</v>
      </c>
      <c r="V135" s="319">
        <f t="shared" ref="V135:V136" si="110">T135*U135</f>
        <v>21000</v>
      </c>
      <c r="W135" s="112">
        <f t="shared" ref="W135:W136" si="111">G135+M135+S135</f>
        <v>15000</v>
      </c>
      <c r="X135" s="112">
        <f t="shared" ref="X135:X136" si="112">J135+P135+V135</f>
        <v>21000</v>
      </c>
      <c r="Y135" s="113">
        <f t="shared" ref="Y135:Y136" si="113">W135-X135</f>
        <v>-6000</v>
      </c>
      <c r="Z135" s="100">
        <f t="shared" si="6"/>
        <v>-0.4</v>
      </c>
      <c r="AA135" s="126" t="s">
        <v>315</v>
      </c>
      <c r="AB135" s="56"/>
      <c r="AC135" s="56"/>
      <c r="AD135" s="56"/>
      <c r="AE135" s="56"/>
      <c r="AF135" s="56"/>
      <c r="AG135" s="56"/>
      <c r="AH135" s="56"/>
      <c r="AI135" s="56"/>
      <c r="AJ135" s="56"/>
      <c r="AK135" s="56"/>
      <c r="AL135" s="56"/>
      <c r="AM135" s="56"/>
      <c r="AN135" s="56"/>
    </row>
    <row r="136" spans="1:40" ht="39" customHeight="1" x14ac:dyDescent="0.25">
      <c r="A136" s="321" t="s">
        <v>82</v>
      </c>
      <c r="B136" s="154" t="s">
        <v>316</v>
      </c>
      <c r="C136" s="313" t="s">
        <v>317</v>
      </c>
      <c r="D136" s="322"/>
      <c r="E136" s="199"/>
      <c r="F136" s="200">
        <v>0.22</v>
      </c>
      <c r="G136" s="201">
        <f t="shared" si="107"/>
        <v>0</v>
      </c>
      <c r="H136" s="202"/>
      <c r="I136" s="202"/>
      <c r="J136" s="202"/>
      <c r="K136" s="199"/>
      <c r="L136" s="200">
        <v>0.22</v>
      </c>
      <c r="M136" s="201">
        <f t="shared" si="108"/>
        <v>0</v>
      </c>
      <c r="N136" s="202"/>
      <c r="O136" s="202"/>
      <c r="P136" s="202"/>
      <c r="Q136" s="199"/>
      <c r="R136" s="200">
        <v>0.22</v>
      </c>
      <c r="S136" s="203">
        <f t="shared" si="109"/>
        <v>0</v>
      </c>
      <c r="T136" s="199"/>
      <c r="U136" s="200"/>
      <c r="V136" s="203">
        <f t="shared" si="110"/>
        <v>0</v>
      </c>
      <c r="W136" s="112">
        <f t="shared" si="111"/>
        <v>0</v>
      </c>
      <c r="X136" s="112">
        <f t="shared" si="112"/>
        <v>0</v>
      </c>
      <c r="Y136" s="113">
        <f t="shared" si="113"/>
        <v>0</v>
      </c>
      <c r="Z136" s="100" t="e">
        <f t="shared" si="6"/>
        <v>#DIV/0!</v>
      </c>
      <c r="AA136" s="205"/>
      <c r="AB136" s="56"/>
      <c r="AC136" s="56"/>
      <c r="AD136" s="56"/>
      <c r="AE136" s="56"/>
      <c r="AF136" s="56"/>
      <c r="AG136" s="56"/>
      <c r="AH136" s="56"/>
      <c r="AI136" s="56"/>
      <c r="AJ136" s="56"/>
      <c r="AK136" s="56"/>
      <c r="AL136" s="56"/>
      <c r="AM136" s="56"/>
      <c r="AN136" s="56"/>
    </row>
    <row r="137" spans="1:40" ht="27" customHeight="1" x14ac:dyDescent="0.25">
      <c r="A137" s="323" t="s">
        <v>79</v>
      </c>
      <c r="B137" s="324" t="s">
        <v>311</v>
      </c>
      <c r="C137" s="236" t="s">
        <v>318</v>
      </c>
      <c r="D137" s="94"/>
      <c r="E137" s="95">
        <f>SUM(E138)</f>
        <v>0</v>
      </c>
      <c r="F137" s="96"/>
      <c r="G137" s="97">
        <f>SUM(G138:G140)</f>
        <v>5950</v>
      </c>
      <c r="H137" s="98"/>
      <c r="I137" s="98"/>
      <c r="J137" s="98">
        <f>J140+J139+J138</f>
        <v>0</v>
      </c>
      <c r="K137" s="95">
        <f>SUM(K138)</f>
        <v>0</v>
      </c>
      <c r="L137" s="96"/>
      <c r="M137" s="97">
        <f>SUM(M138:M140)</f>
        <v>0</v>
      </c>
      <c r="N137" s="98"/>
      <c r="O137" s="98"/>
      <c r="P137" s="98">
        <f t="shared" ref="P137:Q137" si="114">P138+P139+P140</f>
        <v>0</v>
      </c>
      <c r="Q137" s="95">
        <f t="shared" si="114"/>
        <v>1</v>
      </c>
      <c r="R137" s="96"/>
      <c r="S137" s="99">
        <f>SUM(S138:S140)</f>
        <v>21500</v>
      </c>
      <c r="T137" s="95"/>
      <c r="U137" s="96"/>
      <c r="V137" s="99">
        <f t="shared" ref="V137:Y137" si="115">SUM(V138:V140)</f>
        <v>14999</v>
      </c>
      <c r="W137" s="180">
        <f t="shared" si="115"/>
        <v>27450</v>
      </c>
      <c r="X137" s="180">
        <f t="shared" si="115"/>
        <v>14999</v>
      </c>
      <c r="Y137" s="180">
        <f t="shared" si="115"/>
        <v>12451</v>
      </c>
      <c r="Z137" s="100">
        <f t="shared" si="6"/>
        <v>0.45358834244080148</v>
      </c>
      <c r="AA137" s="182"/>
      <c r="AB137" s="56"/>
      <c r="AC137" s="56"/>
      <c r="AD137" s="56"/>
      <c r="AE137" s="56"/>
      <c r="AF137" s="56"/>
      <c r="AG137" s="56"/>
      <c r="AH137" s="56"/>
      <c r="AI137" s="56"/>
      <c r="AJ137" s="56"/>
      <c r="AK137" s="56"/>
      <c r="AL137" s="56"/>
      <c r="AM137" s="56"/>
      <c r="AN137" s="56"/>
    </row>
    <row r="138" spans="1:40" ht="95.25" customHeight="1" x14ac:dyDescent="0.25">
      <c r="A138" s="102" t="s">
        <v>82</v>
      </c>
      <c r="B138" s="277" t="s">
        <v>319</v>
      </c>
      <c r="C138" s="136" t="s">
        <v>320</v>
      </c>
      <c r="D138" s="278"/>
      <c r="E138" s="279"/>
      <c r="F138" s="107"/>
      <c r="G138" s="108">
        <f t="shared" ref="G138:G140" si="116">E138*F138</f>
        <v>0</v>
      </c>
      <c r="H138" s="109"/>
      <c r="I138" s="109"/>
      <c r="J138" s="109"/>
      <c r="K138" s="106"/>
      <c r="L138" s="107"/>
      <c r="M138" s="108">
        <f t="shared" ref="M138:M140" si="117">K138*L138</f>
        <v>0</v>
      </c>
      <c r="N138" s="109"/>
      <c r="O138" s="109"/>
      <c r="P138" s="109"/>
      <c r="Q138" s="106">
        <v>1</v>
      </c>
      <c r="R138" s="107">
        <v>21500</v>
      </c>
      <c r="S138" s="111">
        <f t="shared" ref="S138:S140" si="118">Q138*R138</f>
        <v>21500</v>
      </c>
      <c r="T138" s="106">
        <v>1</v>
      </c>
      <c r="U138" s="107">
        <v>14999</v>
      </c>
      <c r="V138" s="111">
        <f t="shared" ref="V138:V140" si="119">T138*U138</f>
        <v>14999</v>
      </c>
      <c r="W138" s="112">
        <f t="shared" ref="W138:W140" si="120">G138+M138+S138</f>
        <v>21500</v>
      </c>
      <c r="X138" s="112">
        <f t="shared" ref="X138:X140" si="121">J138+P138+V138</f>
        <v>14999</v>
      </c>
      <c r="Y138" s="113">
        <f t="shared" ref="Y138:Y140" si="122">W138-X138</f>
        <v>6501</v>
      </c>
      <c r="Z138" s="100">
        <f t="shared" si="6"/>
        <v>0.30237209302325579</v>
      </c>
      <c r="AA138" s="210" t="s">
        <v>321</v>
      </c>
      <c r="AB138" s="115"/>
      <c r="AC138" s="56"/>
      <c r="AD138" s="56"/>
      <c r="AE138" s="56"/>
      <c r="AF138" s="56"/>
      <c r="AG138" s="56"/>
      <c r="AH138" s="56"/>
      <c r="AI138" s="56"/>
      <c r="AJ138" s="56"/>
      <c r="AK138" s="56"/>
      <c r="AL138" s="56"/>
      <c r="AM138" s="56"/>
      <c r="AN138" s="56"/>
    </row>
    <row r="139" spans="1:40" ht="30.75" customHeight="1" x14ac:dyDescent="0.25">
      <c r="A139" s="102" t="s">
        <v>82</v>
      </c>
      <c r="B139" s="277" t="s">
        <v>322</v>
      </c>
      <c r="C139" s="104" t="s">
        <v>323</v>
      </c>
      <c r="D139" s="325" t="s">
        <v>176</v>
      </c>
      <c r="E139" s="326">
        <v>1</v>
      </c>
      <c r="F139" s="239">
        <v>5950</v>
      </c>
      <c r="G139" s="317">
        <f t="shared" si="116"/>
        <v>5950</v>
      </c>
      <c r="H139" s="318"/>
      <c r="I139" s="318"/>
      <c r="J139" s="318"/>
      <c r="K139" s="315"/>
      <c r="L139" s="239"/>
      <c r="M139" s="317">
        <f t="shared" si="117"/>
        <v>0</v>
      </c>
      <c r="N139" s="318"/>
      <c r="O139" s="318"/>
      <c r="P139" s="318"/>
      <c r="Q139" s="315"/>
      <c r="R139" s="239"/>
      <c r="S139" s="319">
        <f t="shared" si="118"/>
        <v>0</v>
      </c>
      <c r="T139" s="315"/>
      <c r="U139" s="239"/>
      <c r="V139" s="111">
        <f t="shared" si="119"/>
        <v>0</v>
      </c>
      <c r="W139" s="112">
        <f t="shared" si="120"/>
        <v>5950</v>
      </c>
      <c r="X139" s="112">
        <f t="shared" si="121"/>
        <v>0</v>
      </c>
      <c r="Y139" s="113">
        <f t="shared" si="122"/>
        <v>5950</v>
      </c>
      <c r="Z139" s="100">
        <f t="shared" si="6"/>
        <v>1</v>
      </c>
      <c r="AA139" s="114" t="s">
        <v>324</v>
      </c>
      <c r="AB139" s="56"/>
      <c r="AC139" s="56"/>
      <c r="AD139" s="56"/>
      <c r="AE139" s="56"/>
      <c r="AF139" s="56"/>
      <c r="AG139" s="56"/>
      <c r="AH139" s="56"/>
      <c r="AI139" s="56"/>
      <c r="AJ139" s="56"/>
      <c r="AK139" s="56"/>
      <c r="AL139" s="56"/>
      <c r="AM139" s="56"/>
      <c r="AN139" s="56"/>
    </row>
    <row r="140" spans="1:40" ht="40.5" customHeight="1" x14ac:dyDescent="0.25">
      <c r="A140" s="116" t="s">
        <v>82</v>
      </c>
      <c r="B140" s="117" t="s">
        <v>325</v>
      </c>
      <c r="C140" s="327" t="s">
        <v>326</v>
      </c>
      <c r="D140" s="322"/>
      <c r="E140" s="119"/>
      <c r="F140" s="120">
        <v>0.22</v>
      </c>
      <c r="G140" s="121">
        <f t="shared" si="116"/>
        <v>0</v>
      </c>
      <c r="H140" s="122"/>
      <c r="I140" s="122"/>
      <c r="J140" s="122"/>
      <c r="K140" s="119"/>
      <c r="L140" s="120">
        <v>0.22</v>
      </c>
      <c r="M140" s="121">
        <f t="shared" si="117"/>
        <v>0</v>
      </c>
      <c r="N140" s="122"/>
      <c r="O140" s="122"/>
      <c r="P140" s="122"/>
      <c r="Q140" s="119"/>
      <c r="R140" s="120">
        <v>0.22</v>
      </c>
      <c r="S140" s="124">
        <f t="shared" si="118"/>
        <v>0</v>
      </c>
      <c r="T140" s="119"/>
      <c r="U140" s="120"/>
      <c r="V140" s="111">
        <f t="shared" si="119"/>
        <v>0</v>
      </c>
      <c r="W140" s="112">
        <f t="shared" si="120"/>
        <v>0</v>
      </c>
      <c r="X140" s="112">
        <f t="shared" si="121"/>
        <v>0</v>
      </c>
      <c r="Y140" s="113">
        <f t="shared" si="122"/>
        <v>0</v>
      </c>
      <c r="Z140" s="100" t="e">
        <f t="shared" si="6"/>
        <v>#DIV/0!</v>
      </c>
      <c r="AA140" s="205"/>
      <c r="AB140" s="56"/>
      <c r="AC140" s="56"/>
      <c r="AD140" s="56"/>
      <c r="AE140" s="56"/>
      <c r="AF140" s="56"/>
      <c r="AG140" s="56"/>
      <c r="AH140" s="56"/>
      <c r="AI140" s="56"/>
      <c r="AJ140" s="56"/>
      <c r="AK140" s="56"/>
      <c r="AL140" s="56"/>
      <c r="AM140" s="56"/>
      <c r="AN140" s="56"/>
    </row>
    <row r="141" spans="1:40" ht="20.25" customHeight="1" x14ac:dyDescent="0.25">
      <c r="A141" s="91" t="s">
        <v>79</v>
      </c>
      <c r="B141" s="141" t="s">
        <v>327</v>
      </c>
      <c r="C141" s="236" t="s">
        <v>328</v>
      </c>
      <c r="D141" s="129"/>
      <c r="E141" s="130">
        <f>SUM(E142)</f>
        <v>0</v>
      </c>
      <c r="F141" s="131"/>
      <c r="G141" s="132">
        <f>SUM(G142)</f>
        <v>0</v>
      </c>
      <c r="H141" s="133"/>
      <c r="I141" s="133"/>
      <c r="J141" s="133">
        <f>J142</f>
        <v>0</v>
      </c>
      <c r="K141" s="130">
        <f>SUM(K142)</f>
        <v>0</v>
      </c>
      <c r="L141" s="131"/>
      <c r="M141" s="132">
        <f>SUM(M142)</f>
        <v>0</v>
      </c>
      <c r="N141" s="133"/>
      <c r="O141" s="133"/>
      <c r="P141" s="133">
        <f>P142</f>
        <v>0</v>
      </c>
      <c r="Q141" s="130">
        <f>SUM(Q142)</f>
        <v>0</v>
      </c>
      <c r="R141" s="131"/>
      <c r="S141" s="134">
        <f>SUM(S142)</f>
        <v>0</v>
      </c>
      <c r="T141" s="130"/>
      <c r="U141" s="131"/>
      <c r="V141" s="134">
        <f t="shared" ref="V141:Y141" si="123">V142</f>
        <v>0</v>
      </c>
      <c r="W141" s="180">
        <f t="shared" si="123"/>
        <v>0</v>
      </c>
      <c r="X141" s="180">
        <f t="shared" si="123"/>
        <v>0</v>
      </c>
      <c r="Y141" s="208">
        <f t="shared" si="123"/>
        <v>0</v>
      </c>
      <c r="Z141" s="100" t="e">
        <f t="shared" si="6"/>
        <v>#DIV/0!</v>
      </c>
      <c r="AA141" s="101"/>
      <c r="AB141" s="56"/>
      <c r="AC141" s="56"/>
      <c r="AD141" s="56"/>
      <c r="AE141" s="56"/>
      <c r="AF141" s="56"/>
      <c r="AG141" s="56"/>
      <c r="AH141" s="56"/>
      <c r="AI141" s="56"/>
      <c r="AJ141" s="56"/>
      <c r="AK141" s="56"/>
      <c r="AL141" s="56"/>
      <c r="AM141" s="56"/>
      <c r="AN141" s="56"/>
    </row>
    <row r="142" spans="1:40" ht="17.25" customHeight="1" x14ac:dyDescent="0.25">
      <c r="A142" s="102" t="s">
        <v>82</v>
      </c>
      <c r="B142" s="103" t="s">
        <v>329</v>
      </c>
      <c r="C142" s="195" t="s">
        <v>330</v>
      </c>
      <c r="D142" s="105"/>
      <c r="E142" s="106"/>
      <c r="F142" s="107"/>
      <c r="G142" s="108">
        <f>E142*F142</f>
        <v>0</v>
      </c>
      <c r="H142" s="109"/>
      <c r="I142" s="109"/>
      <c r="J142" s="109"/>
      <c r="K142" s="106"/>
      <c r="L142" s="107"/>
      <c r="M142" s="108">
        <f>K142*L142</f>
        <v>0</v>
      </c>
      <c r="N142" s="109"/>
      <c r="O142" s="109"/>
      <c r="P142" s="109"/>
      <c r="Q142" s="106"/>
      <c r="R142" s="107"/>
      <c r="S142" s="111">
        <f>Q142*R142</f>
        <v>0</v>
      </c>
      <c r="T142" s="106"/>
      <c r="U142" s="107"/>
      <c r="V142" s="111">
        <f>T142*U142</f>
        <v>0</v>
      </c>
      <c r="W142" s="112">
        <f t="shared" ref="W142:Y142" si="124">G142+M142+S142</f>
        <v>0</v>
      </c>
      <c r="X142" s="112">
        <f t="shared" si="124"/>
        <v>0</v>
      </c>
      <c r="Y142" s="112">
        <f t="shared" si="124"/>
        <v>0</v>
      </c>
      <c r="Z142" s="100" t="e">
        <f t="shared" si="6"/>
        <v>#DIV/0!</v>
      </c>
      <c r="AA142" s="137"/>
      <c r="AB142" s="56"/>
      <c r="AC142" s="56"/>
      <c r="AD142" s="56"/>
      <c r="AE142" s="56"/>
      <c r="AF142" s="56"/>
      <c r="AG142" s="56"/>
      <c r="AH142" s="56"/>
      <c r="AI142" s="56"/>
      <c r="AJ142" s="56"/>
      <c r="AK142" s="56"/>
      <c r="AL142" s="56"/>
      <c r="AM142" s="56"/>
      <c r="AN142" s="56"/>
    </row>
    <row r="143" spans="1:40" ht="19.5" customHeight="1" x14ac:dyDescent="0.25">
      <c r="A143" s="91" t="s">
        <v>79</v>
      </c>
      <c r="B143" s="141" t="s">
        <v>331</v>
      </c>
      <c r="C143" s="328" t="s">
        <v>310</v>
      </c>
      <c r="D143" s="129"/>
      <c r="E143" s="130">
        <f>SUM(E144:E148)</f>
        <v>4</v>
      </c>
      <c r="F143" s="131"/>
      <c r="G143" s="132">
        <f>SUM(G144:G166)</f>
        <v>716288</v>
      </c>
      <c r="H143" s="133"/>
      <c r="I143" s="329"/>
      <c r="J143" s="133">
        <f>SUM(J144:J166)</f>
        <v>603915.5</v>
      </c>
      <c r="K143" s="130">
        <f>SUM(K144:K148)</f>
        <v>0</v>
      </c>
      <c r="L143" s="131"/>
      <c r="M143" s="132">
        <f>SUM(M144:M166)</f>
        <v>26071.4</v>
      </c>
      <c r="N143" s="133"/>
      <c r="O143" s="133"/>
      <c r="P143" s="133">
        <f>P144+P145+P146+P144+P145+P146+P147+P148+P149+P150+P151+P152+P153+P154+P155+P156+P157+P158+P159+P160+P161+P162+P163+P164+P165+P166</f>
        <v>26673.299200000001</v>
      </c>
      <c r="Q143" s="130">
        <f>SUM(Q144:Q166)</f>
        <v>857</v>
      </c>
      <c r="R143" s="131"/>
      <c r="S143" s="134">
        <f>SUM(S144:S166)</f>
        <v>102209.60000000001</v>
      </c>
      <c r="T143" s="130"/>
      <c r="U143" s="131"/>
      <c r="V143" s="209">
        <f>SUM(V144:V168)</f>
        <v>90162.140000000014</v>
      </c>
      <c r="W143" s="209">
        <f>W144+W145+W146+W147+W148+W149+W150+W151+W152+W153+W154+W155+W156+W157+W158+W159+W160+W161+W162+W163+W164+W165</f>
        <v>844569</v>
      </c>
      <c r="X143" s="209">
        <f>X144+X145+X146+X147+X148+X149+X150+X151+X152+X153+X154+X155+X156+X157+X158+X159+X160+X161+X162+X163+X164+X165+X166+X167+X168</f>
        <v>720750.93920000002</v>
      </c>
      <c r="Y143" s="209">
        <f>Y144+Y145+Y146+Y147+Y148+Y149+Y150+Y151+Y152+Y153+Y154+Y155+Y156+Y157+Y158+Y159+Y160+Y161+Y162+Y163+Y164+Y165</f>
        <v>149276.06080000001</v>
      </c>
      <c r="Z143" s="100">
        <f t="shared" si="6"/>
        <v>0.17674821216502146</v>
      </c>
      <c r="AA143" s="101"/>
      <c r="AB143" s="56"/>
      <c r="AC143" s="56"/>
      <c r="AD143" s="56"/>
      <c r="AE143" s="56"/>
      <c r="AF143" s="56"/>
      <c r="AG143" s="56"/>
      <c r="AH143" s="56"/>
      <c r="AI143" s="56"/>
      <c r="AJ143" s="56"/>
      <c r="AK143" s="56"/>
      <c r="AL143" s="56"/>
      <c r="AM143" s="56"/>
      <c r="AN143" s="56"/>
    </row>
    <row r="144" spans="1:40" ht="90.75" customHeight="1" x14ac:dyDescent="0.25">
      <c r="A144" s="102" t="s">
        <v>82</v>
      </c>
      <c r="B144" s="103" t="s">
        <v>332</v>
      </c>
      <c r="C144" s="195" t="s">
        <v>333</v>
      </c>
      <c r="D144" s="105" t="s">
        <v>334</v>
      </c>
      <c r="E144" s="106"/>
      <c r="F144" s="107"/>
      <c r="G144" s="108">
        <f t="shared" ref="G144:G157" si="125">E144*F144</f>
        <v>0</v>
      </c>
      <c r="H144" s="109"/>
      <c r="I144" s="107"/>
      <c r="J144" s="109">
        <f t="shared" ref="J144:J165" si="126">H144*I144</f>
        <v>0</v>
      </c>
      <c r="K144" s="106"/>
      <c r="L144" s="107"/>
      <c r="M144" s="108"/>
      <c r="N144" s="109"/>
      <c r="O144" s="109"/>
      <c r="P144" s="109"/>
      <c r="Q144" s="106">
        <f>3*4*12+1*14*12+3*10*12+1*4*12</f>
        <v>720</v>
      </c>
      <c r="R144" s="107">
        <v>59.38</v>
      </c>
      <c r="S144" s="111">
        <f t="shared" ref="S144:S159" si="127">Q144*R144</f>
        <v>42753.599999999999</v>
      </c>
      <c r="T144" s="330">
        <v>648</v>
      </c>
      <c r="U144" s="331">
        <v>59.38</v>
      </c>
      <c r="V144" s="332">
        <f t="shared" ref="V144:V168" si="128">T144*U144</f>
        <v>38478.240000000005</v>
      </c>
      <c r="W144" s="112">
        <f t="shared" ref="W144:W168" si="129">G144+M144+S144</f>
        <v>42753.599999999999</v>
      </c>
      <c r="X144" s="107">
        <f t="shared" ref="X144:X168" si="130">J144+P144+V144</f>
        <v>38478.240000000005</v>
      </c>
      <c r="Y144" s="107">
        <f t="shared" ref="Y144:Y168" si="131">W144-X144</f>
        <v>4275.3599999999933</v>
      </c>
      <c r="Z144" s="100">
        <f t="shared" si="6"/>
        <v>9.9999999999999853E-2</v>
      </c>
      <c r="AA144" s="210" t="s">
        <v>335</v>
      </c>
      <c r="AB144" s="56"/>
      <c r="AC144" s="56"/>
      <c r="AD144" s="56"/>
      <c r="AE144" s="56"/>
      <c r="AF144" s="56"/>
      <c r="AG144" s="56"/>
      <c r="AH144" s="56"/>
      <c r="AI144" s="56"/>
      <c r="AJ144" s="56"/>
      <c r="AK144" s="56"/>
      <c r="AL144" s="56"/>
      <c r="AM144" s="56"/>
      <c r="AN144" s="56"/>
    </row>
    <row r="145" spans="1:40" ht="81" customHeight="1" x14ac:dyDescent="0.25">
      <c r="A145" s="102" t="s">
        <v>82</v>
      </c>
      <c r="B145" s="277" t="s">
        <v>336</v>
      </c>
      <c r="C145" s="104" t="s">
        <v>337</v>
      </c>
      <c r="D145" s="325" t="s">
        <v>176</v>
      </c>
      <c r="E145" s="326">
        <v>1</v>
      </c>
      <c r="F145" s="239">
        <v>16000</v>
      </c>
      <c r="G145" s="317">
        <f t="shared" si="125"/>
        <v>16000</v>
      </c>
      <c r="H145" s="318">
        <v>1</v>
      </c>
      <c r="I145" s="320">
        <v>42656</v>
      </c>
      <c r="J145" s="109">
        <f t="shared" si="126"/>
        <v>42656</v>
      </c>
      <c r="K145" s="106"/>
      <c r="L145" s="107"/>
      <c r="M145" s="108"/>
      <c r="N145" s="109"/>
      <c r="O145" s="109"/>
      <c r="P145" s="109"/>
      <c r="Q145" s="106">
        <v>1</v>
      </c>
      <c r="R145" s="107">
        <v>26656</v>
      </c>
      <c r="S145" s="111">
        <f t="shared" si="127"/>
        <v>26656</v>
      </c>
      <c r="T145" s="106"/>
      <c r="U145" s="107"/>
      <c r="V145" s="111">
        <f t="shared" si="128"/>
        <v>0</v>
      </c>
      <c r="W145" s="187">
        <f t="shared" si="129"/>
        <v>42656</v>
      </c>
      <c r="X145" s="107">
        <f t="shared" si="130"/>
        <v>42656</v>
      </c>
      <c r="Y145" s="107">
        <f t="shared" si="131"/>
        <v>0</v>
      </c>
      <c r="Z145" s="100">
        <f t="shared" si="6"/>
        <v>0</v>
      </c>
      <c r="AA145" s="210" t="s">
        <v>338</v>
      </c>
      <c r="AB145" s="56"/>
      <c r="AC145" s="115"/>
      <c r="AD145" s="56"/>
      <c r="AE145" s="56"/>
      <c r="AF145" s="56"/>
      <c r="AG145" s="56"/>
      <c r="AH145" s="56"/>
      <c r="AI145" s="56"/>
      <c r="AJ145" s="56"/>
      <c r="AK145" s="56"/>
      <c r="AL145" s="56"/>
      <c r="AM145" s="56"/>
      <c r="AN145" s="56"/>
    </row>
    <row r="146" spans="1:40" ht="84" customHeight="1" x14ac:dyDescent="0.25">
      <c r="A146" s="102" t="s">
        <v>82</v>
      </c>
      <c r="B146" s="103" t="s">
        <v>339</v>
      </c>
      <c r="C146" s="195" t="s">
        <v>340</v>
      </c>
      <c r="D146" s="105" t="s">
        <v>341</v>
      </c>
      <c r="E146" s="106">
        <v>1</v>
      </c>
      <c r="F146" s="107">
        <v>15000</v>
      </c>
      <c r="G146" s="108">
        <f t="shared" si="125"/>
        <v>15000</v>
      </c>
      <c r="H146" s="109"/>
      <c r="I146" s="107"/>
      <c r="J146" s="109">
        <f t="shared" si="126"/>
        <v>0</v>
      </c>
      <c r="K146" s="106"/>
      <c r="L146" s="107"/>
      <c r="M146" s="108">
        <f t="shared" ref="M146:M157" si="132">K146*L146</f>
        <v>0</v>
      </c>
      <c r="N146" s="109"/>
      <c r="O146" s="109"/>
      <c r="P146" s="109"/>
      <c r="Q146" s="106"/>
      <c r="R146" s="107"/>
      <c r="S146" s="111">
        <f t="shared" si="127"/>
        <v>0</v>
      </c>
      <c r="T146" s="106"/>
      <c r="U146" s="107"/>
      <c r="V146" s="111">
        <f t="shared" si="128"/>
        <v>0</v>
      </c>
      <c r="W146" s="187">
        <f t="shared" si="129"/>
        <v>15000</v>
      </c>
      <c r="X146" s="107">
        <f t="shared" si="130"/>
        <v>0</v>
      </c>
      <c r="Y146" s="107">
        <f t="shared" si="131"/>
        <v>15000</v>
      </c>
      <c r="Z146" s="100">
        <f t="shared" si="6"/>
        <v>1</v>
      </c>
      <c r="AA146" s="114" t="s">
        <v>342</v>
      </c>
      <c r="AB146" s="56"/>
      <c r="AC146" s="56"/>
      <c r="AD146" s="56"/>
      <c r="AE146" s="56"/>
      <c r="AF146" s="56"/>
      <c r="AG146" s="56"/>
      <c r="AH146" s="56"/>
      <c r="AI146" s="56"/>
      <c r="AJ146" s="56"/>
      <c r="AK146" s="56"/>
      <c r="AL146" s="56"/>
      <c r="AM146" s="56"/>
      <c r="AN146" s="56"/>
    </row>
    <row r="147" spans="1:40" ht="47.25" customHeight="1" x14ac:dyDescent="0.25">
      <c r="A147" s="102" t="s">
        <v>82</v>
      </c>
      <c r="B147" s="103" t="s">
        <v>343</v>
      </c>
      <c r="C147" s="333" t="s">
        <v>344</v>
      </c>
      <c r="D147" s="213" t="s">
        <v>176</v>
      </c>
      <c r="E147" s="221">
        <v>1</v>
      </c>
      <c r="F147" s="222">
        <v>12000</v>
      </c>
      <c r="G147" s="223">
        <f t="shared" si="125"/>
        <v>12000</v>
      </c>
      <c r="H147" s="224">
        <v>1</v>
      </c>
      <c r="I147" s="334">
        <v>10000</v>
      </c>
      <c r="J147" s="109">
        <f t="shared" si="126"/>
        <v>10000</v>
      </c>
      <c r="K147" s="106"/>
      <c r="L147" s="107"/>
      <c r="M147" s="108">
        <f t="shared" si="132"/>
        <v>0</v>
      </c>
      <c r="N147" s="109"/>
      <c r="O147" s="109"/>
      <c r="P147" s="109"/>
      <c r="Q147" s="106"/>
      <c r="R147" s="107"/>
      <c r="S147" s="111">
        <f t="shared" si="127"/>
        <v>0</v>
      </c>
      <c r="T147" s="106"/>
      <c r="U147" s="107"/>
      <c r="V147" s="111">
        <f t="shared" si="128"/>
        <v>0</v>
      </c>
      <c r="W147" s="187">
        <f t="shared" si="129"/>
        <v>12000</v>
      </c>
      <c r="X147" s="112">
        <f t="shared" si="130"/>
        <v>10000</v>
      </c>
      <c r="Y147" s="107">
        <f t="shared" si="131"/>
        <v>2000</v>
      </c>
      <c r="Z147" s="100">
        <f t="shared" si="6"/>
        <v>0.16666666666666666</v>
      </c>
      <c r="AA147" s="522" t="s">
        <v>345</v>
      </c>
      <c r="AB147" s="56"/>
      <c r="AC147" s="56"/>
      <c r="AD147" s="56"/>
      <c r="AE147" s="56"/>
      <c r="AF147" s="56"/>
      <c r="AG147" s="56"/>
      <c r="AH147" s="56"/>
      <c r="AI147" s="56"/>
      <c r="AJ147" s="56"/>
      <c r="AK147" s="56"/>
      <c r="AL147" s="56"/>
      <c r="AM147" s="56"/>
      <c r="AN147" s="56"/>
    </row>
    <row r="148" spans="1:40" ht="39" customHeight="1" x14ac:dyDescent="0.25">
      <c r="A148" s="116" t="s">
        <v>82</v>
      </c>
      <c r="B148" s="117" t="s">
        <v>346</v>
      </c>
      <c r="C148" s="333" t="s">
        <v>347</v>
      </c>
      <c r="D148" s="213" t="s">
        <v>176</v>
      </c>
      <c r="E148" s="221">
        <v>1</v>
      </c>
      <c r="F148" s="222">
        <v>10000</v>
      </c>
      <c r="G148" s="223">
        <f t="shared" si="125"/>
        <v>10000</v>
      </c>
      <c r="H148" s="336">
        <v>1</v>
      </c>
      <c r="I148" s="337">
        <v>10000</v>
      </c>
      <c r="J148" s="109">
        <f t="shared" si="126"/>
        <v>10000</v>
      </c>
      <c r="K148" s="119"/>
      <c r="L148" s="120"/>
      <c r="M148" s="121">
        <f t="shared" si="132"/>
        <v>0</v>
      </c>
      <c r="N148" s="122"/>
      <c r="O148" s="122"/>
      <c r="P148" s="122"/>
      <c r="Q148" s="119"/>
      <c r="R148" s="120"/>
      <c r="S148" s="124">
        <f t="shared" si="127"/>
        <v>0</v>
      </c>
      <c r="T148" s="119"/>
      <c r="U148" s="120"/>
      <c r="V148" s="111">
        <f t="shared" si="128"/>
        <v>0</v>
      </c>
      <c r="W148" s="112">
        <f t="shared" si="129"/>
        <v>10000</v>
      </c>
      <c r="X148" s="112">
        <f t="shared" si="130"/>
        <v>10000</v>
      </c>
      <c r="Y148" s="107">
        <f t="shared" si="131"/>
        <v>0</v>
      </c>
      <c r="Z148" s="100">
        <f t="shared" si="6"/>
        <v>0</v>
      </c>
      <c r="AA148" s="487"/>
      <c r="AB148" s="56"/>
      <c r="AC148" s="56"/>
      <c r="AD148" s="56"/>
      <c r="AE148" s="56"/>
      <c r="AF148" s="56"/>
      <c r="AG148" s="56"/>
      <c r="AH148" s="56"/>
      <c r="AI148" s="56"/>
      <c r="AJ148" s="56"/>
      <c r="AK148" s="56"/>
      <c r="AL148" s="56"/>
      <c r="AM148" s="56"/>
      <c r="AN148" s="56"/>
    </row>
    <row r="149" spans="1:40" ht="47.25" customHeight="1" x14ac:dyDescent="0.25">
      <c r="A149" s="116" t="s">
        <v>82</v>
      </c>
      <c r="B149" s="117" t="s">
        <v>348</v>
      </c>
      <c r="C149" s="333" t="s">
        <v>349</v>
      </c>
      <c r="D149" s="213" t="s">
        <v>176</v>
      </c>
      <c r="E149" s="221">
        <v>1</v>
      </c>
      <c r="F149" s="222">
        <v>10000</v>
      </c>
      <c r="G149" s="223">
        <f t="shared" si="125"/>
        <v>10000</v>
      </c>
      <c r="H149" s="336">
        <v>1</v>
      </c>
      <c r="I149" s="337">
        <v>10000</v>
      </c>
      <c r="J149" s="109">
        <f t="shared" si="126"/>
        <v>10000</v>
      </c>
      <c r="K149" s="119"/>
      <c r="L149" s="120"/>
      <c r="M149" s="121">
        <f t="shared" si="132"/>
        <v>0</v>
      </c>
      <c r="N149" s="122"/>
      <c r="O149" s="122"/>
      <c r="P149" s="122"/>
      <c r="Q149" s="119"/>
      <c r="R149" s="120"/>
      <c r="S149" s="124">
        <f t="shared" si="127"/>
        <v>0</v>
      </c>
      <c r="T149" s="119"/>
      <c r="U149" s="120"/>
      <c r="V149" s="111">
        <f t="shared" si="128"/>
        <v>0</v>
      </c>
      <c r="W149" s="112">
        <f t="shared" si="129"/>
        <v>10000</v>
      </c>
      <c r="X149" s="112">
        <f t="shared" si="130"/>
        <v>10000</v>
      </c>
      <c r="Y149" s="107">
        <f t="shared" si="131"/>
        <v>0</v>
      </c>
      <c r="Z149" s="100">
        <f t="shared" si="6"/>
        <v>0</v>
      </c>
      <c r="AA149" s="487"/>
      <c r="AB149" s="56"/>
      <c r="AC149" s="56"/>
      <c r="AD149" s="56"/>
      <c r="AE149" s="56"/>
      <c r="AF149" s="56"/>
      <c r="AG149" s="56"/>
      <c r="AH149" s="56"/>
      <c r="AI149" s="56"/>
      <c r="AJ149" s="56"/>
      <c r="AK149" s="56"/>
      <c r="AL149" s="56"/>
      <c r="AM149" s="56"/>
      <c r="AN149" s="56"/>
    </row>
    <row r="150" spans="1:40" ht="36.75" customHeight="1" x14ac:dyDescent="0.25">
      <c r="A150" s="116" t="s">
        <v>82</v>
      </c>
      <c r="B150" s="117" t="s">
        <v>350</v>
      </c>
      <c r="C150" s="333" t="s">
        <v>351</v>
      </c>
      <c r="D150" s="213" t="s">
        <v>176</v>
      </c>
      <c r="E150" s="221">
        <v>1</v>
      </c>
      <c r="F150" s="222">
        <v>5975</v>
      </c>
      <c r="G150" s="223">
        <f t="shared" si="125"/>
        <v>5975</v>
      </c>
      <c r="H150" s="336">
        <v>1</v>
      </c>
      <c r="I150" s="336">
        <v>5975</v>
      </c>
      <c r="J150" s="109">
        <f t="shared" si="126"/>
        <v>5975</v>
      </c>
      <c r="K150" s="119"/>
      <c r="L150" s="120"/>
      <c r="M150" s="121">
        <f t="shared" si="132"/>
        <v>0</v>
      </c>
      <c r="N150" s="122"/>
      <c r="O150" s="122"/>
      <c r="P150" s="122"/>
      <c r="Q150" s="119"/>
      <c r="R150" s="120"/>
      <c r="S150" s="124">
        <f t="shared" si="127"/>
        <v>0</v>
      </c>
      <c r="T150" s="119"/>
      <c r="U150" s="120"/>
      <c r="V150" s="111">
        <f t="shared" si="128"/>
        <v>0</v>
      </c>
      <c r="W150" s="112">
        <f t="shared" si="129"/>
        <v>5975</v>
      </c>
      <c r="X150" s="112">
        <f t="shared" si="130"/>
        <v>5975</v>
      </c>
      <c r="Y150" s="113">
        <f t="shared" si="131"/>
        <v>0</v>
      </c>
      <c r="Z150" s="100">
        <f t="shared" si="6"/>
        <v>0</v>
      </c>
      <c r="AA150" s="487"/>
      <c r="AB150" s="56"/>
      <c r="AC150" s="56"/>
      <c r="AD150" s="56"/>
      <c r="AE150" s="56"/>
      <c r="AF150" s="56"/>
      <c r="AG150" s="56"/>
      <c r="AH150" s="56"/>
      <c r="AI150" s="56"/>
      <c r="AJ150" s="56"/>
      <c r="AK150" s="56"/>
      <c r="AL150" s="56"/>
      <c r="AM150" s="56"/>
      <c r="AN150" s="56"/>
    </row>
    <row r="151" spans="1:40" ht="43.5" customHeight="1" x14ac:dyDescent="0.25">
      <c r="A151" s="116" t="s">
        <v>82</v>
      </c>
      <c r="B151" s="117" t="s">
        <v>352</v>
      </c>
      <c r="C151" s="333" t="s">
        <v>353</v>
      </c>
      <c r="D151" s="213" t="s">
        <v>176</v>
      </c>
      <c r="E151" s="221">
        <v>1</v>
      </c>
      <c r="F151" s="222">
        <v>5975</v>
      </c>
      <c r="G151" s="223">
        <f t="shared" si="125"/>
        <v>5975</v>
      </c>
      <c r="H151" s="336">
        <v>1</v>
      </c>
      <c r="I151" s="336">
        <v>5975</v>
      </c>
      <c r="J151" s="109">
        <f t="shared" si="126"/>
        <v>5975</v>
      </c>
      <c r="K151" s="119"/>
      <c r="L151" s="120"/>
      <c r="M151" s="121">
        <f t="shared" si="132"/>
        <v>0</v>
      </c>
      <c r="N151" s="122"/>
      <c r="O151" s="122"/>
      <c r="P151" s="122"/>
      <c r="Q151" s="119"/>
      <c r="R151" s="120"/>
      <c r="S151" s="124">
        <f t="shared" si="127"/>
        <v>0</v>
      </c>
      <c r="T151" s="119"/>
      <c r="U151" s="120"/>
      <c r="V151" s="111">
        <f t="shared" si="128"/>
        <v>0</v>
      </c>
      <c r="W151" s="112">
        <f t="shared" si="129"/>
        <v>5975</v>
      </c>
      <c r="X151" s="112">
        <f t="shared" si="130"/>
        <v>5975</v>
      </c>
      <c r="Y151" s="113">
        <f t="shared" si="131"/>
        <v>0</v>
      </c>
      <c r="Z151" s="100">
        <f t="shared" si="6"/>
        <v>0</v>
      </c>
      <c r="AA151" s="487"/>
      <c r="AB151" s="56"/>
      <c r="AC151" s="56"/>
      <c r="AD151" s="56"/>
      <c r="AE151" s="56"/>
      <c r="AF151" s="56"/>
      <c r="AG151" s="56"/>
      <c r="AH151" s="56"/>
      <c r="AI151" s="56"/>
      <c r="AJ151" s="56"/>
      <c r="AK151" s="56"/>
      <c r="AL151" s="56"/>
      <c r="AM151" s="56"/>
      <c r="AN151" s="56"/>
    </row>
    <row r="152" spans="1:40" ht="48.75" customHeight="1" x14ac:dyDescent="0.25">
      <c r="A152" s="116" t="s">
        <v>82</v>
      </c>
      <c r="B152" s="117" t="s">
        <v>354</v>
      </c>
      <c r="C152" s="333" t="s">
        <v>355</v>
      </c>
      <c r="D152" s="213" t="s">
        <v>176</v>
      </c>
      <c r="E152" s="221">
        <v>1</v>
      </c>
      <c r="F152" s="222">
        <v>10000</v>
      </c>
      <c r="G152" s="223">
        <f t="shared" si="125"/>
        <v>10000</v>
      </c>
      <c r="H152" s="336">
        <v>1</v>
      </c>
      <c r="I152" s="337">
        <v>10000</v>
      </c>
      <c r="J152" s="109">
        <f t="shared" si="126"/>
        <v>10000</v>
      </c>
      <c r="K152" s="119"/>
      <c r="L152" s="120"/>
      <c r="M152" s="121">
        <f t="shared" si="132"/>
        <v>0</v>
      </c>
      <c r="N152" s="122"/>
      <c r="O152" s="122"/>
      <c r="P152" s="122"/>
      <c r="Q152" s="119"/>
      <c r="R152" s="120"/>
      <c r="S152" s="124">
        <f t="shared" si="127"/>
        <v>0</v>
      </c>
      <c r="T152" s="119"/>
      <c r="U152" s="120"/>
      <c r="V152" s="111">
        <f t="shared" si="128"/>
        <v>0</v>
      </c>
      <c r="W152" s="112">
        <f t="shared" si="129"/>
        <v>10000</v>
      </c>
      <c r="X152" s="112">
        <f t="shared" si="130"/>
        <v>10000</v>
      </c>
      <c r="Y152" s="113">
        <f t="shared" si="131"/>
        <v>0</v>
      </c>
      <c r="Z152" s="100">
        <f t="shared" si="6"/>
        <v>0</v>
      </c>
      <c r="AA152" s="488"/>
      <c r="AB152" s="56"/>
      <c r="AC152" s="56"/>
      <c r="AD152" s="56"/>
      <c r="AE152" s="56"/>
      <c r="AF152" s="56"/>
      <c r="AG152" s="56"/>
      <c r="AH152" s="56"/>
      <c r="AI152" s="56"/>
      <c r="AJ152" s="56"/>
      <c r="AK152" s="56"/>
      <c r="AL152" s="56"/>
      <c r="AM152" s="56"/>
      <c r="AN152" s="56"/>
    </row>
    <row r="153" spans="1:40" ht="36.75" customHeight="1" x14ac:dyDescent="0.25">
      <c r="A153" s="116" t="s">
        <v>82</v>
      </c>
      <c r="B153" s="117" t="s">
        <v>356</v>
      </c>
      <c r="C153" s="333" t="s">
        <v>357</v>
      </c>
      <c r="D153" s="213" t="s">
        <v>176</v>
      </c>
      <c r="E153" s="221">
        <v>2</v>
      </c>
      <c r="F153" s="222">
        <v>5500</v>
      </c>
      <c r="G153" s="223">
        <f t="shared" si="125"/>
        <v>11000</v>
      </c>
      <c r="H153" s="338">
        <v>2</v>
      </c>
      <c r="I153" s="338">
        <v>5500</v>
      </c>
      <c r="J153" s="122">
        <f t="shared" si="126"/>
        <v>11000</v>
      </c>
      <c r="K153" s="119"/>
      <c r="L153" s="120"/>
      <c r="M153" s="121">
        <f t="shared" si="132"/>
        <v>0</v>
      </c>
      <c r="N153" s="122"/>
      <c r="O153" s="122"/>
      <c r="P153" s="122"/>
      <c r="Q153" s="119"/>
      <c r="R153" s="120"/>
      <c r="S153" s="124">
        <f t="shared" si="127"/>
        <v>0</v>
      </c>
      <c r="T153" s="119"/>
      <c r="U153" s="120"/>
      <c r="V153" s="111">
        <f t="shared" si="128"/>
        <v>0</v>
      </c>
      <c r="W153" s="112">
        <f t="shared" si="129"/>
        <v>11000</v>
      </c>
      <c r="X153" s="187">
        <f t="shared" si="130"/>
        <v>11000</v>
      </c>
      <c r="Y153" s="204">
        <f t="shared" si="131"/>
        <v>0</v>
      </c>
      <c r="Z153" s="100">
        <f t="shared" si="6"/>
        <v>0</v>
      </c>
      <c r="AA153" s="125" t="s">
        <v>358</v>
      </c>
      <c r="AB153" s="56"/>
      <c r="AC153" s="56"/>
      <c r="AD153" s="56"/>
      <c r="AE153" s="56"/>
      <c r="AF153" s="56"/>
      <c r="AG153" s="56"/>
      <c r="AH153" s="56"/>
      <c r="AI153" s="56"/>
      <c r="AJ153" s="56"/>
      <c r="AK153" s="56"/>
      <c r="AL153" s="56"/>
      <c r="AM153" s="56"/>
      <c r="AN153" s="56"/>
    </row>
    <row r="154" spans="1:40" ht="52.5" customHeight="1" x14ac:dyDescent="0.25">
      <c r="A154" s="116" t="s">
        <v>82</v>
      </c>
      <c r="B154" s="117" t="s">
        <v>359</v>
      </c>
      <c r="C154" s="333" t="s">
        <v>360</v>
      </c>
      <c r="D154" s="213" t="s">
        <v>176</v>
      </c>
      <c r="E154" s="221">
        <v>1</v>
      </c>
      <c r="F154" s="222">
        <v>10000</v>
      </c>
      <c r="G154" s="339">
        <f t="shared" si="125"/>
        <v>10000</v>
      </c>
      <c r="H154" s="222">
        <v>1</v>
      </c>
      <c r="I154" s="340">
        <v>9000</v>
      </c>
      <c r="J154" s="107">
        <f t="shared" si="126"/>
        <v>9000</v>
      </c>
      <c r="K154" s="307"/>
      <c r="L154" s="120"/>
      <c r="M154" s="121">
        <f t="shared" si="132"/>
        <v>0</v>
      </c>
      <c r="N154" s="122"/>
      <c r="O154" s="122"/>
      <c r="P154" s="122"/>
      <c r="Q154" s="119"/>
      <c r="R154" s="120"/>
      <c r="S154" s="124">
        <f t="shared" si="127"/>
        <v>0</v>
      </c>
      <c r="T154" s="119"/>
      <c r="U154" s="120"/>
      <c r="V154" s="111">
        <f t="shared" si="128"/>
        <v>0</v>
      </c>
      <c r="W154" s="187">
        <f t="shared" si="129"/>
        <v>10000</v>
      </c>
      <c r="X154" s="107">
        <f t="shared" si="130"/>
        <v>9000</v>
      </c>
      <c r="Y154" s="107">
        <f t="shared" si="131"/>
        <v>1000</v>
      </c>
      <c r="Z154" s="100">
        <f t="shared" si="6"/>
        <v>0.1</v>
      </c>
      <c r="AA154" s="125" t="s">
        <v>361</v>
      </c>
      <c r="AB154" s="56"/>
      <c r="AC154" s="56"/>
      <c r="AD154" s="56"/>
      <c r="AE154" s="56"/>
      <c r="AF154" s="56"/>
      <c r="AG154" s="56"/>
      <c r="AH154" s="56"/>
      <c r="AI154" s="56"/>
      <c r="AJ154" s="56"/>
      <c r="AK154" s="56"/>
      <c r="AL154" s="56"/>
      <c r="AM154" s="56"/>
      <c r="AN154" s="56"/>
    </row>
    <row r="155" spans="1:40" ht="183" customHeight="1" x14ac:dyDescent="0.25">
      <c r="A155" s="116" t="s">
        <v>82</v>
      </c>
      <c r="B155" s="117" t="s">
        <v>362</v>
      </c>
      <c r="C155" s="341" t="s">
        <v>363</v>
      </c>
      <c r="D155" s="342" t="s">
        <v>176</v>
      </c>
      <c r="E155" s="343">
        <v>1</v>
      </c>
      <c r="F155" s="316">
        <v>549393</v>
      </c>
      <c r="G155" s="344">
        <f t="shared" si="125"/>
        <v>549393</v>
      </c>
      <c r="H155" s="482">
        <v>1</v>
      </c>
      <c r="I155" s="482">
        <v>459995</v>
      </c>
      <c r="J155" s="483">
        <f t="shared" si="126"/>
        <v>459995</v>
      </c>
      <c r="K155" s="345"/>
      <c r="L155" s="346"/>
      <c r="M155" s="347">
        <f t="shared" si="132"/>
        <v>0</v>
      </c>
      <c r="N155" s="315"/>
      <c r="O155" s="348"/>
      <c r="P155" s="317"/>
      <c r="Q155" s="345"/>
      <c r="R155" s="346"/>
      <c r="S155" s="349">
        <f t="shared" si="127"/>
        <v>0</v>
      </c>
      <c r="T155" s="345"/>
      <c r="U155" s="346"/>
      <c r="V155" s="111">
        <f t="shared" si="128"/>
        <v>0</v>
      </c>
      <c r="W155" s="107">
        <f t="shared" si="129"/>
        <v>549393</v>
      </c>
      <c r="X155" s="107">
        <f t="shared" si="130"/>
        <v>459995</v>
      </c>
      <c r="Y155" s="204">
        <f t="shared" si="131"/>
        <v>89398</v>
      </c>
      <c r="Z155" s="100">
        <f t="shared" si="6"/>
        <v>0.1627214034397963</v>
      </c>
      <c r="AA155" s="210" t="s">
        <v>364</v>
      </c>
      <c r="AB155" s="350"/>
      <c r="AC155" s="56"/>
      <c r="AD155" s="56"/>
      <c r="AE155" s="56"/>
      <c r="AF155" s="56"/>
      <c r="AG155" s="56"/>
      <c r="AH155" s="56"/>
      <c r="AI155" s="56"/>
      <c r="AJ155" s="56"/>
      <c r="AK155" s="56"/>
      <c r="AL155" s="56"/>
      <c r="AM155" s="56"/>
      <c r="AN155" s="56"/>
    </row>
    <row r="156" spans="1:40" ht="79.5" customHeight="1" x14ac:dyDescent="0.25">
      <c r="A156" s="102" t="s">
        <v>82</v>
      </c>
      <c r="B156" s="103" t="s">
        <v>365</v>
      </c>
      <c r="C156" s="195" t="s">
        <v>366</v>
      </c>
      <c r="D156" s="105" t="s">
        <v>176</v>
      </c>
      <c r="E156" s="106">
        <v>3</v>
      </c>
      <c r="F156" s="107">
        <v>11950</v>
      </c>
      <c r="G156" s="108">
        <f t="shared" si="125"/>
        <v>35850</v>
      </c>
      <c r="H156" s="149">
        <v>1</v>
      </c>
      <c r="I156" s="149">
        <v>13000</v>
      </c>
      <c r="J156" s="109">
        <f t="shared" si="126"/>
        <v>13000</v>
      </c>
      <c r="K156" s="106"/>
      <c r="L156" s="107"/>
      <c r="M156" s="108">
        <f t="shared" si="132"/>
        <v>0</v>
      </c>
      <c r="N156" s="109"/>
      <c r="O156" s="109"/>
      <c r="P156" s="109"/>
      <c r="Q156" s="106"/>
      <c r="R156" s="107"/>
      <c r="S156" s="108">
        <f t="shared" si="127"/>
        <v>0</v>
      </c>
      <c r="T156" s="106"/>
      <c r="U156" s="107"/>
      <c r="V156" s="111">
        <f t="shared" si="128"/>
        <v>0</v>
      </c>
      <c r="W156" s="112">
        <f t="shared" si="129"/>
        <v>35850</v>
      </c>
      <c r="X156" s="107">
        <f t="shared" si="130"/>
        <v>13000</v>
      </c>
      <c r="Y156" s="204">
        <f t="shared" si="131"/>
        <v>22850</v>
      </c>
      <c r="Z156" s="100">
        <f t="shared" si="6"/>
        <v>0.63737796373779643</v>
      </c>
      <c r="AA156" s="125" t="s">
        <v>367</v>
      </c>
      <c r="AB156" s="56"/>
      <c r="AC156" s="56"/>
      <c r="AD156" s="56"/>
      <c r="AE156" s="56"/>
      <c r="AF156" s="56"/>
      <c r="AG156" s="56"/>
      <c r="AH156" s="56"/>
      <c r="AI156" s="56"/>
      <c r="AJ156" s="56"/>
      <c r="AK156" s="56"/>
      <c r="AL156" s="56"/>
      <c r="AM156" s="56"/>
      <c r="AN156" s="56"/>
    </row>
    <row r="157" spans="1:40" ht="60" customHeight="1" x14ac:dyDescent="0.25">
      <c r="A157" s="116" t="s">
        <v>82</v>
      </c>
      <c r="B157" s="117" t="s">
        <v>368</v>
      </c>
      <c r="C157" s="136" t="s">
        <v>369</v>
      </c>
      <c r="D157" s="118" t="s">
        <v>176</v>
      </c>
      <c r="E157" s="119">
        <v>5</v>
      </c>
      <c r="F157" s="120">
        <v>2390</v>
      </c>
      <c r="G157" s="121">
        <f t="shared" si="125"/>
        <v>11950</v>
      </c>
      <c r="H157" s="123">
        <v>1</v>
      </c>
      <c r="I157" s="123">
        <v>15000</v>
      </c>
      <c r="J157" s="109">
        <f t="shared" si="126"/>
        <v>15000</v>
      </c>
      <c r="K157" s="119"/>
      <c r="L157" s="120"/>
      <c r="M157" s="121">
        <f t="shared" si="132"/>
        <v>0</v>
      </c>
      <c r="N157" s="122"/>
      <c r="O157" s="122"/>
      <c r="P157" s="122"/>
      <c r="Q157" s="119"/>
      <c r="R157" s="120"/>
      <c r="S157" s="121">
        <f t="shared" si="127"/>
        <v>0</v>
      </c>
      <c r="T157" s="119"/>
      <c r="U157" s="120"/>
      <c r="V157" s="111">
        <f t="shared" si="128"/>
        <v>0</v>
      </c>
      <c r="W157" s="112">
        <f t="shared" si="129"/>
        <v>11950</v>
      </c>
      <c r="X157" s="107">
        <f t="shared" si="130"/>
        <v>15000</v>
      </c>
      <c r="Y157" s="204">
        <f t="shared" si="131"/>
        <v>-3050</v>
      </c>
      <c r="Z157" s="100">
        <f t="shared" si="6"/>
        <v>-0.25523012552301255</v>
      </c>
      <c r="AA157" s="125" t="s">
        <v>370</v>
      </c>
      <c r="AB157" s="115"/>
      <c r="AC157" s="56"/>
      <c r="AD157" s="56"/>
      <c r="AE157" s="56"/>
      <c r="AF157" s="56"/>
      <c r="AG157" s="56"/>
      <c r="AH157" s="56"/>
      <c r="AI157" s="56"/>
      <c r="AJ157" s="56"/>
      <c r="AK157" s="56"/>
      <c r="AL157" s="56"/>
      <c r="AM157" s="56"/>
      <c r="AN157" s="56"/>
    </row>
    <row r="158" spans="1:40" ht="87" customHeight="1" x14ac:dyDescent="0.25">
      <c r="A158" s="116" t="s">
        <v>82</v>
      </c>
      <c r="B158" s="117" t="s">
        <v>371</v>
      </c>
      <c r="C158" s="136" t="s">
        <v>372</v>
      </c>
      <c r="D158" s="118" t="s">
        <v>334</v>
      </c>
      <c r="E158" s="119"/>
      <c r="F158" s="120"/>
      <c r="G158" s="121">
        <v>0</v>
      </c>
      <c r="H158" s="122"/>
      <c r="I158" s="122"/>
      <c r="J158" s="109">
        <f t="shared" si="126"/>
        <v>0</v>
      </c>
      <c r="K158" s="119"/>
      <c r="L158" s="120"/>
      <c r="M158" s="121"/>
      <c r="N158" s="122"/>
      <c r="O158" s="122"/>
      <c r="P158" s="122"/>
      <c r="Q158" s="119">
        <f>9*4</f>
        <v>36</v>
      </c>
      <c r="R158" s="120">
        <v>800</v>
      </c>
      <c r="S158" s="121">
        <f t="shared" si="127"/>
        <v>28800</v>
      </c>
      <c r="T158" s="119">
        <v>1</v>
      </c>
      <c r="U158" s="120">
        <v>26225.9</v>
      </c>
      <c r="V158" s="111">
        <f t="shared" si="128"/>
        <v>26225.9</v>
      </c>
      <c r="W158" s="112">
        <f t="shared" si="129"/>
        <v>28800</v>
      </c>
      <c r="X158" s="107">
        <f t="shared" si="130"/>
        <v>26225.9</v>
      </c>
      <c r="Y158" s="204">
        <f t="shared" si="131"/>
        <v>2574.0999999999985</v>
      </c>
      <c r="Z158" s="100">
        <f t="shared" si="6"/>
        <v>8.9378472222222172E-2</v>
      </c>
      <c r="AA158" s="351" t="s">
        <v>373</v>
      </c>
      <c r="AB158" s="115"/>
      <c r="AC158" s="56"/>
      <c r="AD158" s="56"/>
      <c r="AE158" s="56"/>
      <c r="AF158" s="56"/>
      <c r="AG158" s="56"/>
      <c r="AH158" s="56"/>
      <c r="AI158" s="56"/>
      <c r="AJ158" s="56"/>
      <c r="AK158" s="56"/>
      <c r="AL158" s="56"/>
      <c r="AM158" s="56"/>
      <c r="AN158" s="56"/>
    </row>
    <row r="159" spans="1:40" ht="68.25" customHeight="1" x14ac:dyDescent="0.25">
      <c r="A159" s="116" t="s">
        <v>82</v>
      </c>
      <c r="B159" s="117" t="s">
        <v>374</v>
      </c>
      <c r="C159" s="136" t="s">
        <v>375</v>
      </c>
      <c r="D159" s="118" t="s">
        <v>176</v>
      </c>
      <c r="E159" s="119"/>
      <c r="F159" s="120"/>
      <c r="G159" s="121">
        <f>E159*F159</f>
        <v>0</v>
      </c>
      <c r="H159" s="122"/>
      <c r="I159" s="122"/>
      <c r="J159" s="109">
        <f t="shared" si="126"/>
        <v>0</v>
      </c>
      <c r="K159" s="119"/>
      <c r="L159" s="120"/>
      <c r="M159" s="121"/>
      <c r="N159" s="122"/>
      <c r="O159" s="122"/>
      <c r="P159" s="122"/>
      <c r="Q159" s="119">
        <v>100</v>
      </c>
      <c r="R159" s="120">
        <v>40</v>
      </c>
      <c r="S159" s="121">
        <f t="shared" si="127"/>
        <v>4000</v>
      </c>
      <c r="T159" s="119"/>
      <c r="U159" s="120"/>
      <c r="V159" s="111">
        <f t="shared" si="128"/>
        <v>0</v>
      </c>
      <c r="W159" s="112">
        <f t="shared" si="129"/>
        <v>4000</v>
      </c>
      <c r="X159" s="107">
        <f t="shared" si="130"/>
        <v>0</v>
      </c>
      <c r="Y159" s="204">
        <f t="shared" si="131"/>
        <v>4000</v>
      </c>
      <c r="Z159" s="100">
        <f t="shared" si="6"/>
        <v>1</v>
      </c>
      <c r="AA159" s="114" t="s">
        <v>376</v>
      </c>
      <c r="AB159" s="115"/>
      <c r="AC159" s="56"/>
      <c r="AD159" s="56"/>
      <c r="AE159" s="56"/>
      <c r="AF159" s="56"/>
      <c r="AG159" s="56"/>
      <c r="AH159" s="56"/>
      <c r="AI159" s="56"/>
      <c r="AJ159" s="56"/>
      <c r="AK159" s="56"/>
      <c r="AL159" s="56"/>
      <c r="AM159" s="56"/>
      <c r="AN159" s="56"/>
    </row>
    <row r="160" spans="1:40" ht="82.5" customHeight="1" x14ac:dyDescent="0.25">
      <c r="A160" s="116" t="s">
        <v>82</v>
      </c>
      <c r="B160" s="117" t="s">
        <v>377</v>
      </c>
      <c r="C160" s="333" t="s">
        <v>378</v>
      </c>
      <c r="D160" s="118" t="s">
        <v>379</v>
      </c>
      <c r="E160" s="119"/>
      <c r="F160" s="120"/>
      <c r="G160" s="121">
        <v>0</v>
      </c>
      <c r="H160" s="122"/>
      <c r="I160" s="122"/>
      <c r="J160" s="109">
        <f t="shared" si="126"/>
        <v>0</v>
      </c>
      <c r="K160" s="119">
        <v>5</v>
      </c>
      <c r="L160" s="120">
        <v>746</v>
      </c>
      <c r="M160" s="121">
        <v>3730</v>
      </c>
      <c r="N160" s="123">
        <v>4</v>
      </c>
      <c r="O160" s="123">
        <v>621.12</v>
      </c>
      <c r="P160" s="122">
        <f t="shared" ref="P160:P165" si="133">N160*O160</f>
        <v>2484.48</v>
      </c>
      <c r="Q160" s="119"/>
      <c r="R160" s="120"/>
      <c r="S160" s="121">
        <v>0</v>
      </c>
      <c r="T160" s="119"/>
      <c r="U160" s="120"/>
      <c r="V160" s="111">
        <f t="shared" si="128"/>
        <v>0</v>
      </c>
      <c r="W160" s="112">
        <f t="shared" si="129"/>
        <v>3730</v>
      </c>
      <c r="X160" s="107">
        <f t="shared" si="130"/>
        <v>2484.48</v>
      </c>
      <c r="Y160" s="204">
        <f t="shared" si="131"/>
        <v>1245.52</v>
      </c>
      <c r="Z160" s="100">
        <f t="shared" si="6"/>
        <v>0.3339195710455764</v>
      </c>
      <c r="AA160" s="335" t="s">
        <v>380</v>
      </c>
      <c r="AB160" s="115"/>
      <c r="AC160" s="56"/>
      <c r="AD160" s="56"/>
      <c r="AE160" s="56"/>
      <c r="AF160" s="56"/>
      <c r="AG160" s="56"/>
      <c r="AH160" s="56"/>
      <c r="AI160" s="56"/>
      <c r="AJ160" s="56"/>
      <c r="AK160" s="56"/>
      <c r="AL160" s="56"/>
      <c r="AM160" s="56"/>
      <c r="AN160" s="56"/>
    </row>
    <row r="161" spans="1:40" ht="90.75" customHeight="1" x14ac:dyDescent="0.25">
      <c r="A161" s="116" t="s">
        <v>82</v>
      </c>
      <c r="B161" s="117" t="s">
        <v>381</v>
      </c>
      <c r="C161" s="333" t="s">
        <v>382</v>
      </c>
      <c r="D161" s="118" t="s">
        <v>379</v>
      </c>
      <c r="E161" s="119"/>
      <c r="F161" s="120"/>
      <c r="G161" s="121">
        <v>0</v>
      </c>
      <c r="H161" s="122"/>
      <c r="I161" s="122"/>
      <c r="J161" s="109">
        <f t="shared" si="126"/>
        <v>0</v>
      </c>
      <c r="K161" s="119">
        <v>4</v>
      </c>
      <c r="L161" s="120">
        <v>1118</v>
      </c>
      <c r="M161" s="121">
        <v>4472</v>
      </c>
      <c r="N161" s="123">
        <v>4</v>
      </c>
      <c r="O161" s="123">
        <v>1242.24</v>
      </c>
      <c r="P161" s="122">
        <f t="shared" si="133"/>
        <v>4968.96</v>
      </c>
      <c r="Q161" s="119"/>
      <c r="R161" s="120"/>
      <c r="S161" s="121">
        <v>0</v>
      </c>
      <c r="T161" s="119"/>
      <c r="U161" s="120"/>
      <c r="V161" s="111">
        <f t="shared" si="128"/>
        <v>0</v>
      </c>
      <c r="W161" s="112">
        <f t="shared" si="129"/>
        <v>4472</v>
      </c>
      <c r="X161" s="107">
        <f t="shared" si="130"/>
        <v>4968.96</v>
      </c>
      <c r="Y161" s="204">
        <f t="shared" si="131"/>
        <v>-496.96000000000004</v>
      </c>
      <c r="Z161" s="100">
        <f t="shared" si="6"/>
        <v>-0.11112701252236137</v>
      </c>
      <c r="AA161" s="280" t="s">
        <v>383</v>
      </c>
      <c r="AB161" s="115"/>
      <c r="AC161" s="56"/>
      <c r="AD161" s="56"/>
      <c r="AE161" s="56"/>
      <c r="AF161" s="56"/>
      <c r="AG161" s="56"/>
      <c r="AH161" s="56"/>
      <c r="AI161" s="56"/>
      <c r="AJ161" s="56"/>
      <c r="AK161" s="56"/>
      <c r="AL161" s="56"/>
      <c r="AM161" s="56"/>
      <c r="AN161" s="56"/>
    </row>
    <row r="162" spans="1:40" ht="95.25" customHeight="1" x14ac:dyDescent="0.25">
      <c r="A162" s="116" t="s">
        <v>82</v>
      </c>
      <c r="B162" s="117" t="s">
        <v>384</v>
      </c>
      <c r="C162" s="333" t="s">
        <v>385</v>
      </c>
      <c r="D162" s="118" t="s">
        <v>379</v>
      </c>
      <c r="E162" s="119"/>
      <c r="F162" s="120"/>
      <c r="G162" s="121">
        <v>0</v>
      </c>
      <c r="H162" s="122"/>
      <c r="I162" s="122"/>
      <c r="J162" s="109">
        <f t="shared" si="126"/>
        <v>0</v>
      </c>
      <c r="K162" s="119">
        <v>4</v>
      </c>
      <c r="L162" s="120">
        <v>2236</v>
      </c>
      <c r="M162" s="121">
        <v>8944</v>
      </c>
      <c r="N162" s="123">
        <v>4</v>
      </c>
      <c r="O162" s="123">
        <v>2484.4699999999998</v>
      </c>
      <c r="P162" s="122">
        <f t="shared" si="133"/>
        <v>9937.8799999999992</v>
      </c>
      <c r="Q162" s="119"/>
      <c r="R162" s="120"/>
      <c r="S162" s="121">
        <v>0</v>
      </c>
      <c r="T162" s="119"/>
      <c r="U162" s="120"/>
      <c r="V162" s="111">
        <f t="shared" si="128"/>
        <v>0</v>
      </c>
      <c r="W162" s="112">
        <f t="shared" si="129"/>
        <v>8944</v>
      </c>
      <c r="X162" s="107">
        <f t="shared" si="130"/>
        <v>9937.8799999999992</v>
      </c>
      <c r="Y162" s="204">
        <f t="shared" si="131"/>
        <v>-993.8799999999992</v>
      </c>
      <c r="Z162" s="100">
        <f t="shared" si="6"/>
        <v>-0.11112254025044714</v>
      </c>
      <c r="AA162" s="335" t="s">
        <v>386</v>
      </c>
      <c r="AB162" s="115"/>
      <c r="AC162" s="56"/>
      <c r="AD162" s="56"/>
      <c r="AE162" s="56"/>
      <c r="AF162" s="56"/>
      <c r="AG162" s="56"/>
      <c r="AH162" s="56"/>
      <c r="AI162" s="56"/>
      <c r="AJ162" s="56"/>
      <c r="AK162" s="56"/>
      <c r="AL162" s="56"/>
      <c r="AM162" s="56"/>
      <c r="AN162" s="56"/>
    </row>
    <row r="163" spans="1:40" ht="57.75" customHeight="1" x14ac:dyDescent="0.25">
      <c r="A163" s="116" t="s">
        <v>82</v>
      </c>
      <c r="B163" s="117" t="s">
        <v>387</v>
      </c>
      <c r="C163" s="333" t="s">
        <v>388</v>
      </c>
      <c r="D163" s="118" t="s">
        <v>379</v>
      </c>
      <c r="E163" s="119"/>
      <c r="F163" s="120"/>
      <c r="G163" s="121">
        <v>0</v>
      </c>
      <c r="H163" s="122"/>
      <c r="I163" s="122"/>
      <c r="J163" s="109">
        <f t="shared" si="126"/>
        <v>0</v>
      </c>
      <c r="K163" s="119">
        <v>4</v>
      </c>
      <c r="L163" s="120">
        <v>559</v>
      </c>
      <c r="M163" s="121">
        <v>2236</v>
      </c>
      <c r="N163" s="123">
        <v>4</v>
      </c>
      <c r="O163" s="123">
        <v>559.005</v>
      </c>
      <c r="P163" s="122">
        <f t="shared" si="133"/>
        <v>2236.02</v>
      </c>
      <c r="Q163" s="119"/>
      <c r="R163" s="120"/>
      <c r="S163" s="121">
        <v>0</v>
      </c>
      <c r="T163" s="119"/>
      <c r="U163" s="120"/>
      <c r="V163" s="111">
        <f t="shared" si="128"/>
        <v>0</v>
      </c>
      <c r="W163" s="112">
        <f t="shared" si="129"/>
        <v>2236</v>
      </c>
      <c r="X163" s="107">
        <f t="shared" si="130"/>
        <v>2236.02</v>
      </c>
      <c r="Y163" s="204">
        <f t="shared" si="131"/>
        <v>-1.999999999998181E-2</v>
      </c>
      <c r="Z163" s="100">
        <f t="shared" si="6"/>
        <v>-8.9445438282566237E-6</v>
      </c>
      <c r="AA163" s="335" t="s">
        <v>389</v>
      </c>
      <c r="AB163" s="115"/>
      <c r="AC163" s="56"/>
      <c r="AD163" s="56"/>
      <c r="AE163" s="56"/>
      <c r="AF163" s="56"/>
      <c r="AG163" s="56"/>
      <c r="AH163" s="56"/>
      <c r="AI163" s="56"/>
      <c r="AJ163" s="56"/>
      <c r="AK163" s="56"/>
      <c r="AL163" s="56"/>
      <c r="AM163" s="56"/>
      <c r="AN163" s="56"/>
    </row>
    <row r="164" spans="1:40" ht="68.25" customHeight="1" x14ac:dyDescent="0.25">
      <c r="A164" s="116" t="s">
        <v>82</v>
      </c>
      <c r="B164" s="117" t="s">
        <v>390</v>
      </c>
      <c r="C164" s="333" t="s">
        <v>391</v>
      </c>
      <c r="D164" s="118" t="s">
        <v>379</v>
      </c>
      <c r="E164" s="119"/>
      <c r="F164" s="120"/>
      <c r="G164" s="121">
        <v>0</v>
      </c>
      <c r="H164" s="107"/>
      <c r="I164" s="107"/>
      <c r="J164" s="107">
        <f t="shared" si="126"/>
        <v>0</v>
      </c>
      <c r="K164" s="119">
        <v>4</v>
      </c>
      <c r="L164" s="120">
        <v>497</v>
      </c>
      <c r="M164" s="121">
        <v>1988</v>
      </c>
      <c r="N164" s="123">
        <v>4</v>
      </c>
      <c r="O164" s="123">
        <v>559.005</v>
      </c>
      <c r="P164" s="122">
        <f t="shared" si="133"/>
        <v>2236.02</v>
      </c>
      <c r="Q164" s="119"/>
      <c r="R164" s="120"/>
      <c r="S164" s="121">
        <v>0</v>
      </c>
      <c r="T164" s="119"/>
      <c r="U164" s="120"/>
      <c r="V164" s="111">
        <f t="shared" si="128"/>
        <v>0</v>
      </c>
      <c r="W164" s="112">
        <f t="shared" si="129"/>
        <v>1988</v>
      </c>
      <c r="X164" s="107">
        <f t="shared" si="130"/>
        <v>2236.02</v>
      </c>
      <c r="Y164" s="113">
        <f t="shared" si="131"/>
        <v>-248.01999999999998</v>
      </c>
      <c r="Z164" s="100">
        <f t="shared" si="6"/>
        <v>-0.12475855130784708</v>
      </c>
      <c r="AA164" s="280" t="s">
        <v>392</v>
      </c>
      <c r="AB164" s="115"/>
      <c r="AC164" s="56"/>
      <c r="AD164" s="56"/>
      <c r="AE164" s="56"/>
      <c r="AF164" s="56"/>
      <c r="AG164" s="56"/>
      <c r="AH164" s="56"/>
      <c r="AI164" s="56"/>
      <c r="AJ164" s="56"/>
      <c r="AK164" s="56"/>
      <c r="AL164" s="56"/>
      <c r="AM164" s="56"/>
      <c r="AN164" s="56"/>
    </row>
    <row r="165" spans="1:40" ht="39" customHeight="1" x14ac:dyDescent="0.25">
      <c r="A165" s="116" t="s">
        <v>82</v>
      </c>
      <c r="B165" s="117" t="s">
        <v>393</v>
      </c>
      <c r="C165" s="327" t="s">
        <v>394</v>
      </c>
      <c r="D165" s="118"/>
      <c r="E165" s="119">
        <f>G156+G157+5975*2</f>
        <v>59750</v>
      </c>
      <c r="F165" s="120">
        <v>0.22</v>
      </c>
      <c r="G165" s="124">
        <f>E165*F165</f>
        <v>13145</v>
      </c>
      <c r="H165" s="107">
        <v>5975</v>
      </c>
      <c r="I165" s="107">
        <v>0.22</v>
      </c>
      <c r="J165" s="107">
        <f t="shared" si="126"/>
        <v>1314.5</v>
      </c>
      <c r="K165" s="119">
        <f>M160+M161+M162+M163+M164</f>
        <v>21370</v>
      </c>
      <c r="L165" s="120">
        <v>0.22</v>
      </c>
      <c r="M165" s="121">
        <f t="shared" ref="M165:M166" si="134">K165*L165</f>
        <v>4701.3999999999996</v>
      </c>
      <c r="N165" s="119">
        <f>P160+P161+P162+P163+P164</f>
        <v>21863.360000000001</v>
      </c>
      <c r="O165" s="123">
        <v>0.22</v>
      </c>
      <c r="P165" s="121">
        <f t="shared" si="133"/>
        <v>4809.9391999999998</v>
      </c>
      <c r="Q165" s="119"/>
      <c r="R165" s="120">
        <v>0.22</v>
      </c>
      <c r="S165" s="121">
        <f t="shared" ref="S165:S166" si="135">Q165*R165</f>
        <v>0</v>
      </c>
      <c r="T165" s="119"/>
      <c r="U165" s="120"/>
      <c r="V165" s="124">
        <f t="shared" si="128"/>
        <v>0</v>
      </c>
      <c r="W165" s="107">
        <f t="shared" si="129"/>
        <v>17846.400000000001</v>
      </c>
      <c r="X165" s="107">
        <f t="shared" si="130"/>
        <v>6124.4391999999998</v>
      </c>
      <c r="Y165" s="107">
        <f t="shared" si="131"/>
        <v>11721.960800000001</v>
      </c>
      <c r="Z165" s="352">
        <f t="shared" si="6"/>
        <v>0.65682495069033531</v>
      </c>
      <c r="AA165" s="479"/>
      <c r="AB165" s="56"/>
      <c r="AC165" s="56"/>
      <c r="AD165" s="56"/>
      <c r="AE165" s="56"/>
      <c r="AF165" s="56"/>
      <c r="AG165" s="56"/>
      <c r="AH165" s="56"/>
      <c r="AI165" s="56"/>
      <c r="AJ165" s="56"/>
      <c r="AK165" s="56"/>
      <c r="AL165" s="56"/>
      <c r="AM165" s="56"/>
      <c r="AN165" s="56"/>
    </row>
    <row r="166" spans="1:40" ht="39" customHeight="1" x14ac:dyDescent="0.25">
      <c r="A166" s="116" t="s">
        <v>82</v>
      </c>
      <c r="B166" s="117" t="s">
        <v>395</v>
      </c>
      <c r="C166" s="238" t="s">
        <v>396</v>
      </c>
      <c r="D166" s="118"/>
      <c r="E166" s="120"/>
      <c r="F166" s="120"/>
      <c r="G166" s="124"/>
      <c r="H166" s="107"/>
      <c r="I166" s="107"/>
      <c r="J166" s="107"/>
      <c r="K166" s="120"/>
      <c r="L166" s="120"/>
      <c r="M166" s="121">
        <f t="shared" si="134"/>
        <v>0</v>
      </c>
      <c r="N166" s="107"/>
      <c r="O166" s="107"/>
      <c r="P166" s="107"/>
      <c r="Q166" s="107"/>
      <c r="R166" s="107"/>
      <c r="S166" s="121">
        <f t="shared" si="135"/>
        <v>0</v>
      </c>
      <c r="T166" s="480">
        <v>1</v>
      </c>
      <c r="U166" s="480">
        <v>9938</v>
      </c>
      <c r="V166" s="481">
        <f t="shared" si="128"/>
        <v>9938</v>
      </c>
      <c r="W166" s="107">
        <f t="shared" si="129"/>
        <v>0</v>
      </c>
      <c r="X166" s="107">
        <f t="shared" si="130"/>
        <v>9938</v>
      </c>
      <c r="Y166" s="107">
        <f t="shared" si="131"/>
        <v>-9938</v>
      </c>
      <c r="Z166" s="353" t="e">
        <f t="shared" si="6"/>
        <v>#DIV/0!</v>
      </c>
      <c r="AA166" s="240" t="s">
        <v>397</v>
      </c>
      <c r="AB166" s="56"/>
      <c r="AC166" s="56"/>
      <c r="AD166" s="56"/>
      <c r="AE166" s="56"/>
      <c r="AF166" s="56"/>
      <c r="AG166" s="56"/>
      <c r="AH166" s="56"/>
      <c r="AI166" s="56"/>
      <c r="AJ166" s="56"/>
      <c r="AK166" s="56"/>
      <c r="AL166" s="56"/>
      <c r="AM166" s="56"/>
      <c r="AN166" s="56"/>
    </row>
    <row r="167" spans="1:40" ht="30" customHeight="1" x14ac:dyDescent="0.25">
      <c r="A167" s="116" t="s">
        <v>82</v>
      </c>
      <c r="B167" s="237" t="s">
        <v>398</v>
      </c>
      <c r="C167" s="333" t="s">
        <v>399</v>
      </c>
      <c r="D167" s="118"/>
      <c r="E167" s="354"/>
      <c r="F167" s="354"/>
      <c r="G167" s="354"/>
      <c r="H167" s="354"/>
      <c r="I167" s="354"/>
      <c r="J167" s="354"/>
      <c r="K167" s="354"/>
      <c r="L167" s="354"/>
      <c r="M167" s="354"/>
      <c r="N167" s="354"/>
      <c r="O167" s="354"/>
      <c r="P167" s="354"/>
      <c r="Q167" s="354"/>
      <c r="R167" s="354"/>
      <c r="S167" s="354"/>
      <c r="T167" s="239">
        <v>1</v>
      </c>
      <c r="U167" s="239">
        <v>4000</v>
      </c>
      <c r="V167" s="239">
        <f t="shared" si="128"/>
        <v>4000</v>
      </c>
      <c r="W167" s="107">
        <f t="shared" si="129"/>
        <v>0</v>
      </c>
      <c r="X167" s="107">
        <f t="shared" si="130"/>
        <v>4000</v>
      </c>
      <c r="Y167" s="107">
        <f t="shared" si="131"/>
        <v>-4000</v>
      </c>
      <c r="Z167" s="353"/>
      <c r="AA167" s="240" t="s">
        <v>400</v>
      </c>
      <c r="AB167" s="56"/>
      <c r="AC167" s="56"/>
      <c r="AD167" s="56"/>
      <c r="AE167" s="56"/>
      <c r="AF167" s="56"/>
      <c r="AG167" s="56"/>
      <c r="AH167" s="56"/>
      <c r="AI167" s="56"/>
      <c r="AJ167" s="56"/>
      <c r="AK167" s="56"/>
      <c r="AL167" s="56"/>
      <c r="AM167" s="56"/>
      <c r="AN167" s="56"/>
    </row>
    <row r="168" spans="1:40" ht="30" customHeight="1" x14ac:dyDescent="0.25">
      <c r="A168" s="116" t="s">
        <v>82</v>
      </c>
      <c r="B168" s="237" t="s">
        <v>401</v>
      </c>
      <c r="C168" s="333" t="s">
        <v>402</v>
      </c>
      <c r="D168" s="118"/>
      <c r="E168" s="354"/>
      <c r="F168" s="354"/>
      <c r="G168" s="354"/>
      <c r="H168" s="354"/>
      <c r="I168" s="354"/>
      <c r="J168" s="354"/>
      <c r="K168" s="354"/>
      <c r="L168" s="354"/>
      <c r="M168" s="354"/>
      <c r="N168" s="354"/>
      <c r="O168" s="354"/>
      <c r="P168" s="354"/>
      <c r="Q168" s="354"/>
      <c r="R168" s="354"/>
      <c r="S168" s="354"/>
      <c r="T168" s="239">
        <v>30</v>
      </c>
      <c r="U168" s="239">
        <v>384</v>
      </c>
      <c r="V168" s="239">
        <f t="shared" si="128"/>
        <v>11520</v>
      </c>
      <c r="W168" s="107">
        <f t="shared" si="129"/>
        <v>0</v>
      </c>
      <c r="X168" s="107">
        <f t="shared" si="130"/>
        <v>11520</v>
      </c>
      <c r="Y168" s="107">
        <f t="shared" si="131"/>
        <v>-11520</v>
      </c>
      <c r="Z168" s="353"/>
      <c r="AA168" s="355" t="s">
        <v>403</v>
      </c>
      <c r="AB168" s="56"/>
      <c r="AC168" s="56"/>
      <c r="AD168" s="56"/>
      <c r="AE168" s="56"/>
      <c r="AF168" s="56"/>
      <c r="AG168" s="56"/>
      <c r="AH168" s="56"/>
      <c r="AI168" s="56"/>
      <c r="AJ168" s="56"/>
      <c r="AK168" s="56"/>
      <c r="AL168" s="56"/>
      <c r="AM168" s="56"/>
      <c r="AN168" s="56"/>
    </row>
    <row r="169" spans="1:40" ht="30" customHeight="1" x14ac:dyDescent="0.25">
      <c r="A169" s="356" t="s">
        <v>404</v>
      </c>
      <c r="B169" s="357"/>
      <c r="C169" s="358"/>
      <c r="D169" s="359"/>
      <c r="E169" s="360">
        <f>E143+E141+E137+E134</f>
        <v>4</v>
      </c>
      <c r="F169" s="361"/>
      <c r="G169" s="362">
        <f>G143+G141+G137+G134</f>
        <v>722238</v>
      </c>
      <c r="H169" s="363"/>
      <c r="I169" s="363"/>
      <c r="J169" s="363">
        <f>J134+J137+J141+J143</f>
        <v>603915.5</v>
      </c>
      <c r="K169" s="360">
        <f>K143+K141+K137+K134</f>
        <v>0</v>
      </c>
      <c r="L169" s="361"/>
      <c r="M169" s="362">
        <f>M143+M141+M137+M134</f>
        <v>26071.4</v>
      </c>
      <c r="N169" s="363"/>
      <c r="O169" s="363"/>
      <c r="P169" s="362">
        <f t="shared" ref="P169:Q169" si="136">P143+P141+P137+P134</f>
        <v>26673.299200000001</v>
      </c>
      <c r="Q169" s="360">
        <f t="shared" si="136"/>
        <v>859</v>
      </c>
      <c r="R169" s="361"/>
      <c r="S169" s="362">
        <f>S143+S141+S137+S134</f>
        <v>138709.6</v>
      </c>
      <c r="T169" s="362">
        <f>T134+T137+T141+T143</f>
        <v>0</v>
      </c>
      <c r="U169" s="361"/>
      <c r="V169" s="362">
        <f>V143+V141+V137+V134</f>
        <v>126161.14000000001</v>
      </c>
      <c r="W169" s="364">
        <f t="shared" ref="W169:Y169" si="137">W134+W137+W141+W143</f>
        <v>887019</v>
      </c>
      <c r="X169" s="364">
        <f t="shared" si="137"/>
        <v>756749.93920000002</v>
      </c>
      <c r="Y169" s="365">
        <f t="shared" si="137"/>
        <v>155727.06080000001</v>
      </c>
      <c r="Z169" s="353">
        <f t="shared" ref="Z169:Z170" si="138">Y169/W169</f>
        <v>0.17556226056037133</v>
      </c>
      <c r="AA169" s="366"/>
      <c r="AB169" s="56"/>
      <c r="AC169" s="56"/>
      <c r="AD169" s="56"/>
      <c r="AE169" s="56"/>
      <c r="AF169" s="56"/>
      <c r="AG169" s="56"/>
      <c r="AH169" s="56"/>
      <c r="AI169" s="56"/>
      <c r="AJ169" s="56"/>
      <c r="AK169" s="56"/>
      <c r="AL169" s="56"/>
      <c r="AM169" s="56"/>
      <c r="AN169" s="56"/>
    </row>
    <row r="170" spans="1:40" ht="30" customHeight="1" x14ac:dyDescent="0.25">
      <c r="A170" s="367" t="s">
        <v>405</v>
      </c>
      <c r="B170" s="368"/>
      <c r="C170" s="369"/>
      <c r="D170" s="370"/>
      <c r="E170" s="371"/>
      <c r="F170" s="372"/>
      <c r="G170" s="373">
        <f>G53+G61+G68+G80+G88+G97+G109+G114+G121+G125+G128+G132+G169</f>
        <v>983525</v>
      </c>
      <c r="H170" s="371"/>
      <c r="I170" s="374"/>
      <c r="J170" s="372">
        <f>J53+J61+J68+J80+J88+J97+J109+J114+J121+J125+J128+J132+J169</f>
        <v>860132.81</v>
      </c>
      <c r="K170" s="374"/>
      <c r="L170" s="372"/>
      <c r="M170" s="373">
        <f>M53+M61+M68+M80+M88+M97+M109+M114+M121+M125+M128+M132+M169</f>
        <v>679913.32000000007</v>
      </c>
      <c r="N170" s="371"/>
      <c r="O170" s="374"/>
      <c r="P170" s="373">
        <f>P53+P61+P68+P80+P88+P97+P109+P114+P121+P125+P128+P132+P169</f>
        <v>600342.49219999998</v>
      </c>
      <c r="Q170" s="374"/>
      <c r="R170" s="375"/>
      <c r="S170" s="376">
        <f>S53+S61+S68+S80+S88+S97+S109+S114+S121+S125+S128+S132+S169</f>
        <v>165869.6</v>
      </c>
      <c r="T170" s="371"/>
      <c r="U170" s="372"/>
      <c r="V170" s="376">
        <f t="shared" ref="V170:Y170" si="139">V53+V61+V68+V80+V88+V97+V109+V114+V121+V125+V128+V132+V169</f>
        <v>154620.14000000001</v>
      </c>
      <c r="W170" s="376">
        <f t="shared" si="139"/>
        <v>1829307.92</v>
      </c>
      <c r="X170" s="376">
        <f>X53+X61+X68+X80+X88+X97+X109+X114+X121+X125+X128+X132+X169</f>
        <v>1615095.436</v>
      </c>
      <c r="Y170" s="377">
        <f t="shared" si="139"/>
        <v>239670.48400000003</v>
      </c>
      <c r="Z170" s="353">
        <f t="shared" si="138"/>
        <v>0.13101702637355883</v>
      </c>
      <c r="AA170" s="378"/>
      <c r="AB170" s="56"/>
      <c r="AC170" s="56"/>
      <c r="AD170" s="56"/>
      <c r="AE170" s="56"/>
      <c r="AF170" s="56"/>
      <c r="AG170" s="56"/>
      <c r="AH170" s="56"/>
      <c r="AI170" s="56"/>
      <c r="AJ170" s="56"/>
      <c r="AK170" s="56"/>
      <c r="AL170" s="56"/>
      <c r="AM170" s="56"/>
      <c r="AN170" s="56"/>
    </row>
    <row r="171" spans="1:40" ht="15" customHeight="1" x14ac:dyDescent="0.25">
      <c r="A171" s="516"/>
      <c r="B171" s="504"/>
      <c r="C171" s="504"/>
      <c r="D171" s="58"/>
      <c r="E171" s="60"/>
      <c r="F171" s="60"/>
      <c r="G171" s="60"/>
      <c r="H171" s="60"/>
      <c r="I171" s="60"/>
      <c r="J171" s="60"/>
      <c r="K171" s="60"/>
      <c r="L171" s="60"/>
      <c r="M171" s="60"/>
      <c r="N171" s="60"/>
      <c r="O171" s="60"/>
      <c r="P171" s="60"/>
      <c r="Q171" s="60"/>
      <c r="R171" s="60"/>
      <c r="S171" s="60"/>
      <c r="T171" s="60"/>
      <c r="U171" s="60"/>
      <c r="V171" s="60"/>
      <c r="W171" s="112">
        <f t="shared" ref="W171:W172" si="140">G171+M171+S171</f>
        <v>0</v>
      </c>
      <c r="X171" s="112">
        <f t="shared" ref="X171:X172" si="141">J171+P171+V171</f>
        <v>0</v>
      </c>
      <c r="Y171" s="113">
        <f t="shared" ref="Y171:Y172" si="142">W171-X171</f>
        <v>0</v>
      </c>
      <c r="Z171" s="379"/>
      <c r="AA171" s="380"/>
      <c r="AB171" s="56"/>
      <c r="AC171" s="56"/>
      <c r="AD171" s="56"/>
      <c r="AE171" s="56"/>
      <c r="AF171" s="56"/>
      <c r="AG171" s="56"/>
      <c r="AH171" s="56"/>
      <c r="AI171" s="56"/>
      <c r="AJ171" s="56"/>
      <c r="AK171" s="56"/>
      <c r="AL171" s="56"/>
      <c r="AM171" s="56"/>
      <c r="AN171" s="56"/>
    </row>
    <row r="172" spans="1:40" ht="30" customHeight="1" x14ac:dyDescent="0.25">
      <c r="A172" s="517" t="s">
        <v>406</v>
      </c>
      <c r="B172" s="504"/>
      <c r="C172" s="518"/>
      <c r="D172" s="381"/>
      <c r="E172" s="371"/>
      <c r="F172" s="372"/>
      <c r="G172" s="382">
        <f>Фінансування!C20-Витрати!G170</f>
        <v>0</v>
      </c>
      <c r="H172" s="371"/>
      <c r="I172" s="371"/>
      <c r="J172" s="371">
        <f>Фінансування!C21-Витрати!J170</f>
        <v>0</v>
      </c>
      <c r="K172" s="371"/>
      <c r="L172" s="372"/>
      <c r="M172" s="371">
        <f>Фінансування!H20-M170</f>
        <v>0</v>
      </c>
      <c r="N172" s="371"/>
      <c r="O172" s="371"/>
      <c r="P172" s="371">
        <f>Фінансування!J21-P170</f>
        <v>0</v>
      </c>
      <c r="Q172" s="371"/>
      <c r="R172" s="372"/>
      <c r="S172" s="371">
        <f>Фінансування!L20-S170</f>
        <v>0</v>
      </c>
      <c r="T172" s="371"/>
      <c r="U172" s="372"/>
      <c r="V172" s="382">
        <f>Фінансування!L21-V170</f>
        <v>0</v>
      </c>
      <c r="W172" s="383">
        <f t="shared" si="140"/>
        <v>0</v>
      </c>
      <c r="X172" s="383">
        <f t="shared" si="141"/>
        <v>0</v>
      </c>
      <c r="Y172" s="383">
        <f t="shared" si="142"/>
        <v>0</v>
      </c>
      <c r="Z172" s="384"/>
      <c r="AA172" s="385"/>
      <c r="AB172" s="56"/>
      <c r="AC172" s="56"/>
      <c r="AD172" s="56"/>
      <c r="AE172" s="56"/>
      <c r="AF172" s="56"/>
      <c r="AG172" s="56"/>
      <c r="AH172" s="56"/>
      <c r="AI172" s="56"/>
      <c r="AJ172" s="56"/>
      <c r="AK172" s="56"/>
      <c r="AL172" s="56"/>
      <c r="AM172" s="56"/>
      <c r="AN172" s="56"/>
    </row>
    <row r="173" spans="1:40" ht="15.75" customHeight="1" x14ac:dyDescent="0.25">
      <c r="A173" s="16"/>
      <c r="B173" s="386"/>
      <c r="C173" s="387"/>
      <c r="D173" s="388"/>
      <c r="E173" s="55"/>
      <c r="F173" s="55"/>
      <c r="G173" s="55"/>
      <c r="H173" s="55"/>
      <c r="I173" s="55"/>
      <c r="J173" s="55"/>
      <c r="K173" s="55"/>
      <c r="L173" s="55"/>
      <c r="M173" s="55"/>
      <c r="N173" s="55"/>
      <c r="O173" s="55"/>
      <c r="P173" s="55"/>
      <c r="Q173" s="55"/>
      <c r="R173" s="55"/>
      <c r="S173" s="55"/>
      <c r="T173" s="55"/>
      <c r="U173" s="55"/>
      <c r="V173" s="55"/>
      <c r="W173" s="389"/>
      <c r="X173" s="389"/>
      <c r="Y173" s="389"/>
      <c r="Z173" s="390"/>
      <c r="AA173" s="391"/>
      <c r="AB173" s="56"/>
      <c r="AC173" s="56"/>
      <c r="AD173" s="56"/>
      <c r="AE173" s="56"/>
      <c r="AF173" s="56"/>
      <c r="AG173" s="56"/>
      <c r="AH173" s="56"/>
      <c r="AI173" s="56"/>
      <c r="AJ173" s="56"/>
      <c r="AK173" s="56"/>
      <c r="AL173" s="56"/>
      <c r="AM173" s="56"/>
      <c r="AN173" s="56"/>
    </row>
    <row r="174" spans="1:40" ht="15.75" customHeight="1" x14ac:dyDescent="0.25">
      <c r="A174" s="16"/>
      <c r="B174" s="386"/>
      <c r="C174" s="387"/>
      <c r="D174" s="388"/>
      <c r="E174" s="55"/>
      <c r="F174" s="55"/>
      <c r="G174" s="55"/>
      <c r="H174" s="55"/>
      <c r="I174" s="55"/>
      <c r="J174" s="55"/>
      <c r="K174" s="55"/>
      <c r="L174" s="55"/>
      <c r="M174" s="55"/>
      <c r="N174" s="55"/>
      <c r="O174" s="55"/>
      <c r="P174" s="55"/>
      <c r="Q174" s="55"/>
      <c r="R174" s="55"/>
      <c r="S174" s="55"/>
      <c r="T174" s="55"/>
      <c r="U174" s="55"/>
      <c r="V174" s="55"/>
      <c r="W174" s="392"/>
      <c r="X174" s="392"/>
      <c r="Y174" s="392"/>
      <c r="Z174" s="390"/>
      <c r="AA174" s="391"/>
      <c r="AB174" s="56"/>
      <c r="AC174" s="56"/>
      <c r="AD174" s="56"/>
      <c r="AE174" s="56"/>
      <c r="AF174" s="56"/>
      <c r="AG174" s="56"/>
      <c r="AH174" s="56"/>
      <c r="AI174" s="56"/>
      <c r="AJ174" s="56"/>
      <c r="AK174" s="56"/>
      <c r="AL174" s="56"/>
      <c r="AM174" s="56"/>
      <c r="AN174" s="56"/>
    </row>
    <row r="175" spans="1:40" ht="15.75" customHeight="1" x14ac:dyDescent="0.25">
      <c r="A175" s="16"/>
      <c r="B175" s="386"/>
      <c r="C175" s="387"/>
      <c r="D175" s="388"/>
      <c r="E175" s="55"/>
      <c r="F175" s="55"/>
      <c r="G175" s="55"/>
      <c r="H175" s="55"/>
      <c r="I175" s="55"/>
      <c r="J175" s="55"/>
      <c r="K175" s="55"/>
      <c r="L175" s="55"/>
      <c r="M175" s="55"/>
      <c r="N175" s="55"/>
      <c r="O175" s="55"/>
      <c r="P175" s="55"/>
      <c r="Q175" s="55"/>
      <c r="R175" s="55"/>
      <c r="S175" s="55"/>
      <c r="T175" s="55"/>
      <c r="U175" s="55"/>
      <c r="V175" s="55"/>
      <c r="W175" s="393"/>
      <c r="X175" s="393"/>
      <c r="Y175" s="393"/>
      <c r="Z175" s="390"/>
      <c r="AA175" s="391"/>
      <c r="AB175" s="56"/>
      <c r="AC175" s="56"/>
      <c r="AD175" s="56"/>
      <c r="AE175" s="56"/>
      <c r="AF175" s="56"/>
      <c r="AG175" s="56"/>
      <c r="AH175" s="56"/>
      <c r="AI175" s="56"/>
      <c r="AJ175" s="56"/>
      <c r="AK175" s="56"/>
      <c r="AL175" s="56"/>
      <c r="AM175" s="56"/>
      <c r="AN175" s="56"/>
    </row>
    <row r="176" spans="1:40" ht="15.75" customHeight="1" x14ac:dyDescent="0.3">
      <c r="A176" s="506" t="s">
        <v>407</v>
      </c>
      <c r="B176" s="491"/>
      <c r="C176" s="491"/>
      <c r="D176" s="54"/>
      <c r="E176" s="394"/>
      <c r="F176" s="394"/>
      <c r="G176" s="3"/>
      <c r="H176" s="3"/>
      <c r="I176" s="3"/>
      <c r="J176" s="3"/>
      <c r="K176" s="507" t="s">
        <v>408</v>
      </c>
      <c r="L176" s="491"/>
      <c r="M176" s="491"/>
      <c r="N176" s="395"/>
      <c r="O176" s="395"/>
      <c r="P176" s="395"/>
      <c r="Q176" s="55"/>
      <c r="R176" s="55"/>
      <c r="S176" s="55"/>
      <c r="T176" s="55"/>
      <c r="U176" s="55"/>
      <c r="V176" s="55"/>
      <c r="W176" s="396"/>
      <c r="X176" s="396"/>
      <c r="Y176" s="396"/>
      <c r="Z176" s="390"/>
      <c r="AA176" s="391"/>
      <c r="AB176" s="56"/>
      <c r="AC176" s="56"/>
      <c r="AD176" s="56"/>
      <c r="AE176" s="56"/>
      <c r="AF176" s="56"/>
      <c r="AG176" s="56"/>
      <c r="AH176" s="56"/>
      <c r="AI176" s="56"/>
      <c r="AJ176" s="56"/>
      <c r="AK176" s="56"/>
      <c r="AL176" s="56"/>
      <c r="AM176" s="56"/>
      <c r="AN176" s="56"/>
    </row>
    <row r="177" spans="1:40" ht="15.75" customHeight="1" x14ac:dyDescent="0.25">
      <c r="A177" s="397"/>
      <c r="B177" s="398"/>
      <c r="C177" s="399" t="s">
        <v>409</v>
      </c>
      <c r="D177" s="400"/>
      <c r="E177" s="401" t="s">
        <v>410</v>
      </c>
      <c r="F177" s="56"/>
      <c r="G177" s="402"/>
      <c r="H177" s="402"/>
      <c r="I177" s="402"/>
      <c r="J177" s="402"/>
      <c r="K177" s="403"/>
      <c r="L177" s="404" t="s">
        <v>411</v>
      </c>
      <c r="M177" s="402"/>
      <c r="N177" s="402"/>
      <c r="O177" s="402"/>
      <c r="P177" s="402"/>
      <c r="Q177" s="402"/>
      <c r="R177" s="402"/>
      <c r="S177" s="402"/>
      <c r="T177" s="402"/>
      <c r="U177" s="402"/>
      <c r="V177" s="402"/>
      <c r="W177" s="389"/>
      <c r="X177" s="389"/>
      <c r="Y177" s="389"/>
      <c r="Z177" s="390"/>
      <c r="AA177" s="391"/>
      <c r="AB177" s="56"/>
      <c r="AC177" s="56"/>
      <c r="AD177" s="56"/>
      <c r="AE177" s="56"/>
      <c r="AF177" s="56"/>
      <c r="AG177" s="56"/>
      <c r="AH177" s="56"/>
      <c r="AI177" s="56"/>
      <c r="AJ177" s="56"/>
      <c r="AK177" s="56"/>
      <c r="AL177" s="56"/>
      <c r="AM177" s="56"/>
      <c r="AN177" s="56"/>
    </row>
    <row r="178" spans="1:40" ht="15.75" customHeight="1" x14ac:dyDescent="0.25">
      <c r="A178" s="16"/>
      <c r="B178" s="386"/>
      <c r="C178" s="387"/>
      <c r="D178" s="388"/>
      <c r="E178" s="55"/>
      <c r="F178" s="55"/>
      <c r="G178" s="55"/>
      <c r="H178" s="55"/>
      <c r="I178" s="55"/>
      <c r="J178" s="55"/>
      <c r="K178" s="55"/>
      <c r="L178" s="55"/>
      <c r="M178" s="55"/>
      <c r="N178" s="55"/>
      <c r="O178" s="55"/>
      <c r="P178" s="55"/>
      <c r="Q178" s="55"/>
      <c r="R178" s="55"/>
      <c r="S178" s="55"/>
      <c r="T178" s="55"/>
      <c r="U178" s="55"/>
      <c r="V178" s="55"/>
      <c r="W178" s="389"/>
      <c r="X178" s="389"/>
      <c r="Y178" s="389"/>
      <c r="Z178" s="390"/>
      <c r="AA178" s="391"/>
      <c r="AB178" s="56"/>
      <c r="AC178" s="56"/>
      <c r="AD178" s="56"/>
      <c r="AE178" s="56"/>
      <c r="AF178" s="56"/>
      <c r="AG178" s="56"/>
      <c r="AH178" s="56"/>
      <c r="AI178" s="56"/>
      <c r="AJ178" s="56"/>
      <c r="AK178" s="56"/>
      <c r="AL178" s="56"/>
      <c r="AM178" s="56"/>
      <c r="AN178" s="56"/>
    </row>
    <row r="179" spans="1:40" ht="15.75" customHeight="1" x14ac:dyDescent="0.3">
      <c r="A179" s="54"/>
      <c r="B179" s="405"/>
      <c r="C179" s="406"/>
      <c r="H179" s="56"/>
      <c r="I179" s="56"/>
      <c r="J179" s="56"/>
      <c r="N179" s="56"/>
      <c r="O179" s="56"/>
      <c r="P179" s="56"/>
      <c r="Q179" s="56"/>
      <c r="R179" s="56"/>
      <c r="S179" s="56"/>
      <c r="W179" s="396"/>
      <c r="X179" s="396"/>
      <c r="Y179" s="396"/>
      <c r="Z179" s="390"/>
      <c r="AA179" s="407"/>
      <c r="AN179" s="406"/>
    </row>
    <row r="180" spans="1:40" ht="15.75" customHeight="1" x14ac:dyDescent="0.3">
      <c r="A180" s="54"/>
      <c r="B180" s="405"/>
      <c r="C180" s="406"/>
      <c r="H180" s="56"/>
      <c r="I180" s="56"/>
      <c r="J180" s="56"/>
      <c r="N180" s="56"/>
      <c r="O180" s="56"/>
      <c r="P180" s="56"/>
      <c r="Q180" s="56"/>
      <c r="R180" s="56"/>
      <c r="S180" s="56"/>
      <c r="W180" s="389"/>
      <c r="X180" s="389"/>
      <c r="Y180" s="389"/>
      <c r="Z180" s="390"/>
      <c r="AA180" s="407"/>
      <c r="AN180" s="406"/>
    </row>
    <row r="181" spans="1:40" ht="15.75" customHeight="1" x14ac:dyDescent="0.3">
      <c r="A181" s="54"/>
      <c r="B181" s="405"/>
      <c r="C181" s="406"/>
      <c r="H181" s="56"/>
      <c r="I181" s="56"/>
      <c r="J181" s="56"/>
      <c r="N181" s="56"/>
      <c r="O181" s="56"/>
      <c r="P181" s="56"/>
      <c r="Q181" s="56"/>
      <c r="R181" s="56"/>
      <c r="S181" s="56"/>
      <c r="W181" s="389"/>
      <c r="X181" s="389"/>
      <c r="Y181" s="389"/>
      <c r="Z181" s="390"/>
      <c r="AA181" s="407"/>
      <c r="AN181" s="406"/>
    </row>
    <row r="182" spans="1:40" ht="15.75" customHeight="1" x14ac:dyDescent="0.3">
      <c r="A182" s="54"/>
      <c r="B182" s="405"/>
      <c r="C182" s="406"/>
      <c r="H182" s="56"/>
      <c r="I182" s="56"/>
      <c r="J182" s="56"/>
      <c r="N182" s="56"/>
      <c r="O182" s="56"/>
      <c r="P182" s="56"/>
      <c r="Q182" s="56"/>
      <c r="R182" s="56"/>
      <c r="S182" s="56"/>
      <c r="W182" s="389"/>
      <c r="X182" s="389"/>
      <c r="Y182" s="389"/>
      <c r="Z182" s="390"/>
      <c r="AA182" s="407"/>
      <c r="AN182" s="406"/>
    </row>
    <row r="183" spans="1:40" ht="15.75" customHeight="1" x14ac:dyDescent="0.3">
      <c r="A183" s="54"/>
      <c r="B183" s="405"/>
      <c r="C183" s="406"/>
      <c r="H183" s="56"/>
      <c r="I183" s="56"/>
      <c r="J183" s="56"/>
      <c r="N183" s="56"/>
      <c r="O183" s="56"/>
      <c r="P183" s="56"/>
      <c r="Q183" s="56"/>
      <c r="R183" s="56"/>
      <c r="S183" s="56"/>
      <c r="W183" s="389"/>
      <c r="X183" s="389"/>
      <c r="Y183" s="389"/>
      <c r="Z183" s="390"/>
      <c r="AA183" s="407"/>
      <c r="AN183" s="406"/>
    </row>
    <row r="184" spans="1:40" ht="15.75" customHeight="1" x14ac:dyDescent="0.3">
      <c r="A184" s="54"/>
      <c r="B184" s="405"/>
      <c r="C184" s="406"/>
      <c r="H184" s="56"/>
      <c r="I184" s="56"/>
      <c r="J184" s="56"/>
      <c r="N184" s="56"/>
      <c r="O184" s="56"/>
      <c r="P184" s="56"/>
      <c r="Q184" s="56"/>
      <c r="R184" s="56"/>
      <c r="S184" s="56"/>
      <c r="W184" s="396"/>
      <c r="X184" s="396"/>
      <c r="Y184" s="396"/>
      <c r="Z184" s="390"/>
      <c r="AA184" s="407"/>
      <c r="AN184" s="406"/>
    </row>
    <row r="185" spans="1:40" ht="15.75" customHeight="1" x14ac:dyDescent="0.3">
      <c r="A185" s="54"/>
      <c r="B185" s="405"/>
      <c r="C185" s="406"/>
      <c r="H185" s="56"/>
      <c r="I185" s="56"/>
      <c r="J185" s="56"/>
      <c r="N185" s="56"/>
      <c r="O185" s="56"/>
      <c r="P185" s="56"/>
      <c r="Q185" s="56"/>
      <c r="R185" s="56"/>
      <c r="S185" s="56"/>
      <c r="W185" s="389"/>
      <c r="X185" s="389"/>
      <c r="Y185" s="389"/>
      <c r="Z185" s="390"/>
      <c r="AA185" s="407"/>
      <c r="AN185" s="406"/>
    </row>
    <row r="186" spans="1:40" ht="15.75" customHeight="1" x14ac:dyDescent="0.3">
      <c r="A186" s="54"/>
      <c r="B186" s="405"/>
      <c r="C186" s="406"/>
      <c r="H186" s="56"/>
      <c r="I186" s="56"/>
      <c r="J186" s="56"/>
      <c r="N186" s="56"/>
      <c r="O186" s="56"/>
      <c r="P186" s="56"/>
      <c r="Q186" s="56"/>
      <c r="R186" s="56"/>
      <c r="S186" s="56"/>
      <c r="W186" s="396"/>
      <c r="X186" s="396"/>
      <c r="Y186" s="396"/>
      <c r="Z186" s="390"/>
      <c r="AA186" s="407"/>
      <c r="AN186" s="406"/>
    </row>
    <row r="187" spans="1:40" ht="15.75" customHeight="1" x14ac:dyDescent="0.3">
      <c r="A187" s="54"/>
      <c r="B187" s="405"/>
      <c r="C187" s="406"/>
      <c r="H187" s="56"/>
      <c r="I187" s="56"/>
      <c r="J187" s="56"/>
      <c r="N187" s="56"/>
      <c r="O187" s="56"/>
      <c r="P187" s="56"/>
      <c r="Q187" s="56"/>
      <c r="R187" s="56"/>
      <c r="S187" s="56"/>
      <c r="W187" s="389"/>
      <c r="X187" s="389"/>
      <c r="Y187" s="389"/>
      <c r="Z187" s="390"/>
      <c r="AA187" s="407"/>
      <c r="AN187" s="406"/>
    </row>
    <row r="188" spans="1:40" ht="15.75" customHeight="1" x14ac:dyDescent="0.3">
      <c r="A188" s="54"/>
      <c r="B188" s="405"/>
      <c r="C188" s="406"/>
      <c r="H188" s="56"/>
      <c r="I188" s="56"/>
      <c r="J188" s="56"/>
      <c r="N188" s="56"/>
      <c r="O188" s="56"/>
      <c r="P188" s="56"/>
      <c r="Q188" s="56"/>
      <c r="R188" s="56"/>
      <c r="S188" s="56"/>
      <c r="W188" s="389"/>
      <c r="X188" s="389"/>
      <c r="Y188" s="389"/>
      <c r="Z188" s="390"/>
      <c r="AA188" s="407"/>
      <c r="AN188" s="406"/>
    </row>
    <row r="189" spans="1:40" ht="15.75" customHeight="1" x14ac:dyDescent="0.3">
      <c r="A189" s="54"/>
      <c r="B189" s="405"/>
      <c r="C189" s="406"/>
      <c r="H189" s="56"/>
      <c r="I189" s="56"/>
      <c r="J189" s="56"/>
      <c r="N189" s="56"/>
      <c r="O189" s="56"/>
      <c r="P189" s="56"/>
      <c r="Q189" s="56"/>
      <c r="R189" s="56"/>
      <c r="S189" s="56"/>
      <c r="W189" s="389"/>
      <c r="X189" s="389"/>
      <c r="Y189" s="389"/>
      <c r="Z189" s="390"/>
      <c r="AA189" s="407"/>
      <c r="AN189" s="406"/>
    </row>
    <row r="190" spans="1:40" ht="15.75" customHeight="1" x14ac:dyDescent="0.3">
      <c r="A190" s="54"/>
      <c r="B190" s="405"/>
      <c r="C190" s="406"/>
      <c r="H190" s="56"/>
      <c r="I190" s="56"/>
      <c r="J190" s="56"/>
      <c r="N190" s="56"/>
      <c r="O190" s="56"/>
      <c r="P190" s="56"/>
      <c r="Q190" s="56"/>
      <c r="R190" s="56"/>
      <c r="S190" s="56"/>
      <c r="W190" s="389"/>
      <c r="X190" s="389"/>
      <c r="Y190" s="389"/>
      <c r="Z190" s="390"/>
      <c r="AA190" s="407"/>
      <c r="AN190" s="406"/>
    </row>
    <row r="191" spans="1:40" ht="15.75" customHeight="1" x14ac:dyDescent="0.3">
      <c r="A191" s="54"/>
      <c r="B191" s="405"/>
      <c r="C191" s="406"/>
      <c r="H191" s="56"/>
      <c r="I191" s="56"/>
      <c r="J191" s="56"/>
      <c r="N191" s="56"/>
      <c r="O191" s="56"/>
      <c r="P191" s="56"/>
      <c r="Q191" s="56"/>
      <c r="R191" s="56"/>
      <c r="S191" s="56"/>
      <c r="W191" s="389"/>
      <c r="X191" s="389"/>
      <c r="Y191" s="389"/>
      <c r="Z191" s="390"/>
      <c r="AA191" s="407"/>
      <c r="AN191" s="406"/>
    </row>
    <row r="192" spans="1:40" ht="15.75" customHeight="1" x14ac:dyDescent="0.3">
      <c r="A192" s="54"/>
      <c r="B192" s="405"/>
      <c r="C192" s="406"/>
      <c r="H192" s="56"/>
      <c r="I192" s="56"/>
      <c r="J192" s="56"/>
      <c r="N192" s="56"/>
      <c r="O192" s="56"/>
      <c r="P192" s="56"/>
      <c r="Q192" s="56"/>
      <c r="R192" s="56"/>
      <c r="S192" s="56"/>
      <c r="W192" s="389"/>
      <c r="X192" s="389"/>
      <c r="Y192" s="389"/>
      <c r="Z192" s="390"/>
      <c r="AA192" s="407"/>
      <c r="AN192" s="406"/>
    </row>
    <row r="193" spans="1:40" ht="15.75" customHeight="1" x14ac:dyDescent="0.3">
      <c r="A193" s="54"/>
      <c r="B193" s="405"/>
      <c r="C193" s="406"/>
      <c r="H193" s="56"/>
      <c r="I193" s="56"/>
      <c r="J193" s="56"/>
      <c r="N193" s="56"/>
      <c r="O193" s="56"/>
      <c r="P193" s="56"/>
      <c r="Q193" s="56"/>
      <c r="R193" s="56"/>
      <c r="S193" s="56"/>
      <c r="W193" s="389"/>
      <c r="X193" s="389"/>
      <c r="Y193" s="389"/>
      <c r="Z193" s="390"/>
      <c r="AA193" s="407"/>
      <c r="AN193" s="406"/>
    </row>
    <row r="194" spans="1:40" ht="15.75" customHeight="1" x14ac:dyDescent="0.3">
      <c r="A194" s="54"/>
      <c r="B194" s="405"/>
      <c r="C194" s="406"/>
      <c r="H194" s="56"/>
      <c r="I194" s="56"/>
      <c r="J194" s="56"/>
      <c r="N194" s="56"/>
      <c r="O194" s="56"/>
      <c r="P194" s="56"/>
      <c r="Q194" s="56"/>
      <c r="R194" s="56"/>
      <c r="S194" s="56"/>
      <c r="W194" s="389"/>
      <c r="X194" s="389"/>
      <c r="Y194" s="389"/>
      <c r="Z194" s="390"/>
      <c r="AA194" s="407"/>
      <c r="AN194" s="406"/>
    </row>
    <row r="195" spans="1:40" ht="15.75" customHeight="1" x14ac:dyDescent="0.3">
      <c r="A195" s="54"/>
      <c r="B195" s="405"/>
      <c r="C195" s="406"/>
      <c r="H195" s="56"/>
      <c r="I195" s="56"/>
      <c r="J195" s="56"/>
      <c r="N195" s="56"/>
      <c r="O195" s="56"/>
      <c r="P195" s="56"/>
      <c r="Q195" s="56"/>
      <c r="R195" s="56"/>
      <c r="S195" s="56"/>
      <c r="W195" s="389"/>
      <c r="X195" s="389"/>
      <c r="Y195" s="389"/>
      <c r="Z195" s="390"/>
      <c r="AA195" s="407"/>
      <c r="AN195" s="406"/>
    </row>
    <row r="196" spans="1:40" ht="15.75" customHeight="1" x14ac:dyDescent="0.3">
      <c r="A196" s="54"/>
      <c r="B196" s="405"/>
      <c r="C196" s="406"/>
      <c r="H196" s="56"/>
      <c r="I196" s="56"/>
      <c r="J196" s="56"/>
      <c r="N196" s="56"/>
      <c r="O196" s="56"/>
      <c r="P196" s="56"/>
      <c r="Q196" s="56"/>
      <c r="R196" s="56"/>
      <c r="S196" s="56"/>
      <c r="W196" s="389"/>
      <c r="X196" s="389"/>
      <c r="Y196" s="389"/>
      <c r="Z196" s="390"/>
      <c r="AA196" s="407"/>
      <c r="AN196" s="406"/>
    </row>
    <row r="197" spans="1:40" ht="15.75" customHeight="1" x14ac:dyDescent="0.3">
      <c r="A197" s="54"/>
      <c r="B197" s="405"/>
      <c r="C197" s="406"/>
      <c r="H197" s="56"/>
      <c r="I197" s="56"/>
      <c r="J197" s="56"/>
      <c r="N197" s="56"/>
      <c r="O197" s="56"/>
      <c r="P197" s="56"/>
      <c r="Q197" s="56"/>
      <c r="R197" s="56"/>
      <c r="S197" s="56"/>
      <c r="W197" s="389"/>
      <c r="X197" s="389"/>
      <c r="Y197" s="389"/>
      <c r="Z197" s="390"/>
      <c r="AA197" s="407"/>
      <c r="AN197" s="406"/>
    </row>
    <row r="198" spans="1:40" ht="15.75" customHeight="1" x14ac:dyDescent="0.3">
      <c r="A198" s="54"/>
      <c r="B198" s="405"/>
      <c r="C198" s="406"/>
      <c r="H198" s="56"/>
      <c r="I198" s="56"/>
      <c r="J198" s="56"/>
      <c r="N198" s="56"/>
      <c r="O198" s="56"/>
      <c r="P198" s="56"/>
      <c r="Q198" s="56"/>
      <c r="R198" s="56"/>
      <c r="S198" s="56"/>
      <c r="W198" s="389"/>
      <c r="X198" s="389"/>
      <c r="Y198" s="389"/>
      <c r="Z198" s="390"/>
      <c r="AA198" s="407"/>
      <c r="AN198" s="406"/>
    </row>
    <row r="199" spans="1:40" ht="15.75" customHeight="1" x14ac:dyDescent="0.3">
      <c r="A199" s="54"/>
      <c r="B199" s="405"/>
      <c r="C199" s="406"/>
      <c r="H199" s="56"/>
      <c r="I199" s="56"/>
      <c r="J199" s="56"/>
      <c r="N199" s="56"/>
      <c r="O199" s="56"/>
      <c r="P199" s="56"/>
      <c r="Q199" s="56"/>
      <c r="R199" s="56"/>
      <c r="S199" s="56"/>
      <c r="W199" s="389"/>
      <c r="X199" s="389"/>
      <c r="Y199" s="389"/>
      <c r="Z199" s="390"/>
      <c r="AA199" s="407"/>
      <c r="AN199" s="406"/>
    </row>
    <row r="200" spans="1:40" ht="15.75" customHeight="1" x14ac:dyDescent="0.3">
      <c r="A200" s="54"/>
      <c r="B200" s="405"/>
      <c r="C200" s="406"/>
      <c r="H200" s="56"/>
      <c r="I200" s="56"/>
      <c r="J200" s="56"/>
      <c r="N200" s="56"/>
      <c r="O200" s="56"/>
      <c r="P200" s="56"/>
      <c r="Q200" s="56"/>
      <c r="R200" s="56"/>
      <c r="S200" s="56"/>
      <c r="W200" s="389"/>
      <c r="X200" s="389"/>
      <c r="Y200" s="389"/>
      <c r="Z200" s="390"/>
      <c r="AA200" s="407"/>
      <c r="AN200" s="406"/>
    </row>
    <row r="201" spans="1:40" ht="15.75" customHeight="1" x14ac:dyDescent="0.3">
      <c r="A201" s="54"/>
      <c r="B201" s="405"/>
      <c r="C201" s="406"/>
      <c r="H201" s="56"/>
      <c r="I201" s="56"/>
      <c r="J201" s="56"/>
      <c r="N201" s="56"/>
      <c r="O201" s="56"/>
      <c r="P201" s="56"/>
      <c r="Q201" s="56"/>
      <c r="R201" s="56"/>
      <c r="S201" s="56"/>
      <c r="W201" s="389"/>
      <c r="X201" s="389"/>
      <c r="Y201" s="389"/>
      <c r="Z201" s="390"/>
      <c r="AA201" s="407"/>
      <c r="AN201" s="406"/>
    </row>
    <row r="202" spans="1:40" ht="15.75" customHeight="1" x14ac:dyDescent="0.3">
      <c r="A202" s="54"/>
      <c r="B202" s="405"/>
      <c r="C202" s="406"/>
      <c r="H202" s="56"/>
      <c r="I202" s="56"/>
      <c r="J202" s="56"/>
      <c r="N202" s="56"/>
      <c r="O202" s="56"/>
      <c r="P202" s="56"/>
      <c r="Q202" s="56"/>
      <c r="R202" s="56"/>
      <c r="S202" s="56"/>
      <c r="W202" s="389"/>
      <c r="X202" s="389"/>
      <c r="Y202" s="389"/>
      <c r="Z202" s="390"/>
      <c r="AA202" s="407"/>
      <c r="AN202" s="406"/>
    </row>
    <row r="203" spans="1:40" ht="15.75" customHeight="1" x14ac:dyDescent="0.3">
      <c r="A203" s="54"/>
      <c r="B203" s="405"/>
      <c r="C203" s="406"/>
      <c r="H203" s="56"/>
      <c r="I203" s="56"/>
      <c r="J203" s="56"/>
      <c r="N203" s="56"/>
      <c r="O203" s="56"/>
      <c r="P203" s="56"/>
      <c r="Q203" s="56"/>
      <c r="R203" s="56"/>
      <c r="S203" s="56"/>
      <c r="W203" s="389"/>
      <c r="X203" s="389"/>
      <c r="Y203" s="389"/>
      <c r="Z203" s="390"/>
      <c r="AA203" s="407"/>
      <c r="AN203" s="406"/>
    </row>
    <row r="204" spans="1:40" ht="15.75" customHeight="1" x14ac:dyDescent="0.3">
      <c r="A204" s="54"/>
      <c r="B204" s="405"/>
      <c r="C204" s="406"/>
      <c r="H204" s="56"/>
      <c r="I204" s="56"/>
      <c r="J204" s="56"/>
      <c r="N204" s="56"/>
      <c r="O204" s="56"/>
      <c r="P204" s="56"/>
      <c r="Q204" s="56"/>
      <c r="R204" s="56"/>
      <c r="S204" s="56"/>
      <c r="W204" s="389"/>
      <c r="X204" s="389"/>
      <c r="Y204" s="389"/>
      <c r="Z204" s="390"/>
      <c r="AA204" s="407"/>
      <c r="AN204" s="406"/>
    </row>
    <row r="205" spans="1:40" ht="15.75" customHeight="1" x14ac:dyDescent="0.3">
      <c r="A205" s="54"/>
      <c r="B205" s="405"/>
      <c r="C205" s="406"/>
      <c r="H205" s="56"/>
      <c r="I205" s="56"/>
      <c r="J205" s="56"/>
      <c r="N205" s="56"/>
      <c r="O205" s="56"/>
      <c r="P205" s="56"/>
      <c r="Q205" s="56"/>
      <c r="R205" s="56"/>
      <c r="S205" s="56"/>
      <c r="W205" s="389"/>
      <c r="X205" s="389"/>
      <c r="Y205" s="389"/>
      <c r="Z205" s="390"/>
      <c r="AA205" s="407"/>
      <c r="AN205" s="406"/>
    </row>
    <row r="206" spans="1:40" ht="15.75" customHeight="1" x14ac:dyDescent="0.3">
      <c r="A206" s="54"/>
      <c r="B206" s="405"/>
      <c r="C206" s="406"/>
      <c r="H206" s="56"/>
      <c r="I206" s="56"/>
      <c r="J206" s="56"/>
      <c r="N206" s="56"/>
      <c r="O206" s="56"/>
      <c r="P206" s="56"/>
      <c r="Q206" s="56"/>
      <c r="R206" s="56"/>
      <c r="S206" s="56"/>
      <c r="W206" s="392"/>
      <c r="X206" s="392"/>
      <c r="Y206" s="392"/>
      <c r="Z206" s="390"/>
      <c r="AA206" s="407"/>
      <c r="AN206" s="406"/>
    </row>
    <row r="207" spans="1:40" ht="15.75" customHeight="1" x14ac:dyDescent="0.3">
      <c r="A207" s="54"/>
      <c r="B207" s="405"/>
      <c r="C207" s="406"/>
      <c r="H207" s="56"/>
      <c r="I207" s="56"/>
      <c r="J207" s="56"/>
      <c r="N207" s="56"/>
      <c r="O207" s="56"/>
      <c r="P207" s="56"/>
      <c r="Q207" s="56"/>
      <c r="R207" s="56"/>
      <c r="S207" s="56"/>
      <c r="W207" s="392"/>
      <c r="X207" s="392"/>
      <c r="Y207" s="392"/>
      <c r="Z207" s="390"/>
      <c r="AA207" s="407"/>
      <c r="AN207" s="406"/>
    </row>
    <row r="208" spans="1:40" ht="15.75" customHeight="1" x14ac:dyDescent="0.3">
      <c r="A208" s="54"/>
      <c r="B208" s="405"/>
      <c r="C208" s="406"/>
      <c r="H208" s="56"/>
      <c r="I208" s="56"/>
      <c r="J208" s="56"/>
      <c r="N208" s="56"/>
      <c r="O208" s="56"/>
      <c r="P208" s="56"/>
      <c r="Q208" s="56"/>
      <c r="R208" s="56"/>
      <c r="S208" s="56"/>
      <c r="W208" s="393"/>
      <c r="X208" s="393"/>
      <c r="Y208" s="393"/>
      <c r="Z208" s="390"/>
      <c r="AA208" s="407"/>
      <c r="AN208" s="406"/>
    </row>
    <row r="209" spans="1:40" ht="15.75" customHeight="1" x14ac:dyDescent="0.3">
      <c r="A209" s="54"/>
      <c r="B209" s="405"/>
      <c r="C209" s="406"/>
      <c r="H209" s="56"/>
      <c r="I209" s="56"/>
      <c r="J209" s="56"/>
      <c r="N209" s="56"/>
      <c r="O209" s="56"/>
      <c r="P209" s="56"/>
      <c r="Q209" s="56"/>
      <c r="R209" s="56"/>
      <c r="S209" s="56"/>
      <c r="W209" s="392"/>
      <c r="X209" s="392"/>
      <c r="Y209" s="392"/>
      <c r="Z209" s="390"/>
      <c r="AA209" s="407"/>
      <c r="AN209" s="406"/>
    </row>
    <row r="210" spans="1:40" ht="15.75" customHeight="1" x14ac:dyDescent="0.3">
      <c r="A210" s="54"/>
      <c r="B210" s="405"/>
      <c r="C210" s="406"/>
      <c r="H210" s="56"/>
      <c r="I210" s="56"/>
      <c r="J210" s="56"/>
      <c r="N210" s="56"/>
      <c r="O210" s="56"/>
      <c r="P210" s="56"/>
      <c r="Q210" s="56"/>
      <c r="R210" s="56"/>
      <c r="S210" s="56"/>
      <c r="W210" s="408"/>
      <c r="X210" s="408"/>
      <c r="Y210" s="408"/>
      <c r="Z210" s="409"/>
      <c r="AA210" s="407"/>
      <c r="AN210" s="406"/>
    </row>
    <row r="211" spans="1:40" ht="15.75" customHeight="1" x14ac:dyDescent="0.3">
      <c r="A211" s="54"/>
      <c r="B211" s="405"/>
      <c r="C211" s="406"/>
      <c r="H211" s="56"/>
      <c r="I211" s="56"/>
      <c r="J211" s="56"/>
      <c r="N211" s="56"/>
      <c r="O211" s="56"/>
      <c r="P211" s="56"/>
      <c r="Q211" s="56"/>
      <c r="R211" s="56"/>
      <c r="S211" s="56"/>
      <c r="W211" s="408"/>
      <c r="X211" s="408"/>
      <c r="Y211" s="408"/>
      <c r="Z211" s="409"/>
      <c r="AA211" s="407"/>
      <c r="AN211" s="406"/>
    </row>
    <row r="212" spans="1:40" ht="15.75" customHeight="1" x14ac:dyDescent="0.3">
      <c r="A212" s="54"/>
      <c r="B212" s="405"/>
      <c r="C212" s="406"/>
      <c r="H212" s="56"/>
      <c r="I212" s="56"/>
      <c r="J212" s="56"/>
      <c r="N212" s="56"/>
      <c r="O212" s="56"/>
      <c r="P212" s="56"/>
      <c r="Q212" s="56"/>
      <c r="R212" s="56"/>
      <c r="S212" s="56"/>
      <c r="W212" s="408"/>
      <c r="X212" s="408"/>
      <c r="Y212" s="408"/>
      <c r="Z212" s="409"/>
      <c r="AA212" s="407"/>
      <c r="AN212" s="406"/>
    </row>
    <row r="213" spans="1:40" ht="15.75" customHeight="1" x14ac:dyDescent="0.3">
      <c r="A213" s="54"/>
      <c r="B213" s="405"/>
      <c r="C213" s="406"/>
      <c r="H213" s="56"/>
      <c r="I213" s="56"/>
      <c r="J213" s="56"/>
      <c r="N213" s="56"/>
      <c r="O213" s="56"/>
      <c r="P213" s="56"/>
      <c r="Q213" s="56"/>
      <c r="R213" s="56"/>
      <c r="S213" s="56"/>
      <c r="W213" s="391"/>
      <c r="X213" s="391"/>
      <c r="Y213" s="391"/>
      <c r="Z213" s="409"/>
      <c r="AA213" s="407"/>
      <c r="AN213" s="406"/>
    </row>
    <row r="214" spans="1:40" ht="15.75" customHeight="1" x14ac:dyDescent="0.3">
      <c r="A214" s="54"/>
      <c r="B214" s="405"/>
      <c r="C214" s="406"/>
      <c r="H214" s="56"/>
      <c r="I214" s="56"/>
      <c r="J214" s="56"/>
      <c r="N214" s="56"/>
      <c r="O214" s="56"/>
      <c r="P214" s="56"/>
      <c r="Q214" s="56"/>
      <c r="R214" s="56"/>
      <c r="S214" s="56"/>
      <c r="W214" s="410"/>
      <c r="X214" s="410"/>
      <c r="Y214" s="410"/>
      <c r="Z214" s="411"/>
      <c r="AA214" s="407"/>
      <c r="AN214" s="406"/>
    </row>
    <row r="215" spans="1:40" ht="15.75" customHeight="1" x14ac:dyDescent="0.3">
      <c r="A215" s="54"/>
      <c r="B215" s="405"/>
      <c r="C215" s="406"/>
      <c r="H215" s="56"/>
      <c r="I215" s="56"/>
      <c r="J215" s="56"/>
      <c r="N215" s="56"/>
      <c r="O215" s="56"/>
      <c r="P215" s="56"/>
      <c r="Q215" s="56"/>
      <c r="R215" s="56"/>
      <c r="S215" s="56"/>
      <c r="W215" s="408"/>
      <c r="X215" s="408"/>
      <c r="Y215" s="408"/>
      <c r="Z215" s="409"/>
      <c r="AA215" s="407"/>
      <c r="AN215" s="406"/>
    </row>
    <row r="216" spans="1:40" ht="15.75" customHeight="1" x14ac:dyDescent="0.3">
      <c r="A216" s="54"/>
      <c r="B216" s="405"/>
      <c r="C216" s="406"/>
      <c r="H216" s="56"/>
      <c r="I216" s="56"/>
      <c r="J216" s="56"/>
      <c r="N216" s="56"/>
      <c r="O216" s="56"/>
      <c r="P216" s="56"/>
      <c r="Q216" s="56"/>
      <c r="R216" s="56"/>
      <c r="S216" s="56"/>
      <c r="W216" s="408"/>
      <c r="X216" s="408"/>
      <c r="Y216" s="408"/>
      <c r="Z216" s="412"/>
      <c r="AA216" s="407"/>
      <c r="AN216" s="406"/>
    </row>
    <row r="217" spans="1:40" ht="15.75" customHeight="1" x14ac:dyDescent="0.3">
      <c r="A217" s="54"/>
      <c r="B217" s="405"/>
      <c r="C217" s="406"/>
      <c r="H217" s="56"/>
      <c r="I217" s="56"/>
      <c r="J217" s="56"/>
      <c r="N217" s="56"/>
      <c r="O217" s="56"/>
      <c r="P217" s="56"/>
      <c r="Q217" s="56"/>
      <c r="R217" s="56"/>
      <c r="S217" s="56"/>
      <c r="W217" s="55"/>
      <c r="X217" s="55"/>
      <c r="Y217" s="55"/>
      <c r="Z217" s="413"/>
      <c r="AN217" s="406"/>
    </row>
    <row r="218" spans="1:40" ht="15.75" customHeight="1" x14ac:dyDescent="0.3">
      <c r="A218" s="54"/>
      <c r="B218" s="405"/>
      <c r="C218" s="406"/>
      <c r="H218" s="56"/>
      <c r="I218" s="56"/>
      <c r="J218" s="56"/>
      <c r="N218" s="56"/>
      <c r="O218" s="56"/>
      <c r="P218" s="56"/>
      <c r="Q218" s="56"/>
      <c r="R218" s="56"/>
      <c r="S218" s="56"/>
      <c r="W218" s="55"/>
      <c r="X218" s="55"/>
      <c r="Y218" s="55"/>
      <c r="Z218" s="414"/>
      <c r="AN218" s="406"/>
    </row>
    <row r="219" spans="1:40" ht="15.75" customHeight="1" x14ac:dyDescent="0.3">
      <c r="A219" s="54"/>
      <c r="B219" s="405"/>
      <c r="C219" s="406"/>
      <c r="H219" s="56"/>
      <c r="I219" s="56"/>
      <c r="J219" s="56"/>
      <c r="N219" s="56"/>
      <c r="O219" s="56"/>
      <c r="P219" s="56"/>
      <c r="Q219" s="56"/>
      <c r="R219" s="56"/>
      <c r="S219" s="56"/>
      <c r="W219" s="55"/>
      <c r="X219" s="55"/>
      <c r="Y219" s="55"/>
      <c r="Z219" s="415"/>
      <c r="AN219" s="406"/>
    </row>
    <row r="220" spans="1:40" ht="15.75" customHeight="1" x14ac:dyDescent="0.3">
      <c r="A220" s="54"/>
      <c r="B220" s="405"/>
      <c r="C220" s="406"/>
      <c r="H220" s="56"/>
      <c r="I220" s="56"/>
      <c r="J220" s="56"/>
      <c r="N220" s="56"/>
      <c r="O220" s="56"/>
      <c r="P220" s="56"/>
      <c r="Q220" s="56"/>
      <c r="R220" s="56"/>
      <c r="S220" s="56"/>
      <c r="W220" s="55"/>
      <c r="X220" s="55"/>
      <c r="Y220" s="55"/>
      <c r="Z220" s="415"/>
      <c r="AN220" s="406"/>
    </row>
    <row r="221" spans="1:40" ht="15.75" customHeight="1" x14ac:dyDescent="0.3">
      <c r="A221" s="54"/>
      <c r="B221" s="405"/>
      <c r="C221" s="406"/>
      <c r="H221" s="56"/>
      <c r="I221" s="56"/>
      <c r="J221" s="56"/>
      <c r="N221" s="56"/>
      <c r="O221" s="56"/>
      <c r="P221" s="56"/>
      <c r="Q221" s="56"/>
      <c r="R221" s="56"/>
      <c r="S221" s="56"/>
      <c r="W221" s="55"/>
      <c r="X221" s="55"/>
      <c r="Y221" s="55"/>
      <c r="Z221" s="415"/>
      <c r="AN221" s="406"/>
    </row>
    <row r="222" spans="1:40" ht="15.75" customHeight="1" x14ac:dyDescent="0.3">
      <c r="A222" s="54"/>
      <c r="B222" s="405"/>
      <c r="C222" s="406"/>
      <c r="H222" s="56"/>
      <c r="I222" s="56"/>
      <c r="J222" s="56"/>
      <c r="N222" s="56"/>
      <c r="O222" s="56"/>
      <c r="P222" s="56"/>
      <c r="Q222" s="56"/>
      <c r="R222" s="56"/>
      <c r="S222" s="56"/>
      <c r="W222" s="55"/>
      <c r="X222" s="55"/>
      <c r="Y222" s="55"/>
      <c r="Z222" s="415"/>
      <c r="AN222" s="406"/>
    </row>
    <row r="223" spans="1:40" ht="15.75" customHeight="1" x14ac:dyDescent="0.3">
      <c r="A223" s="54"/>
      <c r="B223" s="405"/>
      <c r="C223" s="406"/>
      <c r="H223" s="56"/>
      <c r="I223" s="56"/>
      <c r="J223" s="56"/>
      <c r="N223" s="56"/>
      <c r="O223" s="56"/>
      <c r="P223" s="56"/>
      <c r="Q223" s="56"/>
      <c r="R223" s="56"/>
      <c r="S223" s="56"/>
      <c r="W223" s="55"/>
      <c r="X223" s="55"/>
      <c r="Y223" s="55"/>
      <c r="Z223" s="415"/>
      <c r="AN223" s="406"/>
    </row>
    <row r="224" spans="1:40" ht="15.75" customHeight="1" x14ac:dyDescent="0.3">
      <c r="A224" s="54"/>
      <c r="B224" s="405"/>
      <c r="C224" s="406"/>
      <c r="H224" s="56"/>
      <c r="I224" s="56"/>
      <c r="J224" s="56"/>
      <c r="N224" s="56"/>
      <c r="O224" s="56"/>
      <c r="P224" s="56"/>
      <c r="Q224" s="56"/>
      <c r="R224" s="56"/>
      <c r="S224" s="56"/>
      <c r="W224" s="55"/>
      <c r="X224" s="55"/>
      <c r="Y224" s="55"/>
      <c r="Z224" s="415"/>
      <c r="AN224" s="406"/>
    </row>
    <row r="225" spans="1:40" ht="15.75" customHeight="1" x14ac:dyDescent="0.3">
      <c r="A225" s="54"/>
      <c r="B225" s="405"/>
      <c r="C225" s="406"/>
      <c r="H225" s="56"/>
      <c r="I225" s="56"/>
      <c r="J225" s="56"/>
      <c r="N225" s="56"/>
      <c r="O225" s="56"/>
      <c r="P225" s="56"/>
      <c r="Q225" s="56"/>
      <c r="R225" s="56"/>
      <c r="S225" s="56"/>
      <c r="W225" s="55"/>
      <c r="X225" s="55"/>
      <c r="Y225" s="55"/>
      <c r="Z225" s="415"/>
      <c r="AN225" s="406"/>
    </row>
    <row r="226" spans="1:40" ht="15.75" customHeight="1" x14ac:dyDescent="0.3">
      <c r="A226" s="54"/>
      <c r="B226" s="405"/>
      <c r="C226" s="406"/>
      <c r="H226" s="56"/>
      <c r="I226" s="56"/>
      <c r="J226" s="56"/>
      <c r="N226" s="56"/>
      <c r="O226" s="56"/>
      <c r="P226" s="56"/>
      <c r="Q226" s="56"/>
      <c r="R226" s="56"/>
      <c r="S226" s="56"/>
      <c r="W226" s="55"/>
      <c r="X226" s="55"/>
      <c r="Y226" s="55"/>
      <c r="Z226" s="415"/>
      <c r="AN226" s="406"/>
    </row>
    <row r="227" spans="1:40" ht="15.75" customHeight="1" x14ac:dyDescent="0.3">
      <c r="A227" s="54"/>
      <c r="B227" s="405"/>
      <c r="C227" s="406"/>
      <c r="H227" s="56"/>
      <c r="I227" s="56"/>
      <c r="J227" s="56"/>
      <c r="N227" s="56"/>
      <c r="O227" s="56"/>
      <c r="P227" s="56"/>
      <c r="Q227" s="56"/>
      <c r="R227" s="56"/>
      <c r="S227" s="56"/>
      <c r="W227" s="55"/>
      <c r="X227" s="55"/>
      <c r="Y227" s="55"/>
      <c r="Z227" s="415"/>
      <c r="AN227" s="406"/>
    </row>
    <row r="228" spans="1:40" ht="15.75" customHeight="1" x14ac:dyDescent="0.3">
      <c r="A228" s="54"/>
      <c r="B228" s="405"/>
      <c r="C228" s="406"/>
      <c r="H228" s="56"/>
      <c r="I228" s="56"/>
      <c r="J228" s="56"/>
      <c r="N228" s="56"/>
      <c r="O228" s="56"/>
      <c r="P228" s="56"/>
      <c r="Q228" s="56"/>
      <c r="R228" s="56"/>
      <c r="S228" s="56"/>
      <c r="W228" s="55"/>
      <c r="X228" s="55"/>
      <c r="Y228" s="55"/>
      <c r="Z228" s="415"/>
      <c r="AN228" s="406"/>
    </row>
    <row r="229" spans="1:40" ht="15.75" customHeight="1" x14ac:dyDescent="0.3">
      <c r="A229" s="54"/>
      <c r="B229" s="405"/>
      <c r="C229" s="406"/>
      <c r="H229" s="56"/>
      <c r="I229" s="56"/>
      <c r="J229" s="56"/>
      <c r="N229" s="56"/>
      <c r="O229" s="56"/>
      <c r="P229" s="56"/>
      <c r="Q229" s="56"/>
      <c r="R229" s="56"/>
      <c r="S229" s="56"/>
      <c r="W229" s="55"/>
      <c r="X229" s="55"/>
      <c r="Y229" s="55"/>
      <c r="Z229" s="415"/>
      <c r="AN229" s="406"/>
    </row>
    <row r="230" spans="1:40" ht="15.75" customHeight="1" x14ac:dyDescent="0.3">
      <c r="A230" s="54"/>
      <c r="B230" s="405"/>
      <c r="C230" s="406"/>
      <c r="H230" s="56"/>
      <c r="I230" s="56"/>
      <c r="J230" s="56"/>
      <c r="N230" s="56"/>
      <c r="O230" s="56"/>
      <c r="P230" s="56"/>
      <c r="Q230" s="56"/>
      <c r="R230" s="56"/>
      <c r="S230" s="56"/>
      <c r="W230" s="55"/>
      <c r="X230" s="55"/>
      <c r="Y230" s="55"/>
      <c r="Z230" s="415"/>
      <c r="AN230" s="406"/>
    </row>
    <row r="231" spans="1:40" ht="15.75" customHeight="1" x14ac:dyDescent="0.3">
      <c r="A231" s="54"/>
      <c r="B231" s="405"/>
      <c r="C231" s="406"/>
      <c r="H231" s="56"/>
      <c r="I231" s="56"/>
      <c r="J231" s="56"/>
      <c r="N231" s="56"/>
      <c r="O231" s="56"/>
      <c r="P231" s="56"/>
      <c r="Q231" s="56"/>
      <c r="R231" s="56"/>
      <c r="S231" s="56"/>
      <c r="W231" s="55"/>
      <c r="X231" s="55"/>
      <c r="Y231" s="55"/>
      <c r="Z231" s="415"/>
      <c r="AN231" s="406"/>
    </row>
    <row r="232" spans="1:40" ht="15.75" customHeight="1" x14ac:dyDescent="0.3">
      <c r="A232" s="54"/>
      <c r="B232" s="405"/>
      <c r="C232" s="406"/>
      <c r="H232" s="56"/>
      <c r="I232" s="56"/>
      <c r="J232" s="56"/>
      <c r="N232" s="56"/>
      <c r="O232" s="56"/>
      <c r="P232" s="56"/>
      <c r="Q232" s="56"/>
      <c r="R232" s="56"/>
      <c r="S232" s="56"/>
      <c r="W232" s="55"/>
      <c r="X232" s="55"/>
      <c r="Y232" s="55"/>
      <c r="Z232" s="415"/>
      <c r="AN232" s="406"/>
    </row>
    <row r="233" spans="1:40" ht="15.75" customHeight="1" x14ac:dyDescent="0.3">
      <c r="A233" s="54"/>
      <c r="B233" s="405"/>
      <c r="C233" s="406"/>
      <c r="H233" s="56"/>
      <c r="I233" s="56"/>
      <c r="J233" s="56"/>
      <c r="N233" s="56"/>
      <c r="O233" s="56"/>
      <c r="P233" s="56"/>
      <c r="Q233" s="56"/>
      <c r="R233" s="56"/>
      <c r="S233" s="56"/>
      <c r="W233" s="55"/>
      <c r="X233" s="55"/>
      <c r="Y233" s="55"/>
      <c r="Z233" s="415"/>
      <c r="AN233" s="406"/>
    </row>
    <row r="234" spans="1:40" ht="15.75" customHeight="1" x14ac:dyDescent="0.3">
      <c r="A234" s="54"/>
      <c r="B234" s="405"/>
      <c r="C234" s="406"/>
      <c r="H234" s="56"/>
      <c r="I234" s="56"/>
      <c r="J234" s="56"/>
      <c r="N234" s="56"/>
      <c r="O234" s="56"/>
      <c r="P234" s="56"/>
      <c r="Q234" s="56"/>
      <c r="R234" s="56"/>
      <c r="S234" s="56"/>
      <c r="W234" s="55"/>
      <c r="X234" s="55"/>
      <c r="Y234" s="55"/>
      <c r="Z234" s="415"/>
      <c r="AN234" s="406"/>
    </row>
    <row r="235" spans="1:40" ht="15.75" customHeight="1" x14ac:dyDescent="0.3">
      <c r="A235" s="54"/>
      <c r="B235" s="405"/>
      <c r="C235" s="406"/>
      <c r="H235" s="56"/>
      <c r="I235" s="56"/>
      <c r="J235" s="56"/>
      <c r="N235" s="56"/>
      <c r="O235" s="56"/>
      <c r="P235" s="56"/>
      <c r="Q235" s="56"/>
      <c r="R235" s="56"/>
      <c r="S235" s="56"/>
      <c r="W235" s="55"/>
      <c r="X235" s="55"/>
      <c r="Y235" s="55"/>
      <c r="Z235" s="415"/>
      <c r="AN235" s="406"/>
    </row>
    <row r="236" spans="1:40" ht="15.75" customHeight="1" x14ac:dyDescent="0.3">
      <c r="A236" s="54"/>
      <c r="B236" s="405"/>
      <c r="C236" s="406"/>
      <c r="H236" s="56"/>
      <c r="I236" s="56"/>
      <c r="J236" s="56"/>
      <c r="N236" s="56"/>
      <c r="O236" s="56"/>
      <c r="P236" s="56"/>
      <c r="Q236" s="56"/>
      <c r="R236" s="56"/>
      <c r="S236" s="56"/>
      <c r="W236" s="55"/>
      <c r="X236" s="55"/>
      <c r="Y236" s="55"/>
      <c r="Z236" s="415"/>
      <c r="AN236" s="406"/>
    </row>
    <row r="237" spans="1:40" ht="15.75" customHeight="1" x14ac:dyDescent="0.3">
      <c r="A237" s="54"/>
      <c r="B237" s="405"/>
      <c r="C237" s="406"/>
      <c r="H237" s="56"/>
      <c r="I237" s="56"/>
      <c r="J237" s="56"/>
      <c r="N237" s="56"/>
      <c r="O237" s="56"/>
      <c r="P237" s="56"/>
      <c r="Q237" s="56"/>
      <c r="R237" s="56"/>
      <c r="S237" s="56"/>
      <c r="W237" s="55"/>
      <c r="X237" s="55"/>
      <c r="Y237" s="55"/>
      <c r="Z237" s="415"/>
      <c r="AN237" s="406"/>
    </row>
    <row r="238" spans="1:40" ht="15.75" customHeight="1" x14ac:dyDescent="0.3">
      <c r="A238" s="54"/>
      <c r="B238" s="405"/>
      <c r="C238" s="406"/>
      <c r="H238" s="56"/>
      <c r="I238" s="56"/>
      <c r="J238" s="56"/>
      <c r="N238" s="56"/>
      <c r="O238" s="56"/>
      <c r="P238" s="56"/>
      <c r="Q238" s="56"/>
      <c r="R238" s="56"/>
      <c r="S238" s="56"/>
      <c r="W238" s="55"/>
      <c r="X238" s="55"/>
      <c r="Y238" s="55"/>
      <c r="Z238" s="415"/>
      <c r="AN238" s="406"/>
    </row>
    <row r="239" spans="1:40" ht="15.75" customHeight="1" x14ac:dyDescent="0.3">
      <c r="A239" s="54"/>
      <c r="B239" s="405"/>
      <c r="C239" s="406"/>
      <c r="H239" s="56"/>
      <c r="I239" s="56"/>
      <c r="J239" s="56"/>
      <c r="N239" s="56"/>
      <c r="O239" s="56"/>
      <c r="P239" s="56"/>
      <c r="Q239" s="56"/>
      <c r="R239" s="56"/>
      <c r="S239" s="56"/>
      <c r="W239" s="55"/>
      <c r="X239" s="55"/>
      <c r="Y239" s="55"/>
      <c r="Z239" s="415"/>
      <c r="AN239" s="406"/>
    </row>
    <row r="240" spans="1:40" ht="15.75" customHeight="1" x14ac:dyDescent="0.3">
      <c r="A240" s="54"/>
      <c r="B240" s="405"/>
      <c r="C240" s="406"/>
      <c r="H240" s="56"/>
      <c r="I240" s="56"/>
      <c r="J240" s="56"/>
      <c r="N240" s="56"/>
      <c r="O240" s="56"/>
      <c r="P240" s="56"/>
      <c r="Q240" s="56"/>
      <c r="R240" s="56"/>
      <c r="S240" s="56"/>
      <c r="W240" s="55"/>
      <c r="X240" s="55"/>
      <c r="Y240" s="55"/>
      <c r="Z240" s="415"/>
      <c r="AN240" s="406"/>
    </row>
    <row r="241" spans="1:40" ht="15.75" customHeight="1" x14ac:dyDescent="0.3">
      <c r="A241" s="54"/>
      <c r="B241" s="405"/>
      <c r="C241" s="406"/>
      <c r="H241" s="56"/>
      <c r="I241" s="56"/>
      <c r="J241" s="56"/>
      <c r="N241" s="56"/>
      <c r="O241" s="56"/>
      <c r="P241" s="56"/>
      <c r="Q241" s="56"/>
      <c r="R241" s="56"/>
      <c r="S241" s="56"/>
      <c r="W241" s="55"/>
      <c r="X241" s="55"/>
      <c r="Y241" s="55"/>
      <c r="Z241" s="415"/>
      <c r="AN241" s="406"/>
    </row>
    <row r="242" spans="1:40" ht="15.75" customHeight="1" x14ac:dyDescent="0.3">
      <c r="A242" s="54"/>
      <c r="B242" s="405"/>
      <c r="C242" s="406"/>
      <c r="H242" s="56"/>
      <c r="I242" s="56"/>
      <c r="J242" s="56"/>
      <c r="N242" s="56"/>
      <c r="O242" s="56"/>
      <c r="P242" s="56"/>
      <c r="Q242" s="56"/>
      <c r="R242" s="56"/>
      <c r="S242" s="56"/>
      <c r="W242" s="55"/>
      <c r="X242" s="55"/>
      <c r="Y242" s="55"/>
      <c r="Z242" s="415"/>
      <c r="AN242" s="406"/>
    </row>
    <row r="243" spans="1:40" ht="15.75" customHeight="1" x14ac:dyDescent="0.3">
      <c r="A243" s="54"/>
      <c r="B243" s="405"/>
      <c r="C243" s="406"/>
      <c r="H243" s="56"/>
      <c r="I243" s="56"/>
      <c r="J243" s="56"/>
      <c r="N243" s="56"/>
      <c r="O243" s="56"/>
      <c r="P243" s="56"/>
      <c r="Q243" s="56"/>
      <c r="R243" s="56"/>
      <c r="S243" s="56"/>
      <c r="W243" s="55"/>
      <c r="X243" s="55"/>
      <c r="Y243" s="55"/>
      <c r="Z243" s="415"/>
      <c r="AN243" s="406"/>
    </row>
    <row r="244" spans="1:40" ht="15.75" customHeight="1" x14ac:dyDescent="0.3">
      <c r="A244" s="54"/>
      <c r="B244" s="405"/>
      <c r="C244" s="406"/>
      <c r="H244" s="56"/>
      <c r="I244" s="56"/>
      <c r="J244" s="56"/>
      <c r="N244" s="56"/>
      <c r="O244" s="56"/>
      <c r="P244" s="56"/>
      <c r="Q244" s="56"/>
      <c r="R244" s="56"/>
      <c r="S244" s="56"/>
      <c r="W244" s="55"/>
      <c r="X244" s="55"/>
      <c r="Y244" s="55"/>
      <c r="Z244" s="415"/>
      <c r="AN244" s="406"/>
    </row>
    <row r="245" spans="1:40" ht="15.75" customHeight="1" x14ac:dyDescent="0.3">
      <c r="A245" s="54"/>
      <c r="B245" s="405"/>
      <c r="C245" s="406"/>
      <c r="H245" s="56"/>
      <c r="I245" s="56"/>
      <c r="J245" s="56"/>
      <c r="N245" s="56"/>
      <c r="O245" s="56"/>
      <c r="P245" s="56"/>
      <c r="Q245" s="56"/>
      <c r="R245" s="56"/>
      <c r="S245" s="56"/>
      <c r="W245" s="55"/>
      <c r="X245" s="55"/>
      <c r="Y245" s="55"/>
      <c r="Z245" s="415"/>
      <c r="AN245" s="406"/>
    </row>
    <row r="246" spans="1:40" ht="15.75" customHeight="1" x14ac:dyDescent="0.3">
      <c r="A246" s="54"/>
      <c r="B246" s="405"/>
      <c r="C246" s="406"/>
      <c r="H246" s="56"/>
      <c r="I246" s="56"/>
      <c r="J246" s="56"/>
      <c r="N246" s="56"/>
      <c r="O246" s="56"/>
      <c r="P246" s="56"/>
      <c r="Q246" s="56"/>
      <c r="R246" s="56"/>
      <c r="S246" s="56"/>
      <c r="W246" s="55"/>
      <c r="X246" s="55"/>
      <c r="Y246" s="55"/>
      <c r="Z246" s="415"/>
      <c r="AN246" s="406"/>
    </row>
    <row r="247" spans="1:40" ht="15.75" customHeight="1" x14ac:dyDescent="0.3">
      <c r="A247" s="54"/>
      <c r="B247" s="405"/>
      <c r="C247" s="406"/>
      <c r="H247" s="56"/>
      <c r="I247" s="56"/>
      <c r="J247" s="56"/>
      <c r="N247" s="56"/>
      <c r="O247" s="56"/>
      <c r="P247" s="56"/>
      <c r="Q247" s="56"/>
      <c r="R247" s="56"/>
      <c r="S247" s="56"/>
      <c r="W247" s="55"/>
      <c r="X247" s="55"/>
      <c r="Y247" s="55"/>
      <c r="Z247" s="415"/>
      <c r="AN247" s="406"/>
    </row>
    <row r="248" spans="1:40" ht="15.75" customHeight="1" x14ac:dyDescent="0.3">
      <c r="A248" s="54"/>
      <c r="B248" s="405"/>
      <c r="C248" s="406"/>
      <c r="H248" s="56"/>
      <c r="I248" s="56"/>
      <c r="J248" s="56"/>
      <c r="N248" s="56"/>
      <c r="O248" s="56"/>
      <c r="P248" s="56"/>
      <c r="Q248" s="56"/>
      <c r="R248" s="56"/>
      <c r="S248" s="56"/>
      <c r="W248" s="55"/>
      <c r="X248" s="55"/>
      <c r="Y248" s="55"/>
      <c r="Z248" s="415"/>
      <c r="AN248" s="406"/>
    </row>
    <row r="249" spans="1:40" ht="15.75" customHeight="1" x14ac:dyDescent="0.3">
      <c r="A249" s="54"/>
      <c r="B249" s="405"/>
      <c r="C249" s="406"/>
      <c r="H249" s="56"/>
      <c r="I249" s="56"/>
      <c r="J249" s="56"/>
      <c r="N249" s="56"/>
      <c r="O249" s="56"/>
      <c r="P249" s="56"/>
      <c r="Q249" s="56"/>
      <c r="R249" s="56"/>
      <c r="S249" s="56"/>
      <c r="W249" s="55"/>
      <c r="X249" s="55"/>
      <c r="Y249" s="55"/>
      <c r="Z249" s="415"/>
      <c r="AN249" s="406"/>
    </row>
    <row r="250" spans="1:40" ht="15.75" customHeight="1" x14ac:dyDescent="0.3">
      <c r="A250" s="54"/>
      <c r="B250" s="405"/>
      <c r="C250" s="406"/>
      <c r="H250" s="56"/>
      <c r="I250" s="56"/>
      <c r="J250" s="56"/>
      <c r="N250" s="56"/>
      <c r="O250" s="56"/>
      <c r="P250" s="56"/>
      <c r="Q250" s="56"/>
      <c r="R250" s="56"/>
      <c r="S250" s="56"/>
      <c r="W250" s="55"/>
      <c r="X250" s="55"/>
      <c r="Y250" s="55"/>
      <c r="Z250" s="415"/>
      <c r="AN250" s="406"/>
    </row>
    <row r="251" spans="1:40" ht="15.75" customHeight="1" x14ac:dyDescent="0.3">
      <c r="A251" s="54"/>
      <c r="B251" s="405"/>
      <c r="C251" s="406"/>
      <c r="H251" s="56"/>
      <c r="I251" s="56"/>
      <c r="J251" s="56"/>
      <c r="N251" s="56"/>
      <c r="O251" s="56"/>
      <c r="P251" s="56"/>
      <c r="Q251" s="56"/>
      <c r="R251" s="56"/>
      <c r="S251" s="56"/>
      <c r="W251" s="55"/>
      <c r="X251" s="55"/>
      <c r="Y251" s="55"/>
      <c r="Z251" s="415"/>
      <c r="AN251" s="406"/>
    </row>
    <row r="252" spans="1:40" ht="15.75" customHeight="1" x14ac:dyDescent="0.3">
      <c r="A252" s="54"/>
      <c r="B252" s="405"/>
      <c r="C252" s="406"/>
      <c r="H252" s="56"/>
      <c r="I252" s="56"/>
      <c r="J252" s="56"/>
      <c r="N252" s="56"/>
      <c r="O252" s="56"/>
      <c r="P252" s="56"/>
      <c r="Q252" s="56"/>
      <c r="R252" s="56"/>
      <c r="S252" s="56"/>
      <c r="W252" s="55"/>
      <c r="X252" s="55"/>
      <c r="Y252" s="55"/>
      <c r="Z252" s="415"/>
      <c r="AN252" s="406"/>
    </row>
    <row r="253" spans="1:40" ht="15.75" customHeight="1" x14ac:dyDescent="0.3">
      <c r="A253" s="54"/>
      <c r="B253" s="405"/>
      <c r="C253" s="406"/>
      <c r="H253" s="56"/>
      <c r="I253" s="56"/>
      <c r="J253" s="56"/>
      <c r="N253" s="56"/>
      <c r="O253" s="56"/>
      <c r="P253" s="56"/>
      <c r="Q253" s="56"/>
      <c r="R253" s="56"/>
      <c r="S253" s="56"/>
      <c r="W253" s="55"/>
      <c r="X253" s="55"/>
      <c r="Y253" s="55"/>
      <c r="Z253" s="415"/>
      <c r="AN253" s="406"/>
    </row>
    <row r="254" spans="1:40" ht="15.75" customHeight="1" x14ac:dyDescent="0.3">
      <c r="A254" s="54"/>
      <c r="B254" s="405"/>
      <c r="C254" s="406"/>
      <c r="H254" s="56"/>
      <c r="I254" s="56"/>
      <c r="J254" s="56"/>
      <c r="N254" s="56"/>
      <c r="O254" s="56"/>
      <c r="P254" s="56"/>
      <c r="Q254" s="56"/>
      <c r="R254" s="56"/>
      <c r="S254" s="56"/>
      <c r="W254" s="55"/>
      <c r="X254" s="55"/>
      <c r="Y254" s="55"/>
      <c r="Z254" s="415"/>
      <c r="AN254" s="406"/>
    </row>
    <row r="255" spans="1:40" ht="15.75" customHeight="1" x14ac:dyDescent="0.3">
      <c r="A255" s="54"/>
      <c r="B255" s="405"/>
      <c r="C255" s="406"/>
      <c r="H255" s="56"/>
      <c r="I255" s="56"/>
      <c r="J255" s="56"/>
      <c r="N255" s="56"/>
      <c r="O255" s="56"/>
      <c r="P255" s="56"/>
      <c r="Q255" s="56"/>
      <c r="R255" s="56"/>
      <c r="S255" s="56"/>
      <c r="W255" s="55"/>
      <c r="X255" s="55"/>
      <c r="Y255" s="55"/>
      <c r="Z255" s="415"/>
      <c r="AN255" s="406"/>
    </row>
    <row r="256" spans="1:40" ht="15.75" customHeight="1" x14ac:dyDescent="0.3">
      <c r="A256" s="54"/>
      <c r="B256" s="405"/>
      <c r="C256" s="406"/>
      <c r="H256" s="56"/>
      <c r="I256" s="56"/>
      <c r="J256" s="56"/>
      <c r="N256" s="56"/>
      <c r="O256" s="56"/>
      <c r="P256" s="56"/>
      <c r="Q256" s="56"/>
      <c r="R256" s="56"/>
      <c r="S256" s="56"/>
      <c r="W256" s="55"/>
      <c r="X256" s="55"/>
      <c r="Y256" s="55"/>
      <c r="Z256" s="415"/>
      <c r="AN256" s="406"/>
    </row>
    <row r="257" spans="1:40" ht="15.75" customHeight="1" x14ac:dyDescent="0.3">
      <c r="A257" s="54"/>
      <c r="B257" s="405"/>
      <c r="C257" s="406"/>
      <c r="H257" s="56"/>
      <c r="I257" s="56"/>
      <c r="J257" s="56"/>
      <c r="N257" s="56"/>
      <c r="O257" s="56"/>
      <c r="P257" s="56"/>
      <c r="Q257" s="56"/>
      <c r="R257" s="56"/>
      <c r="S257" s="56"/>
      <c r="W257" s="55"/>
      <c r="X257" s="55"/>
      <c r="Y257" s="55"/>
      <c r="Z257" s="415"/>
      <c r="AN257" s="406"/>
    </row>
    <row r="258" spans="1:40" ht="15.75" customHeight="1" x14ac:dyDescent="0.3">
      <c r="A258" s="54"/>
      <c r="B258" s="405"/>
      <c r="C258" s="406"/>
      <c r="H258" s="56"/>
      <c r="I258" s="56"/>
      <c r="J258" s="56"/>
      <c r="N258" s="56"/>
      <c r="O258" s="56"/>
      <c r="P258" s="56"/>
      <c r="Q258" s="56"/>
      <c r="R258" s="56"/>
      <c r="S258" s="56"/>
      <c r="W258" s="55"/>
      <c r="X258" s="55"/>
      <c r="Y258" s="55"/>
      <c r="Z258" s="415"/>
      <c r="AN258" s="406"/>
    </row>
    <row r="259" spans="1:40" ht="15.75" customHeight="1" x14ac:dyDescent="0.3">
      <c r="A259" s="54"/>
      <c r="B259" s="405"/>
      <c r="C259" s="406"/>
      <c r="H259" s="56"/>
      <c r="I259" s="56"/>
      <c r="J259" s="56"/>
      <c r="N259" s="56"/>
      <c r="O259" s="56"/>
      <c r="P259" s="56"/>
      <c r="Q259" s="56"/>
      <c r="R259" s="56"/>
      <c r="S259" s="56"/>
      <c r="W259" s="55"/>
      <c r="X259" s="55"/>
      <c r="Y259" s="55"/>
      <c r="Z259" s="415"/>
      <c r="AN259" s="406"/>
    </row>
    <row r="260" spans="1:40" ht="15.75" customHeight="1" x14ac:dyDescent="0.3">
      <c r="A260" s="54"/>
      <c r="B260" s="405"/>
      <c r="C260" s="406"/>
      <c r="H260" s="56"/>
      <c r="I260" s="56"/>
      <c r="J260" s="56"/>
      <c r="N260" s="56"/>
      <c r="O260" s="56"/>
      <c r="P260" s="56"/>
      <c r="Q260" s="56"/>
      <c r="R260" s="56"/>
      <c r="S260" s="56"/>
      <c r="W260" s="55"/>
      <c r="X260" s="55"/>
      <c r="Y260" s="55"/>
      <c r="Z260" s="415"/>
      <c r="AN260" s="406"/>
    </row>
    <row r="261" spans="1:40" ht="15.75" customHeight="1" x14ac:dyDescent="0.3">
      <c r="A261" s="54"/>
      <c r="B261" s="405"/>
      <c r="C261" s="406"/>
      <c r="H261" s="56"/>
      <c r="I261" s="56"/>
      <c r="J261" s="56"/>
      <c r="N261" s="56"/>
      <c r="O261" s="56"/>
      <c r="P261" s="56"/>
      <c r="Q261" s="56"/>
      <c r="R261" s="56"/>
      <c r="S261" s="56"/>
      <c r="W261" s="55"/>
      <c r="X261" s="55"/>
      <c r="Y261" s="55"/>
      <c r="Z261" s="415"/>
      <c r="AN261" s="406"/>
    </row>
    <row r="262" spans="1:40" ht="15.75" customHeight="1" x14ac:dyDescent="0.3">
      <c r="A262" s="54"/>
      <c r="B262" s="405"/>
      <c r="C262" s="406"/>
      <c r="H262" s="56"/>
      <c r="I262" s="56"/>
      <c r="J262" s="56"/>
      <c r="N262" s="56"/>
      <c r="O262" s="56"/>
      <c r="P262" s="56"/>
      <c r="Q262" s="56"/>
      <c r="R262" s="56"/>
      <c r="S262" s="56"/>
      <c r="W262" s="55"/>
      <c r="X262" s="55"/>
      <c r="Y262" s="55"/>
      <c r="Z262" s="415"/>
      <c r="AN262" s="406"/>
    </row>
    <row r="263" spans="1:40" ht="15.75" customHeight="1" x14ac:dyDescent="0.3">
      <c r="A263" s="54"/>
      <c r="B263" s="405"/>
      <c r="C263" s="406"/>
      <c r="H263" s="56"/>
      <c r="I263" s="56"/>
      <c r="J263" s="56"/>
      <c r="N263" s="56"/>
      <c r="O263" s="56"/>
      <c r="P263" s="56"/>
      <c r="Q263" s="56"/>
      <c r="R263" s="56"/>
      <c r="S263" s="56"/>
      <c r="W263" s="55"/>
      <c r="X263" s="55"/>
      <c r="Y263" s="55"/>
      <c r="Z263" s="415"/>
      <c r="AN263" s="406"/>
    </row>
    <row r="264" spans="1:40" ht="15.75" customHeight="1" x14ac:dyDescent="0.3">
      <c r="A264" s="54"/>
      <c r="B264" s="405"/>
      <c r="C264" s="406"/>
      <c r="H264" s="56"/>
      <c r="I264" s="56"/>
      <c r="J264" s="56"/>
      <c r="N264" s="56"/>
      <c r="O264" s="56"/>
      <c r="P264" s="56"/>
      <c r="Q264" s="56"/>
      <c r="R264" s="56"/>
      <c r="S264" s="56"/>
      <c r="W264" s="55"/>
      <c r="X264" s="55"/>
      <c r="Y264" s="55"/>
      <c r="Z264" s="415"/>
      <c r="AN264" s="406"/>
    </row>
    <row r="265" spans="1:40" ht="15.75" customHeight="1" x14ac:dyDescent="0.3">
      <c r="A265" s="54"/>
      <c r="B265" s="405"/>
      <c r="C265" s="406"/>
      <c r="H265" s="56"/>
      <c r="I265" s="56"/>
      <c r="J265" s="56"/>
      <c r="N265" s="56"/>
      <c r="O265" s="56"/>
      <c r="P265" s="56"/>
      <c r="Q265" s="56"/>
      <c r="R265" s="56"/>
      <c r="S265" s="56"/>
      <c r="W265" s="55"/>
      <c r="X265" s="55"/>
      <c r="Y265" s="55"/>
      <c r="Z265" s="415"/>
      <c r="AN265" s="406"/>
    </row>
    <row r="266" spans="1:40" ht="15.75" customHeight="1" x14ac:dyDescent="0.3">
      <c r="A266" s="54"/>
      <c r="B266" s="405"/>
      <c r="C266" s="406"/>
      <c r="H266" s="56"/>
      <c r="I266" s="56"/>
      <c r="J266" s="56"/>
      <c r="N266" s="56"/>
      <c r="O266" s="56"/>
      <c r="P266" s="56"/>
      <c r="Q266" s="56"/>
      <c r="R266" s="56"/>
      <c r="S266" s="56"/>
      <c r="W266" s="55"/>
      <c r="X266" s="55"/>
      <c r="Y266" s="55"/>
      <c r="Z266" s="415"/>
      <c r="AN266" s="406"/>
    </row>
    <row r="267" spans="1:40" ht="15.75" customHeight="1" x14ac:dyDescent="0.3">
      <c r="A267" s="54"/>
      <c r="B267" s="405"/>
      <c r="C267" s="406"/>
      <c r="H267" s="56"/>
      <c r="I267" s="56"/>
      <c r="J267" s="56"/>
      <c r="N267" s="56"/>
      <c r="O267" s="56"/>
      <c r="P267" s="56"/>
      <c r="Q267" s="56"/>
      <c r="R267" s="56"/>
      <c r="S267" s="56"/>
      <c r="W267" s="55"/>
      <c r="X267" s="55"/>
      <c r="Y267" s="55"/>
      <c r="Z267" s="415"/>
      <c r="AN267" s="406"/>
    </row>
    <row r="268" spans="1:40" ht="15.75" customHeight="1" x14ac:dyDescent="0.3">
      <c r="A268" s="54"/>
      <c r="B268" s="405"/>
      <c r="C268" s="406"/>
      <c r="H268" s="56"/>
      <c r="I268" s="56"/>
      <c r="J268" s="56"/>
      <c r="N268" s="56"/>
      <c r="O268" s="56"/>
      <c r="P268" s="56"/>
      <c r="Q268" s="56"/>
      <c r="R268" s="56"/>
      <c r="S268" s="56"/>
      <c r="W268" s="55"/>
      <c r="X268" s="55"/>
      <c r="Y268" s="55"/>
      <c r="Z268" s="415"/>
      <c r="AN268" s="406"/>
    </row>
    <row r="269" spans="1:40" ht="15.75" customHeight="1" x14ac:dyDescent="0.3">
      <c r="A269" s="54"/>
      <c r="B269" s="405"/>
      <c r="C269" s="406"/>
      <c r="H269" s="56"/>
      <c r="I269" s="56"/>
      <c r="J269" s="56"/>
      <c r="N269" s="56"/>
      <c r="O269" s="56"/>
      <c r="P269" s="56"/>
      <c r="Q269" s="56"/>
      <c r="R269" s="56"/>
      <c r="S269" s="56"/>
      <c r="W269" s="55"/>
      <c r="X269" s="55"/>
      <c r="Y269" s="55"/>
      <c r="Z269" s="415"/>
      <c r="AN269" s="406"/>
    </row>
    <row r="270" spans="1:40" ht="15.75" customHeight="1" x14ac:dyDescent="0.3">
      <c r="A270" s="54"/>
      <c r="B270" s="405"/>
      <c r="C270" s="406"/>
      <c r="H270" s="56"/>
      <c r="I270" s="56"/>
      <c r="J270" s="56"/>
      <c r="N270" s="56"/>
      <c r="O270" s="56"/>
      <c r="P270" s="56"/>
      <c r="Q270" s="56"/>
      <c r="R270" s="56"/>
      <c r="S270" s="56"/>
      <c r="W270" s="55"/>
      <c r="X270" s="55"/>
      <c r="Y270" s="55"/>
      <c r="Z270" s="415"/>
      <c r="AN270" s="406"/>
    </row>
    <row r="271" spans="1:40" ht="15.75" customHeight="1" x14ac:dyDescent="0.3">
      <c r="A271" s="54"/>
      <c r="B271" s="405"/>
      <c r="C271" s="406"/>
      <c r="H271" s="56"/>
      <c r="I271" s="56"/>
      <c r="J271" s="56"/>
      <c r="N271" s="56"/>
      <c r="O271" s="56"/>
      <c r="P271" s="56"/>
      <c r="Q271" s="56"/>
      <c r="R271" s="56"/>
      <c r="S271" s="56"/>
      <c r="W271" s="55"/>
      <c r="X271" s="55"/>
      <c r="Y271" s="55"/>
      <c r="Z271" s="415"/>
      <c r="AN271" s="406"/>
    </row>
    <row r="272" spans="1:40" ht="15.75" customHeight="1" x14ac:dyDescent="0.3">
      <c r="A272" s="54"/>
      <c r="B272" s="405"/>
      <c r="C272" s="406"/>
      <c r="H272" s="56"/>
      <c r="I272" s="56"/>
      <c r="J272" s="56"/>
      <c r="N272" s="56"/>
      <c r="O272" s="56"/>
      <c r="P272" s="56"/>
      <c r="Q272" s="56"/>
      <c r="R272" s="56"/>
      <c r="S272" s="56"/>
      <c r="W272" s="55"/>
      <c r="X272" s="55"/>
      <c r="Y272" s="55"/>
      <c r="Z272" s="415"/>
      <c r="AN272" s="406"/>
    </row>
    <row r="273" spans="1:40" ht="15.75" customHeight="1" x14ac:dyDescent="0.3">
      <c r="A273" s="54"/>
      <c r="B273" s="405"/>
      <c r="C273" s="406"/>
      <c r="H273" s="56"/>
      <c r="I273" s="56"/>
      <c r="J273" s="56"/>
      <c r="N273" s="56"/>
      <c r="O273" s="56"/>
      <c r="P273" s="56"/>
      <c r="Q273" s="56"/>
      <c r="R273" s="56"/>
      <c r="S273" s="56"/>
      <c r="W273" s="55"/>
      <c r="X273" s="55"/>
      <c r="Y273" s="55"/>
      <c r="Z273" s="415"/>
      <c r="AN273" s="406"/>
    </row>
    <row r="274" spans="1:40" ht="15.75" customHeight="1" x14ac:dyDescent="0.3">
      <c r="A274" s="54"/>
      <c r="B274" s="405"/>
      <c r="C274" s="406"/>
      <c r="H274" s="56"/>
      <c r="I274" s="56"/>
      <c r="J274" s="56"/>
      <c r="N274" s="56"/>
      <c r="O274" s="56"/>
      <c r="P274" s="56"/>
      <c r="Q274" s="56"/>
      <c r="R274" s="56"/>
      <c r="S274" s="56"/>
      <c r="W274" s="55"/>
      <c r="X274" s="55"/>
      <c r="Y274" s="55"/>
      <c r="Z274" s="415"/>
      <c r="AN274" s="406"/>
    </row>
    <row r="275" spans="1:40" ht="15.75" customHeight="1" x14ac:dyDescent="0.3">
      <c r="A275" s="54"/>
      <c r="B275" s="405"/>
      <c r="C275" s="406"/>
      <c r="H275" s="56"/>
      <c r="I275" s="56"/>
      <c r="J275" s="56"/>
      <c r="N275" s="56"/>
      <c r="O275" s="56"/>
      <c r="P275" s="56"/>
      <c r="Q275" s="56"/>
      <c r="R275" s="56"/>
      <c r="S275" s="56"/>
      <c r="W275" s="55"/>
      <c r="X275" s="55"/>
      <c r="Y275" s="55"/>
      <c r="Z275" s="415"/>
      <c r="AN275" s="406"/>
    </row>
    <row r="276" spans="1:40" ht="15.75" customHeight="1" x14ac:dyDescent="0.3">
      <c r="A276" s="54"/>
      <c r="B276" s="405"/>
      <c r="C276" s="406"/>
      <c r="H276" s="56"/>
      <c r="I276" s="56"/>
      <c r="J276" s="56"/>
      <c r="N276" s="56"/>
      <c r="O276" s="56"/>
      <c r="P276" s="56"/>
      <c r="Q276" s="56"/>
      <c r="R276" s="56"/>
      <c r="S276" s="56"/>
      <c r="W276" s="55"/>
      <c r="X276" s="55"/>
      <c r="Y276" s="55"/>
      <c r="Z276" s="415"/>
      <c r="AN276" s="406"/>
    </row>
    <row r="277" spans="1:40" ht="15.75" customHeight="1" x14ac:dyDescent="0.3">
      <c r="A277" s="54"/>
      <c r="B277" s="405"/>
      <c r="C277" s="406"/>
      <c r="H277" s="56"/>
      <c r="I277" s="56"/>
      <c r="J277" s="56"/>
      <c r="N277" s="56"/>
      <c r="O277" s="56"/>
      <c r="P277" s="56"/>
      <c r="Q277" s="56"/>
      <c r="R277" s="56"/>
      <c r="S277" s="56"/>
      <c r="W277" s="55"/>
      <c r="X277" s="55"/>
      <c r="Y277" s="55"/>
      <c r="Z277" s="415"/>
      <c r="AN277" s="406"/>
    </row>
    <row r="278" spans="1:40" ht="15.75" customHeight="1" x14ac:dyDescent="0.3">
      <c r="A278" s="54"/>
      <c r="B278" s="405"/>
      <c r="C278" s="406"/>
      <c r="H278" s="56"/>
      <c r="I278" s="56"/>
      <c r="J278" s="56"/>
      <c r="N278" s="56"/>
      <c r="O278" s="56"/>
      <c r="P278" s="56"/>
      <c r="Q278" s="56"/>
      <c r="R278" s="56"/>
      <c r="S278" s="56"/>
      <c r="W278" s="55"/>
      <c r="X278" s="55"/>
      <c r="Y278" s="55"/>
      <c r="Z278" s="415"/>
      <c r="AN278" s="406"/>
    </row>
    <row r="279" spans="1:40" ht="15.75" customHeight="1" x14ac:dyDescent="0.3">
      <c r="A279" s="54"/>
      <c r="B279" s="405"/>
      <c r="C279" s="406"/>
      <c r="H279" s="56"/>
      <c r="I279" s="56"/>
      <c r="J279" s="56"/>
      <c r="N279" s="56"/>
      <c r="O279" s="56"/>
      <c r="P279" s="56"/>
      <c r="Q279" s="56"/>
      <c r="R279" s="56"/>
      <c r="S279" s="56"/>
      <c r="W279" s="55"/>
      <c r="X279" s="55"/>
      <c r="Y279" s="55"/>
      <c r="Z279" s="415"/>
      <c r="AN279" s="406"/>
    </row>
    <row r="280" spans="1:40" ht="15.75" customHeight="1" x14ac:dyDescent="0.3">
      <c r="A280" s="54"/>
      <c r="B280" s="405"/>
      <c r="C280" s="406"/>
      <c r="H280" s="56"/>
      <c r="I280" s="56"/>
      <c r="J280" s="56"/>
      <c r="N280" s="56"/>
      <c r="O280" s="56"/>
      <c r="P280" s="56"/>
      <c r="Q280" s="56"/>
      <c r="R280" s="56"/>
      <c r="S280" s="56"/>
      <c r="W280" s="55"/>
      <c r="X280" s="55"/>
      <c r="Y280" s="55"/>
      <c r="Z280" s="415"/>
      <c r="AN280" s="406"/>
    </row>
    <row r="281" spans="1:40" ht="15.75" customHeight="1" x14ac:dyDescent="0.3">
      <c r="A281" s="54"/>
      <c r="B281" s="405"/>
      <c r="C281" s="406"/>
      <c r="H281" s="56"/>
      <c r="I281" s="56"/>
      <c r="J281" s="56"/>
      <c r="N281" s="56"/>
      <c r="O281" s="56"/>
      <c r="P281" s="56"/>
      <c r="Q281" s="56"/>
      <c r="R281" s="56"/>
      <c r="S281" s="56"/>
      <c r="W281" s="55"/>
      <c r="X281" s="55"/>
      <c r="Y281" s="55"/>
      <c r="Z281" s="415"/>
      <c r="AN281" s="406"/>
    </row>
    <row r="282" spans="1:40" ht="15.75" customHeight="1" x14ac:dyDescent="0.3">
      <c r="A282" s="54"/>
      <c r="B282" s="405"/>
      <c r="C282" s="406"/>
      <c r="H282" s="56"/>
      <c r="I282" s="56"/>
      <c r="J282" s="56"/>
      <c r="N282" s="56"/>
      <c r="O282" s="56"/>
      <c r="P282" s="56"/>
      <c r="Q282" s="56"/>
      <c r="R282" s="56"/>
      <c r="S282" s="56"/>
      <c r="W282" s="55"/>
      <c r="X282" s="55"/>
      <c r="Y282" s="55"/>
      <c r="Z282" s="415"/>
      <c r="AN282" s="406"/>
    </row>
    <row r="283" spans="1:40" ht="15.75" customHeight="1" x14ac:dyDescent="0.3">
      <c r="A283" s="54"/>
      <c r="B283" s="405"/>
      <c r="C283" s="406"/>
      <c r="H283" s="56"/>
      <c r="I283" s="56"/>
      <c r="J283" s="56"/>
      <c r="N283" s="56"/>
      <c r="O283" s="56"/>
      <c r="P283" s="56"/>
      <c r="Q283" s="56"/>
      <c r="R283" s="56"/>
      <c r="S283" s="56"/>
      <c r="W283" s="55"/>
      <c r="X283" s="55"/>
      <c r="Y283" s="55"/>
      <c r="Z283" s="415"/>
      <c r="AN283" s="406"/>
    </row>
    <row r="284" spans="1:40" ht="15.75" customHeight="1" x14ac:dyDescent="0.3">
      <c r="A284" s="54"/>
      <c r="B284" s="405"/>
      <c r="C284" s="406"/>
      <c r="H284" s="56"/>
      <c r="I284" s="56"/>
      <c r="J284" s="56"/>
      <c r="N284" s="56"/>
      <c r="O284" s="56"/>
      <c r="P284" s="56"/>
      <c r="Q284" s="56"/>
      <c r="R284" s="56"/>
      <c r="S284" s="56"/>
      <c r="W284" s="55"/>
      <c r="X284" s="55"/>
      <c r="Y284" s="55"/>
      <c r="Z284" s="415"/>
      <c r="AN284" s="406"/>
    </row>
    <row r="285" spans="1:40" ht="15.75" customHeight="1" x14ac:dyDescent="0.3">
      <c r="A285" s="54"/>
      <c r="B285" s="405"/>
      <c r="C285" s="406"/>
      <c r="H285" s="56"/>
      <c r="I285" s="56"/>
      <c r="J285" s="56"/>
      <c r="N285" s="56"/>
      <c r="O285" s="56"/>
      <c r="P285" s="56"/>
      <c r="Q285" s="56"/>
      <c r="R285" s="56"/>
      <c r="S285" s="56"/>
      <c r="W285" s="55"/>
      <c r="X285" s="55"/>
      <c r="Y285" s="55"/>
      <c r="Z285" s="415"/>
      <c r="AN285" s="406"/>
    </row>
    <row r="286" spans="1:40" ht="15.75" customHeight="1" x14ac:dyDescent="0.3">
      <c r="A286" s="54"/>
      <c r="B286" s="405"/>
      <c r="C286" s="406"/>
      <c r="H286" s="56"/>
      <c r="I286" s="56"/>
      <c r="J286" s="56"/>
      <c r="N286" s="56"/>
      <c r="O286" s="56"/>
      <c r="P286" s="56"/>
      <c r="Q286" s="56"/>
      <c r="R286" s="56"/>
      <c r="S286" s="56"/>
      <c r="W286" s="55"/>
      <c r="X286" s="55"/>
      <c r="Y286" s="55"/>
      <c r="Z286" s="415"/>
      <c r="AN286" s="406"/>
    </row>
    <row r="287" spans="1:40" ht="15.75" customHeight="1" x14ac:dyDescent="0.3">
      <c r="A287" s="54"/>
      <c r="B287" s="405"/>
      <c r="C287" s="406"/>
      <c r="H287" s="56"/>
      <c r="I287" s="56"/>
      <c r="J287" s="56"/>
      <c r="N287" s="56"/>
      <c r="O287" s="56"/>
      <c r="P287" s="56"/>
      <c r="Q287" s="56"/>
      <c r="R287" s="56"/>
      <c r="S287" s="56"/>
      <c r="W287" s="55"/>
      <c r="X287" s="55"/>
      <c r="Y287" s="55"/>
      <c r="Z287" s="415"/>
      <c r="AN287" s="406"/>
    </row>
    <row r="288" spans="1:40" ht="15.75" customHeight="1" x14ac:dyDescent="0.3">
      <c r="A288" s="54"/>
      <c r="B288" s="405"/>
      <c r="C288" s="406"/>
      <c r="H288" s="56"/>
      <c r="I288" s="56"/>
      <c r="J288" s="56"/>
      <c r="N288" s="56"/>
      <c r="O288" s="56"/>
      <c r="P288" s="56"/>
      <c r="Q288" s="56"/>
      <c r="R288" s="56"/>
      <c r="S288" s="56"/>
      <c r="W288" s="55"/>
      <c r="X288" s="55"/>
      <c r="Y288" s="55"/>
      <c r="Z288" s="415"/>
      <c r="AN288" s="406"/>
    </row>
    <row r="289" spans="1:40" ht="15.75" customHeight="1" x14ac:dyDescent="0.3">
      <c r="A289" s="54"/>
      <c r="B289" s="405"/>
      <c r="C289" s="406"/>
      <c r="H289" s="56"/>
      <c r="I289" s="56"/>
      <c r="J289" s="56"/>
      <c r="N289" s="56"/>
      <c r="O289" s="56"/>
      <c r="P289" s="56"/>
      <c r="Q289" s="56"/>
      <c r="R289" s="56"/>
      <c r="S289" s="56"/>
      <c r="W289" s="55"/>
      <c r="X289" s="55"/>
      <c r="Y289" s="55"/>
      <c r="Z289" s="415"/>
      <c r="AN289" s="406"/>
    </row>
    <row r="290" spans="1:40" ht="15.75" customHeight="1" x14ac:dyDescent="0.3">
      <c r="A290" s="54"/>
      <c r="B290" s="405"/>
      <c r="C290" s="406"/>
      <c r="H290" s="56"/>
      <c r="I290" s="56"/>
      <c r="J290" s="56"/>
      <c r="N290" s="56"/>
      <c r="O290" s="56"/>
      <c r="P290" s="56"/>
      <c r="Q290" s="56"/>
      <c r="R290" s="56"/>
      <c r="S290" s="56"/>
      <c r="W290" s="55"/>
      <c r="X290" s="55"/>
      <c r="Y290" s="55"/>
      <c r="Z290" s="415"/>
      <c r="AN290" s="406"/>
    </row>
    <row r="291" spans="1:40" ht="15.75" customHeight="1" x14ac:dyDescent="0.3">
      <c r="A291" s="54"/>
      <c r="B291" s="405"/>
      <c r="C291" s="406"/>
      <c r="H291" s="56"/>
      <c r="I291" s="56"/>
      <c r="J291" s="56"/>
      <c r="N291" s="56"/>
      <c r="O291" s="56"/>
      <c r="P291" s="56"/>
      <c r="Q291" s="56"/>
      <c r="R291" s="56"/>
      <c r="S291" s="56"/>
      <c r="W291" s="55"/>
      <c r="X291" s="55"/>
      <c r="Y291" s="55"/>
      <c r="Z291" s="415"/>
      <c r="AN291" s="406"/>
    </row>
    <row r="292" spans="1:40" ht="15.75" customHeight="1" x14ac:dyDescent="0.3">
      <c r="A292" s="54"/>
      <c r="B292" s="405"/>
      <c r="C292" s="406"/>
      <c r="H292" s="56"/>
      <c r="I292" s="56"/>
      <c r="J292" s="56"/>
      <c r="N292" s="56"/>
      <c r="O292" s="56"/>
      <c r="P292" s="56"/>
      <c r="Q292" s="56"/>
      <c r="R292" s="56"/>
      <c r="S292" s="56"/>
      <c r="W292" s="55"/>
      <c r="X292" s="55"/>
      <c r="Y292" s="55"/>
      <c r="Z292" s="415"/>
      <c r="AN292" s="406"/>
    </row>
    <row r="293" spans="1:40" ht="15.75" customHeight="1" x14ac:dyDescent="0.3">
      <c r="A293" s="54"/>
      <c r="B293" s="405"/>
      <c r="C293" s="406"/>
      <c r="H293" s="56"/>
      <c r="I293" s="56"/>
      <c r="J293" s="56"/>
      <c r="N293" s="56"/>
      <c r="O293" s="56"/>
      <c r="P293" s="56"/>
      <c r="Q293" s="56"/>
      <c r="R293" s="56"/>
      <c r="S293" s="56"/>
      <c r="W293" s="55"/>
      <c r="X293" s="55"/>
      <c r="Y293" s="55"/>
      <c r="Z293" s="415"/>
      <c r="AN293" s="406"/>
    </row>
    <row r="294" spans="1:40" ht="15.75" customHeight="1" x14ac:dyDescent="0.3">
      <c r="A294" s="54"/>
      <c r="B294" s="405"/>
      <c r="C294" s="406"/>
      <c r="H294" s="56"/>
      <c r="I294" s="56"/>
      <c r="J294" s="56"/>
      <c r="N294" s="56"/>
      <c r="O294" s="56"/>
      <c r="P294" s="56"/>
      <c r="Q294" s="56"/>
      <c r="R294" s="56"/>
      <c r="S294" s="56"/>
      <c r="W294" s="55"/>
      <c r="X294" s="55"/>
      <c r="Y294" s="55"/>
      <c r="Z294" s="415"/>
      <c r="AN294" s="406"/>
    </row>
    <row r="295" spans="1:40" ht="15.75" customHeight="1" x14ac:dyDescent="0.3">
      <c r="A295" s="54"/>
      <c r="B295" s="405"/>
      <c r="C295" s="406"/>
      <c r="H295" s="56"/>
      <c r="I295" s="56"/>
      <c r="J295" s="56"/>
      <c r="N295" s="56"/>
      <c r="O295" s="56"/>
      <c r="P295" s="56"/>
      <c r="Q295" s="56"/>
      <c r="R295" s="56"/>
      <c r="S295" s="56"/>
      <c r="W295" s="55"/>
      <c r="X295" s="55"/>
      <c r="Y295" s="55"/>
      <c r="Z295" s="415"/>
      <c r="AN295" s="406"/>
    </row>
    <row r="296" spans="1:40" ht="15.75" customHeight="1" x14ac:dyDescent="0.3">
      <c r="A296" s="54"/>
      <c r="B296" s="405"/>
      <c r="C296" s="406"/>
      <c r="H296" s="56"/>
      <c r="I296" s="56"/>
      <c r="J296" s="56"/>
      <c r="N296" s="56"/>
      <c r="O296" s="56"/>
      <c r="P296" s="56"/>
      <c r="Q296" s="56"/>
      <c r="R296" s="56"/>
      <c r="S296" s="56"/>
      <c r="W296" s="55"/>
      <c r="X296" s="55"/>
      <c r="Y296" s="55"/>
      <c r="Z296" s="415"/>
      <c r="AN296" s="406"/>
    </row>
    <row r="297" spans="1:40" ht="15.75" customHeight="1" x14ac:dyDescent="0.3">
      <c r="A297" s="54"/>
      <c r="B297" s="405"/>
      <c r="C297" s="406"/>
      <c r="H297" s="56"/>
      <c r="I297" s="56"/>
      <c r="J297" s="56"/>
      <c r="N297" s="56"/>
      <c r="O297" s="56"/>
      <c r="P297" s="56"/>
      <c r="Q297" s="56"/>
      <c r="R297" s="56"/>
      <c r="S297" s="56"/>
      <c r="W297" s="55"/>
      <c r="X297" s="55"/>
      <c r="Y297" s="55"/>
      <c r="Z297" s="415"/>
      <c r="AN297" s="406"/>
    </row>
    <row r="298" spans="1:40" ht="15.75" customHeight="1" x14ac:dyDescent="0.3">
      <c r="A298" s="54"/>
      <c r="B298" s="405"/>
      <c r="C298" s="406"/>
      <c r="H298" s="56"/>
      <c r="I298" s="56"/>
      <c r="J298" s="56"/>
      <c r="N298" s="56"/>
      <c r="O298" s="56"/>
      <c r="P298" s="56"/>
      <c r="Q298" s="56"/>
      <c r="R298" s="56"/>
      <c r="S298" s="56"/>
      <c r="W298" s="55"/>
      <c r="X298" s="55"/>
      <c r="Y298" s="55"/>
      <c r="Z298" s="415"/>
      <c r="AN298" s="406"/>
    </row>
    <row r="299" spans="1:40" ht="15.75" customHeight="1" x14ac:dyDescent="0.3">
      <c r="A299" s="54"/>
      <c r="B299" s="405"/>
      <c r="C299" s="406"/>
      <c r="H299" s="56"/>
      <c r="I299" s="56"/>
      <c r="J299" s="56"/>
      <c r="N299" s="56"/>
      <c r="O299" s="56"/>
      <c r="P299" s="56"/>
      <c r="Q299" s="56"/>
      <c r="R299" s="56"/>
      <c r="S299" s="56"/>
      <c r="W299" s="55"/>
      <c r="X299" s="55"/>
      <c r="Y299" s="55"/>
      <c r="Z299" s="415"/>
      <c r="AN299" s="406"/>
    </row>
    <row r="300" spans="1:40" ht="15.75" customHeight="1" x14ac:dyDescent="0.3">
      <c r="A300" s="54"/>
      <c r="B300" s="405"/>
      <c r="C300" s="406"/>
      <c r="H300" s="56"/>
      <c r="I300" s="56"/>
      <c r="J300" s="56"/>
      <c r="N300" s="56"/>
      <c r="O300" s="56"/>
      <c r="P300" s="56"/>
      <c r="Q300" s="56"/>
      <c r="R300" s="56"/>
      <c r="S300" s="56"/>
      <c r="W300" s="55"/>
      <c r="X300" s="55"/>
      <c r="Y300" s="55"/>
      <c r="Z300" s="415"/>
      <c r="AN300" s="406"/>
    </row>
    <row r="301" spans="1:40" ht="15.75" customHeight="1" x14ac:dyDescent="0.3">
      <c r="A301" s="54"/>
      <c r="B301" s="405"/>
      <c r="C301" s="406"/>
      <c r="H301" s="56"/>
      <c r="I301" s="56"/>
      <c r="J301" s="56"/>
      <c r="N301" s="56"/>
      <c r="O301" s="56"/>
      <c r="P301" s="56"/>
      <c r="Q301" s="56"/>
      <c r="R301" s="56"/>
      <c r="S301" s="56"/>
      <c r="W301" s="55"/>
      <c r="X301" s="55"/>
      <c r="Y301" s="55"/>
      <c r="Z301" s="415"/>
      <c r="AN301" s="406"/>
    </row>
    <row r="302" spans="1:40" ht="15.75" customHeight="1" x14ac:dyDescent="0.3">
      <c r="A302" s="54"/>
      <c r="B302" s="405"/>
      <c r="C302" s="406"/>
      <c r="H302" s="56"/>
      <c r="I302" s="56"/>
      <c r="J302" s="56"/>
      <c r="N302" s="56"/>
      <c r="O302" s="56"/>
      <c r="P302" s="56"/>
      <c r="Q302" s="56"/>
      <c r="R302" s="56"/>
      <c r="S302" s="56"/>
      <c r="W302" s="55"/>
      <c r="X302" s="55"/>
      <c r="Y302" s="55"/>
      <c r="Z302" s="415"/>
      <c r="AN302" s="406"/>
    </row>
    <row r="303" spans="1:40" ht="15.75" customHeight="1" x14ac:dyDescent="0.3">
      <c r="A303" s="54"/>
      <c r="B303" s="405"/>
      <c r="C303" s="406"/>
      <c r="H303" s="56"/>
      <c r="I303" s="56"/>
      <c r="J303" s="56"/>
      <c r="N303" s="56"/>
      <c r="O303" s="56"/>
      <c r="P303" s="56"/>
      <c r="Q303" s="56"/>
      <c r="R303" s="56"/>
      <c r="S303" s="56"/>
      <c r="W303" s="55"/>
      <c r="X303" s="55"/>
      <c r="Y303" s="55"/>
      <c r="Z303" s="415"/>
      <c r="AN303" s="406"/>
    </row>
    <row r="304" spans="1:40" ht="15.75" customHeight="1" x14ac:dyDescent="0.3">
      <c r="A304" s="54"/>
      <c r="B304" s="405"/>
      <c r="C304" s="406"/>
      <c r="H304" s="56"/>
      <c r="I304" s="56"/>
      <c r="J304" s="56"/>
      <c r="N304" s="56"/>
      <c r="O304" s="56"/>
      <c r="P304" s="56"/>
      <c r="Q304" s="56"/>
      <c r="R304" s="56"/>
      <c r="S304" s="56"/>
      <c r="W304" s="55"/>
      <c r="X304" s="55"/>
      <c r="Y304" s="55"/>
      <c r="Z304" s="415"/>
      <c r="AN304" s="406"/>
    </row>
    <row r="305" spans="1:40" ht="15.75" customHeight="1" x14ac:dyDescent="0.3">
      <c r="A305" s="54"/>
      <c r="B305" s="405"/>
      <c r="C305" s="406"/>
      <c r="H305" s="56"/>
      <c r="I305" s="56"/>
      <c r="J305" s="56"/>
      <c r="N305" s="56"/>
      <c r="O305" s="56"/>
      <c r="P305" s="56"/>
      <c r="Q305" s="56"/>
      <c r="R305" s="56"/>
      <c r="S305" s="56"/>
      <c r="W305" s="55"/>
      <c r="X305" s="55"/>
      <c r="Y305" s="55"/>
      <c r="Z305" s="415"/>
      <c r="AN305" s="406"/>
    </row>
    <row r="306" spans="1:40" ht="15.75" customHeight="1" x14ac:dyDescent="0.3">
      <c r="A306" s="54"/>
      <c r="B306" s="405"/>
      <c r="C306" s="406"/>
      <c r="H306" s="56"/>
      <c r="I306" s="56"/>
      <c r="J306" s="56"/>
      <c r="N306" s="56"/>
      <c r="O306" s="56"/>
      <c r="P306" s="56"/>
      <c r="Q306" s="56"/>
      <c r="R306" s="56"/>
      <c r="S306" s="56"/>
      <c r="W306" s="55"/>
      <c r="X306" s="55"/>
      <c r="Y306" s="55"/>
      <c r="Z306" s="415"/>
      <c r="AN306" s="406"/>
    </row>
    <row r="307" spans="1:40" ht="15.75" customHeight="1" x14ac:dyDescent="0.3">
      <c r="A307" s="54"/>
      <c r="B307" s="405"/>
      <c r="C307" s="406"/>
      <c r="H307" s="56"/>
      <c r="I307" s="56"/>
      <c r="J307" s="56"/>
      <c r="N307" s="56"/>
      <c r="O307" s="56"/>
      <c r="P307" s="56"/>
      <c r="Q307" s="56"/>
      <c r="R307" s="56"/>
      <c r="S307" s="56"/>
      <c r="W307" s="55"/>
      <c r="X307" s="55"/>
      <c r="Y307" s="55"/>
      <c r="Z307" s="415"/>
      <c r="AN307" s="406"/>
    </row>
    <row r="308" spans="1:40" ht="15.75" customHeight="1" x14ac:dyDescent="0.3">
      <c r="A308" s="54"/>
      <c r="B308" s="405"/>
      <c r="C308" s="406"/>
      <c r="H308" s="56"/>
      <c r="I308" s="56"/>
      <c r="J308" s="56"/>
      <c r="N308" s="56"/>
      <c r="O308" s="56"/>
      <c r="P308" s="56"/>
      <c r="Q308" s="56"/>
      <c r="R308" s="56"/>
      <c r="S308" s="56"/>
      <c r="W308" s="55"/>
      <c r="X308" s="55"/>
      <c r="Y308" s="55"/>
      <c r="Z308" s="415"/>
      <c r="AN308" s="406"/>
    </row>
    <row r="309" spans="1:40" ht="15.75" customHeight="1" x14ac:dyDescent="0.3">
      <c r="A309" s="54"/>
      <c r="B309" s="405"/>
      <c r="C309" s="406"/>
      <c r="H309" s="56"/>
      <c r="I309" s="56"/>
      <c r="J309" s="56"/>
      <c r="N309" s="56"/>
      <c r="O309" s="56"/>
      <c r="P309" s="56"/>
      <c r="Q309" s="56"/>
      <c r="R309" s="56"/>
      <c r="S309" s="56"/>
      <c r="W309" s="55"/>
      <c r="X309" s="55"/>
      <c r="Y309" s="55"/>
      <c r="Z309" s="415"/>
      <c r="AN309" s="406"/>
    </row>
    <row r="310" spans="1:40" ht="15.75" customHeight="1" x14ac:dyDescent="0.3">
      <c r="A310" s="54"/>
      <c r="B310" s="405"/>
      <c r="C310" s="406"/>
      <c r="H310" s="56"/>
      <c r="I310" s="56"/>
      <c r="J310" s="56"/>
      <c r="N310" s="56"/>
      <c r="O310" s="56"/>
      <c r="P310" s="56"/>
      <c r="Q310" s="56"/>
      <c r="R310" s="56"/>
      <c r="S310" s="56"/>
      <c r="W310" s="55"/>
      <c r="X310" s="55"/>
      <c r="Y310" s="55"/>
      <c r="Z310" s="415"/>
      <c r="AN310" s="406"/>
    </row>
    <row r="311" spans="1:40" ht="15.75" customHeight="1" x14ac:dyDescent="0.3">
      <c r="A311" s="54"/>
      <c r="B311" s="405"/>
      <c r="C311" s="406"/>
      <c r="H311" s="56"/>
      <c r="I311" s="56"/>
      <c r="J311" s="56"/>
      <c r="N311" s="56"/>
      <c r="O311" s="56"/>
      <c r="P311" s="56"/>
      <c r="Q311" s="56"/>
      <c r="R311" s="56"/>
      <c r="S311" s="56"/>
      <c r="W311" s="55"/>
      <c r="X311" s="55"/>
      <c r="Y311" s="55"/>
      <c r="Z311" s="415"/>
      <c r="AN311" s="406"/>
    </row>
    <row r="312" spans="1:40" ht="15.75" customHeight="1" x14ac:dyDescent="0.3">
      <c r="A312" s="54"/>
      <c r="B312" s="405"/>
      <c r="C312" s="406"/>
      <c r="H312" s="56"/>
      <c r="I312" s="56"/>
      <c r="J312" s="56"/>
      <c r="N312" s="56"/>
      <c r="O312" s="56"/>
      <c r="P312" s="56"/>
      <c r="Q312" s="56"/>
      <c r="R312" s="56"/>
      <c r="S312" s="56"/>
      <c r="W312" s="55"/>
      <c r="X312" s="55"/>
      <c r="Y312" s="55"/>
      <c r="Z312" s="415"/>
      <c r="AN312" s="406"/>
    </row>
    <row r="313" spans="1:40" ht="15.75" customHeight="1" x14ac:dyDescent="0.3">
      <c r="A313" s="54"/>
      <c r="B313" s="405"/>
      <c r="C313" s="406"/>
      <c r="H313" s="56"/>
      <c r="I313" s="56"/>
      <c r="J313" s="56"/>
      <c r="N313" s="56"/>
      <c r="O313" s="56"/>
      <c r="P313" s="56"/>
      <c r="Q313" s="56"/>
      <c r="R313" s="56"/>
      <c r="S313" s="56"/>
      <c r="W313" s="55"/>
      <c r="X313" s="55"/>
      <c r="Y313" s="55"/>
      <c r="Z313" s="415"/>
      <c r="AN313" s="406"/>
    </row>
    <row r="314" spans="1:40" ht="15.75" customHeight="1" x14ac:dyDescent="0.3">
      <c r="A314" s="54"/>
      <c r="B314" s="405"/>
      <c r="C314" s="406"/>
      <c r="H314" s="56"/>
      <c r="I314" s="56"/>
      <c r="J314" s="56"/>
      <c r="N314" s="56"/>
      <c r="O314" s="56"/>
      <c r="P314" s="56"/>
      <c r="Q314" s="56"/>
      <c r="R314" s="56"/>
      <c r="S314" s="56"/>
      <c r="W314" s="55"/>
      <c r="X314" s="55"/>
      <c r="Y314" s="55"/>
      <c r="Z314" s="415"/>
      <c r="AN314" s="406"/>
    </row>
    <row r="315" spans="1:40" ht="15.75" customHeight="1" x14ac:dyDescent="0.3">
      <c r="A315" s="54"/>
      <c r="B315" s="405"/>
      <c r="C315" s="406"/>
      <c r="H315" s="56"/>
      <c r="I315" s="56"/>
      <c r="J315" s="56"/>
      <c r="N315" s="56"/>
      <c r="O315" s="56"/>
      <c r="P315" s="56"/>
      <c r="Q315" s="56"/>
      <c r="R315" s="56"/>
      <c r="S315" s="56"/>
      <c r="W315" s="55"/>
      <c r="X315" s="55"/>
      <c r="Y315" s="55"/>
      <c r="Z315" s="415"/>
      <c r="AN315" s="406"/>
    </row>
    <row r="316" spans="1:40" ht="15.75" customHeight="1" x14ac:dyDescent="0.3">
      <c r="A316" s="54"/>
      <c r="B316" s="405"/>
      <c r="C316" s="406"/>
      <c r="H316" s="56"/>
      <c r="I316" s="56"/>
      <c r="J316" s="56"/>
      <c r="N316" s="56"/>
      <c r="O316" s="56"/>
      <c r="P316" s="56"/>
      <c r="Q316" s="56"/>
      <c r="R316" s="56"/>
      <c r="S316" s="56"/>
      <c r="W316" s="55"/>
      <c r="X316" s="55"/>
      <c r="Y316" s="55"/>
      <c r="Z316" s="415"/>
      <c r="AN316" s="406"/>
    </row>
    <row r="317" spans="1:40" ht="15.75" customHeight="1" x14ac:dyDescent="0.3">
      <c r="A317" s="54"/>
      <c r="B317" s="405"/>
      <c r="C317" s="406"/>
      <c r="H317" s="56"/>
      <c r="I317" s="56"/>
      <c r="J317" s="56"/>
      <c r="N317" s="56"/>
      <c r="O317" s="56"/>
      <c r="P317" s="56"/>
      <c r="Q317" s="56"/>
      <c r="R317" s="56"/>
      <c r="S317" s="56"/>
      <c r="W317" s="55"/>
      <c r="X317" s="55"/>
      <c r="Y317" s="55"/>
      <c r="Z317" s="415"/>
      <c r="AN317" s="406"/>
    </row>
    <row r="318" spans="1:40" ht="15.75" customHeight="1" x14ac:dyDescent="0.3">
      <c r="A318" s="54"/>
      <c r="B318" s="405"/>
      <c r="C318" s="406"/>
      <c r="H318" s="56"/>
      <c r="I318" s="56"/>
      <c r="J318" s="56"/>
      <c r="N318" s="56"/>
      <c r="O318" s="56"/>
      <c r="P318" s="56"/>
      <c r="Q318" s="56"/>
      <c r="R318" s="56"/>
      <c r="S318" s="56"/>
      <c r="W318" s="55"/>
      <c r="X318" s="55"/>
      <c r="Y318" s="55"/>
      <c r="Z318" s="415"/>
      <c r="AN318" s="406"/>
    </row>
    <row r="319" spans="1:40" ht="15.75" customHeight="1" x14ac:dyDescent="0.3">
      <c r="A319" s="54"/>
      <c r="B319" s="405"/>
      <c r="C319" s="406"/>
      <c r="H319" s="56"/>
      <c r="I319" s="56"/>
      <c r="J319" s="56"/>
      <c r="N319" s="56"/>
      <c r="O319" s="56"/>
      <c r="P319" s="56"/>
      <c r="Q319" s="56"/>
      <c r="R319" s="56"/>
      <c r="S319" s="56"/>
      <c r="W319" s="55"/>
      <c r="X319" s="55"/>
      <c r="Y319" s="55"/>
      <c r="Z319" s="415"/>
      <c r="AN319" s="406"/>
    </row>
    <row r="320" spans="1:40" ht="15.75" customHeight="1" x14ac:dyDescent="0.3">
      <c r="A320" s="54"/>
      <c r="B320" s="405"/>
      <c r="C320" s="406"/>
      <c r="H320" s="56"/>
      <c r="I320" s="56"/>
      <c r="J320" s="56"/>
      <c r="N320" s="56"/>
      <c r="O320" s="56"/>
      <c r="P320" s="56"/>
      <c r="Q320" s="56"/>
      <c r="R320" s="56"/>
      <c r="S320" s="56"/>
      <c r="W320" s="55"/>
      <c r="X320" s="55"/>
      <c r="Y320" s="55"/>
      <c r="Z320" s="415"/>
      <c r="AN320" s="406"/>
    </row>
    <row r="321" spans="1:40" ht="15.75" customHeight="1" x14ac:dyDescent="0.3">
      <c r="A321" s="54"/>
      <c r="B321" s="405"/>
      <c r="C321" s="406"/>
      <c r="H321" s="56"/>
      <c r="I321" s="56"/>
      <c r="J321" s="56"/>
      <c r="N321" s="56"/>
      <c r="O321" s="56"/>
      <c r="P321" s="56"/>
      <c r="Q321" s="56"/>
      <c r="R321" s="56"/>
      <c r="S321" s="56"/>
      <c r="W321" s="55"/>
      <c r="X321" s="55"/>
      <c r="Y321" s="55"/>
      <c r="Z321" s="415"/>
      <c r="AN321" s="406"/>
    </row>
    <row r="322" spans="1:40" ht="15.75" customHeight="1" x14ac:dyDescent="0.3">
      <c r="A322" s="54"/>
      <c r="B322" s="405"/>
      <c r="C322" s="406"/>
      <c r="H322" s="56"/>
      <c r="I322" s="56"/>
      <c r="J322" s="56"/>
      <c r="N322" s="56"/>
      <c r="O322" s="56"/>
      <c r="P322" s="56"/>
      <c r="Q322" s="56"/>
      <c r="R322" s="56"/>
      <c r="S322" s="56"/>
      <c r="W322" s="55"/>
      <c r="X322" s="55"/>
      <c r="Y322" s="55"/>
      <c r="Z322" s="415"/>
      <c r="AN322" s="406"/>
    </row>
    <row r="323" spans="1:40" ht="15.75" customHeight="1" x14ac:dyDescent="0.3">
      <c r="A323" s="54"/>
      <c r="B323" s="405"/>
      <c r="C323" s="406"/>
      <c r="H323" s="56"/>
      <c r="I323" s="56"/>
      <c r="J323" s="56"/>
      <c r="N323" s="56"/>
      <c r="O323" s="56"/>
      <c r="P323" s="56"/>
      <c r="Q323" s="56"/>
      <c r="R323" s="56"/>
      <c r="S323" s="56"/>
      <c r="W323" s="55"/>
      <c r="X323" s="55"/>
      <c r="Y323" s="55"/>
      <c r="Z323" s="415"/>
      <c r="AN323" s="406"/>
    </row>
    <row r="324" spans="1:40" ht="15.75" customHeight="1" x14ac:dyDescent="0.3">
      <c r="A324" s="54"/>
      <c r="B324" s="405"/>
      <c r="C324" s="406"/>
      <c r="H324" s="56"/>
      <c r="I324" s="56"/>
      <c r="J324" s="56"/>
      <c r="N324" s="56"/>
      <c r="O324" s="56"/>
      <c r="P324" s="56"/>
      <c r="Q324" s="56"/>
      <c r="R324" s="56"/>
      <c r="S324" s="56"/>
      <c r="W324" s="55"/>
      <c r="X324" s="55"/>
      <c r="Y324" s="55"/>
      <c r="Z324" s="415"/>
      <c r="AN324" s="406"/>
    </row>
    <row r="325" spans="1:40" ht="15.75" customHeight="1" x14ac:dyDescent="0.3">
      <c r="A325" s="54"/>
      <c r="B325" s="405"/>
      <c r="C325" s="406"/>
      <c r="H325" s="56"/>
      <c r="I325" s="56"/>
      <c r="J325" s="56"/>
      <c r="N325" s="56"/>
      <c r="O325" s="56"/>
      <c r="P325" s="56"/>
      <c r="Q325" s="56"/>
      <c r="R325" s="56"/>
      <c r="S325" s="56"/>
      <c r="W325" s="55"/>
      <c r="X325" s="55"/>
      <c r="Y325" s="55"/>
      <c r="Z325" s="415"/>
      <c r="AN325" s="406"/>
    </row>
    <row r="326" spans="1:40" ht="15.75" customHeight="1" x14ac:dyDescent="0.3">
      <c r="A326" s="54"/>
      <c r="B326" s="405"/>
      <c r="C326" s="406"/>
      <c r="H326" s="56"/>
      <c r="I326" s="56"/>
      <c r="J326" s="56"/>
      <c r="N326" s="56"/>
      <c r="O326" s="56"/>
      <c r="P326" s="56"/>
      <c r="Q326" s="56"/>
      <c r="R326" s="56"/>
      <c r="S326" s="56"/>
      <c r="W326" s="55"/>
      <c r="X326" s="55"/>
      <c r="Y326" s="55"/>
      <c r="Z326" s="415"/>
      <c r="AN326" s="406"/>
    </row>
    <row r="327" spans="1:40" ht="15.75" customHeight="1" x14ac:dyDescent="0.3">
      <c r="A327" s="54"/>
      <c r="B327" s="405"/>
      <c r="C327" s="406"/>
      <c r="H327" s="56"/>
      <c r="I327" s="56"/>
      <c r="J327" s="56"/>
      <c r="N327" s="56"/>
      <c r="O327" s="56"/>
      <c r="P327" s="56"/>
      <c r="Q327" s="56"/>
      <c r="R327" s="56"/>
      <c r="S327" s="56"/>
      <c r="W327" s="55"/>
      <c r="X327" s="55"/>
      <c r="Y327" s="55"/>
      <c r="Z327" s="415"/>
      <c r="AN327" s="406"/>
    </row>
    <row r="328" spans="1:40" ht="15.75" customHeight="1" x14ac:dyDescent="0.3">
      <c r="A328" s="54"/>
      <c r="B328" s="405"/>
      <c r="C328" s="406"/>
      <c r="H328" s="56"/>
      <c r="I328" s="56"/>
      <c r="J328" s="56"/>
      <c r="N328" s="56"/>
      <c r="O328" s="56"/>
      <c r="P328" s="56"/>
      <c r="Q328" s="56"/>
      <c r="R328" s="56"/>
      <c r="S328" s="56"/>
      <c r="W328" s="55"/>
      <c r="X328" s="55"/>
      <c r="Y328" s="55"/>
      <c r="Z328" s="415"/>
      <c r="AN328" s="406"/>
    </row>
    <row r="329" spans="1:40" ht="15.75" customHeight="1" x14ac:dyDescent="0.3">
      <c r="A329" s="54"/>
      <c r="B329" s="405"/>
      <c r="C329" s="406"/>
      <c r="H329" s="56"/>
      <c r="I329" s="56"/>
      <c r="J329" s="56"/>
      <c r="N329" s="56"/>
      <c r="O329" s="56"/>
      <c r="P329" s="56"/>
      <c r="Q329" s="56"/>
      <c r="R329" s="56"/>
      <c r="S329" s="56"/>
      <c r="W329" s="55"/>
      <c r="X329" s="55"/>
      <c r="Y329" s="55"/>
      <c r="Z329" s="415"/>
      <c r="AN329" s="406"/>
    </row>
    <row r="330" spans="1:40" ht="15.75" customHeight="1" x14ac:dyDescent="0.3">
      <c r="A330" s="54"/>
      <c r="B330" s="405"/>
      <c r="C330" s="406"/>
      <c r="H330" s="56"/>
      <c r="I330" s="56"/>
      <c r="J330" s="56"/>
      <c r="N330" s="56"/>
      <c r="O330" s="56"/>
      <c r="P330" s="56"/>
      <c r="Q330" s="56"/>
      <c r="R330" s="56"/>
      <c r="S330" s="56"/>
      <c r="W330" s="55"/>
      <c r="X330" s="55"/>
      <c r="Y330" s="55"/>
      <c r="Z330" s="415"/>
      <c r="AN330" s="406"/>
    </row>
    <row r="331" spans="1:40" ht="15.75" customHeight="1" x14ac:dyDescent="0.3">
      <c r="A331" s="54"/>
      <c r="B331" s="405"/>
      <c r="C331" s="406"/>
      <c r="H331" s="56"/>
      <c r="I331" s="56"/>
      <c r="J331" s="56"/>
      <c r="N331" s="56"/>
      <c r="O331" s="56"/>
      <c r="P331" s="56"/>
      <c r="Q331" s="56"/>
      <c r="R331" s="56"/>
      <c r="S331" s="56"/>
      <c r="W331" s="55"/>
      <c r="X331" s="55"/>
      <c r="Y331" s="55"/>
      <c r="Z331" s="415"/>
      <c r="AN331" s="406"/>
    </row>
    <row r="332" spans="1:40" ht="15.75" customHeight="1" x14ac:dyDescent="0.3">
      <c r="A332" s="54"/>
      <c r="B332" s="405"/>
      <c r="C332" s="406"/>
      <c r="H332" s="56"/>
      <c r="I332" s="56"/>
      <c r="J332" s="56"/>
      <c r="N332" s="56"/>
      <c r="O332" s="56"/>
      <c r="P332" s="56"/>
      <c r="Q332" s="56"/>
      <c r="R332" s="56"/>
      <c r="S332" s="56"/>
      <c r="W332" s="55"/>
      <c r="X332" s="55"/>
      <c r="Y332" s="55"/>
      <c r="Z332" s="415"/>
      <c r="AN332" s="406"/>
    </row>
    <row r="333" spans="1:40" ht="15.75" customHeight="1" x14ac:dyDescent="0.3">
      <c r="A333" s="54"/>
      <c r="B333" s="405"/>
      <c r="C333" s="406"/>
      <c r="H333" s="56"/>
      <c r="I333" s="56"/>
      <c r="J333" s="56"/>
      <c r="N333" s="56"/>
      <c r="O333" s="56"/>
      <c r="P333" s="56"/>
      <c r="Q333" s="56"/>
      <c r="R333" s="56"/>
      <c r="S333" s="56"/>
      <c r="W333" s="55"/>
      <c r="X333" s="55"/>
      <c r="Y333" s="55"/>
      <c r="Z333" s="415"/>
      <c r="AN333" s="406"/>
    </row>
    <row r="334" spans="1:40" ht="15.75" customHeight="1" x14ac:dyDescent="0.3">
      <c r="A334" s="54"/>
      <c r="B334" s="405"/>
      <c r="C334" s="406"/>
      <c r="H334" s="56"/>
      <c r="I334" s="56"/>
      <c r="J334" s="56"/>
      <c r="N334" s="56"/>
      <c r="O334" s="56"/>
      <c r="P334" s="56"/>
      <c r="Q334" s="56"/>
      <c r="R334" s="56"/>
      <c r="S334" s="56"/>
      <c r="W334" s="55"/>
      <c r="X334" s="55"/>
      <c r="Y334" s="55"/>
      <c r="Z334" s="415"/>
      <c r="AN334" s="406"/>
    </row>
    <row r="335" spans="1:40" ht="15.75" customHeight="1" x14ac:dyDescent="0.3">
      <c r="A335" s="54"/>
      <c r="B335" s="405"/>
      <c r="C335" s="406"/>
      <c r="H335" s="56"/>
      <c r="I335" s="56"/>
      <c r="J335" s="56"/>
      <c r="N335" s="56"/>
      <c r="O335" s="56"/>
      <c r="P335" s="56"/>
      <c r="Q335" s="56"/>
      <c r="R335" s="56"/>
      <c r="S335" s="56"/>
      <c r="W335" s="55"/>
      <c r="X335" s="55"/>
      <c r="Y335" s="55"/>
      <c r="Z335" s="415"/>
      <c r="AN335" s="406"/>
    </row>
    <row r="336" spans="1:40" ht="15.75" customHeight="1" x14ac:dyDescent="0.3">
      <c r="A336" s="54"/>
      <c r="B336" s="405"/>
      <c r="C336" s="406"/>
      <c r="H336" s="56"/>
      <c r="I336" s="56"/>
      <c r="J336" s="56"/>
      <c r="N336" s="56"/>
      <c r="O336" s="56"/>
      <c r="P336" s="56"/>
      <c r="Q336" s="56"/>
      <c r="R336" s="56"/>
      <c r="S336" s="56"/>
      <c r="W336" s="55"/>
      <c r="X336" s="55"/>
      <c r="Y336" s="55"/>
      <c r="Z336" s="415"/>
      <c r="AN336" s="406"/>
    </row>
    <row r="337" spans="1:40" ht="15.75" customHeight="1" x14ac:dyDescent="0.3">
      <c r="A337" s="54"/>
      <c r="B337" s="405"/>
      <c r="C337" s="406"/>
      <c r="H337" s="56"/>
      <c r="I337" s="56"/>
      <c r="J337" s="56"/>
      <c r="N337" s="56"/>
      <c r="O337" s="56"/>
      <c r="P337" s="56"/>
      <c r="Q337" s="56"/>
      <c r="R337" s="56"/>
      <c r="S337" s="56"/>
      <c r="W337" s="55"/>
      <c r="X337" s="55"/>
      <c r="Y337" s="55"/>
      <c r="Z337" s="415"/>
      <c r="AN337" s="406"/>
    </row>
    <row r="338" spans="1:40" ht="15.75" customHeight="1" x14ac:dyDescent="0.3">
      <c r="A338" s="54"/>
      <c r="B338" s="405"/>
      <c r="C338" s="406"/>
      <c r="H338" s="56"/>
      <c r="I338" s="56"/>
      <c r="J338" s="56"/>
      <c r="N338" s="56"/>
      <c r="O338" s="56"/>
      <c r="P338" s="56"/>
      <c r="Q338" s="56"/>
      <c r="R338" s="56"/>
      <c r="S338" s="56"/>
      <c r="W338" s="55"/>
      <c r="X338" s="55"/>
      <c r="Y338" s="55"/>
      <c r="Z338" s="415"/>
      <c r="AN338" s="406"/>
    </row>
    <row r="339" spans="1:40" ht="15.75" customHeight="1" x14ac:dyDescent="0.3">
      <c r="A339" s="54"/>
      <c r="B339" s="405"/>
      <c r="C339" s="406"/>
      <c r="H339" s="56"/>
      <c r="I339" s="56"/>
      <c r="J339" s="56"/>
      <c r="N339" s="56"/>
      <c r="O339" s="56"/>
      <c r="P339" s="56"/>
      <c r="Q339" s="56"/>
      <c r="R339" s="56"/>
      <c r="S339" s="56"/>
      <c r="W339" s="55"/>
      <c r="X339" s="55"/>
      <c r="Y339" s="55"/>
      <c r="Z339" s="415"/>
      <c r="AN339" s="406"/>
    </row>
    <row r="340" spans="1:40" ht="15.75" customHeight="1" x14ac:dyDescent="0.3">
      <c r="A340" s="54"/>
      <c r="B340" s="405"/>
      <c r="C340" s="406"/>
      <c r="H340" s="56"/>
      <c r="I340" s="56"/>
      <c r="J340" s="56"/>
      <c r="N340" s="56"/>
      <c r="O340" s="56"/>
      <c r="P340" s="56"/>
      <c r="Q340" s="56"/>
      <c r="R340" s="56"/>
      <c r="S340" s="56"/>
      <c r="W340" s="55"/>
      <c r="X340" s="55"/>
      <c r="Y340" s="55"/>
      <c r="Z340" s="415"/>
      <c r="AN340" s="406"/>
    </row>
    <row r="341" spans="1:40" ht="15.75" customHeight="1" x14ac:dyDescent="0.3">
      <c r="A341" s="54"/>
      <c r="B341" s="405"/>
      <c r="C341" s="406"/>
      <c r="H341" s="56"/>
      <c r="I341" s="56"/>
      <c r="J341" s="56"/>
      <c r="N341" s="56"/>
      <c r="O341" s="56"/>
      <c r="P341" s="56"/>
      <c r="Q341" s="56"/>
      <c r="R341" s="56"/>
      <c r="S341" s="56"/>
      <c r="W341" s="55"/>
      <c r="X341" s="55"/>
      <c r="Y341" s="55"/>
      <c r="Z341" s="415"/>
      <c r="AN341" s="406"/>
    </row>
    <row r="342" spans="1:40" ht="15.75" customHeight="1" x14ac:dyDescent="0.3">
      <c r="A342" s="54"/>
      <c r="B342" s="405"/>
      <c r="C342" s="406"/>
      <c r="H342" s="56"/>
      <c r="I342" s="56"/>
      <c r="J342" s="56"/>
      <c r="N342" s="56"/>
      <c r="O342" s="56"/>
      <c r="P342" s="56"/>
      <c r="Q342" s="56"/>
      <c r="R342" s="56"/>
      <c r="S342" s="56"/>
      <c r="W342" s="55"/>
      <c r="X342" s="55"/>
      <c r="Y342" s="55"/>
      <c r="Z342" s="415"/>
      <c r="AN342" s="406"/>
    </row>
    <row r="343" spans="1:40" ht="15.75" customHeight="1" x14ac:dyDescent="0.3">
      <c r="A343" s="54"/>
      <c r="B343" s="405"/>
      <c r="C343" s="406"/>
      <c r="H343" s="56"/>
      <c r="I343" s="56"/>
      <c r="J343" s="56"/>
      <c r="N343" s="56"/>
      <c r="O343" s="56"/>
      <c r="P343" s="56"/>
      <c r="Q343" s="56"/>
      <c r="R343" s="56"/>
      <c r="S343" s="56"/>
      <c r="W343" s="55"/>
      <c r="X343" s="55"/>
      <c r="Y343" s="55"/>
      <c r="Z343" s="415"/>
      <c r="AN343" s="406"/>
    </row>
    <row r="344" spans="1:40" ht="15.75" customHeight="1" x14ac:dyDescent="0.3">
      <c r="A344" s="54"/>
      <c r="B344" s="405"/>
      <c r="C344" s="406"/>
      <c r="H344" s="56"/>
      <c r="I344" s="56"/>
      <c r="J344" s="56"/>
      <c r="N344" s="56"/>
      <c r="O344" s="56"/>
      <c r="P344" s="56"/>
      <c r="Q344" s="56"/>
      <c r="R344" s="56"/>
      <c r="S344" s="56"/>
      <c r="W344" s="55"/>
      <c r="X344" s="55"/>
      <c r="Y344" s="55"/>
      <c r="Z344" s="415"/>
      <c r="AN344" s="406"/>
    </row>
    <row r="345" spans="1:40" ht="15.75" customHeight="1" x14ac:dyDescent="0.3">
      <c r="A345" s="54"/>
      <c r="B345" s="405"/>
      <c r="C345" s="406"/>
      <c r="H345" s="56"/>
      <c r="I345" s="56"/>
      <c r="J345" s="56"/>
      <c r="N345" s="56"/>
      <c r="O345" s="56"/>
      <c r="P345" s="56"/>
      <c r="Q345" s="56"/>
      <c r="R345" s="56"/>
      <c r="S345" s="56"/>
      <c r="W345" s="55"/>
      <c r="X345" s="55"/>
      <c r="Y345" s="55"/>
      <c r="Z345" s="415"/>
      <c r="AN345" s="406"/>
    </row>
    <row r="346" spans="1:40" ht="15.75" customHeight="1" x14ac:dyDescent="0.3">
      <c r="A346" s="54"/>
      <c r="B346" s="405"/>
      <c r="C346" s="406"/>
      <c r="H346" s="56"/>
      <c r="I346" s="56"/>
      <c r="J346" s="56"/>
      <c r="N346" s="56"/>
      <c r="O346" s="56"/>
      <c r="P346" s="56"/>
      <c r="Q346" s="56"/>
      <c r="R346" s="56"/>
      <c r="S346" s="56"/>
      <c r="W346" s="55"/>
      <c r="X346" s="55"/>
      <c r="Y346" s="55"/>
      <c r="Z346" s="415"/>
      <c r="AN346" s="406"/>
    </row>
    <row r="347" spans="1:40" ht="15.75" customHeight="1" x14ac:dyDescent="0.3">
      <c r="A347" s="54"/>
      <c r="B347" s="405"/>
      <c r="C347" s="406"/>
      <c r="H347" s="56"/>
      <c r="I347" s="56"/>
      <c r="J347" s="56"/>
      <c r="N347" s="56"/>
      <c r="O347" s="56"/>
      <c r="P347" s="56"/>
      <c r="Q347" s="56"/>
      <c r="R347" s="56"/>
      <c r="S347" s="56"/>
      <c r="W347" s="55"/>
      <c r="X347" s="55"/>
      <c r="Y347" s="55"/>
      <c r="Z347" s="415"/>
      <c r="AN347" s="406"/>
    </row>
    <row r="348" spans="1:40" ht="15.75" customHeight="1" x14ac:dyDescent="0.3">
      <c r="A348" s="54"/>
      <c r="B348" s="405"/>
      <c r="C348" s="406"/>
      <c r="H348" s="56"/>
      <c r="I348" s="56"/>
      <c r="J348" s="56"/>
      <c r="N348" s="56"/>
      <c r="O348" s="56"/>
      <c r="P348" s="56"/>
      <c r="Q348" s="56"/>
      <c r="R348" s="56"/>
      <c r="S348" s="56"/>
      <c r="W348" s="55"/>
      <c r="X348" s="55"/>
      <c r="Y348" s="55"/>
      <c r="Z348" s="415"/>
      <c r="AN348" s="406"/>
    </row>
    <row r="349" spans="1:40" ht="15.75" customHeight="1" x14ac:dyDescent="0.3">
      <c r="A349" s="54"/>
      <c r="B349" s="405"/>
      <c r="C349" s="406"/>
      <c r="H349" s="56"/>
      <c r="I349" s="56"/>
      <c r="J349" s="56"/>
      <c r="N349" s="56"/>
      <c r="O349" s="56"/>
      <c r="P349" s="56"/>
      <c r="Q349" s="56"/>
      <c r="R349" s="56"/>
      <c r="S349" s="56"/>
      <c r="W349" s="55"/>
      <c r="X349" s="55"/>
      <c r="Y349" s="55"/>
      <c r="Z349" s="415"/>
      <c r="AN349" s="406"/>
    </row>
    <row r="350" spans="1:40" ht="15.75" customHeight="1" x14ac:dyDescent="0.3">
      <c r="A350" s="54"/>
      <c r="B350" s="405"/>
      <c r="C350" s="406"/>
      <c r="H350" s="56"/>
      <c r="I350" s="56"/>
      <c r="J350" s="56"/>
      <c r="N350" s="56"/>
      <c r="O350" s="56"/>
      <c r="P350" s="56"/>
      <c r="Q350" s="56"/>
      <c r="R350" s="56"/>
      <c r="S350" s="56"/>
      <c r="W350" s="55"/>
      <c r="X350" s="55"/>
      <c r="Y350" s="55"/>
      <c r="Z350" s="415"/>
      <c r="AN350" s="406"/>
    </row>
    <row r="351" spans="1:40" ht="15.75" customHeight="1" x14ac:dyDescent="0.3">
      <c r="A351" s="54"/>
      <c r="B351" s="405"/>
      <c r="C351" s="406"/>
      <c r="H351" s="56"/>
      <c r="I351" s="56"/>
      <c r="J351" s="56"/>
      <c r="N351" s="56"/>
      <c r="O351" s="56"/>
      <c r="P351" s="56"/>
      <c r="Q351" s="56"/>
      <c r="R351" s="56"/>
      <c r="S351" s="56"/>
      <c r="W351" s="55"/>
      <c r="X351" s="55"/>
      <c r="Y351" s="55"/>
      <c r="Z351" s="415"/>
      <c r="AN351" s="406"/>
    </row>
    <row r="352" spans="1:40" ht="15.75" customHeight="1" x14ac:dyDescent="0.3">
      <c r="A352" s="54"/>
      <c r="B352" s="405"/>
      <c r="C352" s="406"/>
      <c r="H352" s="56"/>
      <c r="I352" s="56"/>
      <c r="J352" s="56"/>
      <c r="N352" s="56"/>
      <c r="O352" s="56"/>
      <c r="P352" s="56"/>
      <c r="Q352" s="56"/>
      <c r="R352" s="56"/>
      <c r="S352" s="56"/>
      <c r="W352" s="55"/>
      <c r="X352" s="55"/>
      <c r="Y352" s="55"/>
      <c r="Z352" s="415"/>
      <c r="AN352" s="406"/>
    </row>
    <row r="353" spans="1:40" ht="15.75" customHeight="1" x14ac:dyDescent="0.3">
      <c r="A353" s="54"/>
      <c r="B353" s="405"/>
      <c r="C353" s="406"/>
      <c r="H353" s="56"/>
      <c r="I353" s="56"/>
      <c r="J353" s="56"/>
      <c r="N353" s="56"/>
      <c r="O353" s="56"/>
      <c r="P353" s="56"/>
      <c r="Q353" s="56"/>
      <c r="R353" s="56"/>
      <c r="S353" s="56"/>
      <c r="W353" s="55"/>
      <c r="X353" s="55"/>
      <c r="Y353" s="55"/>
      <c r="Z353" s="415"/>
      <c r="AN353" s="406"/>
    </row>
    <row r="354" spans="1:40" ht="15.75" customHeight="1" x14ac:dyDescent="0.3">
      <c r="A354" s="54"/>
      <c r="B354" s="405"/>
      <c r="C354" s="406"/>
      <c r="H354" s="56"/>
      <c r="I354" s="56"/>
      <c r="J354" s="56"/>
      <c r="N354" s="56"/>
      <c r="O354" s="56"/>
      <c r="P354" s="56"/>
      <c r="Q354" s="56"/>
      <c r="R354" s="56"/>
      <c r="S354" s="56"/>
      <c r="W354" s="55"/>
      <c r="X354" s="55"/>
      <c r="Y354" s="55"/>
      <c r="Z354" s="415"/>
      <c r="AN354" s="406"/>
    </row>
    <row r="355" spans="1:40" ht="15.75" customHeight="1" x14ac:dyDescent="0.3">
      <c r="A355" s="54"/>
      <c r="B355" s="405"/>
      <c r="C355" s="406"/>
      <c r="H355" s="56"/>
      <c r="I355" s="56"/>
      <c r="J355" s="56"/>
      <c r="N355" s="56"/>
      <c r="O355" s="56"/>
      <c r="P355" s="56"/>
      <c r="Q355" s="56"/>
      <c r="R355" s="56"/>
      <c r="S355" s="56"/>
      <c r="W355" s="55"/>
      <c r="X355" s="55"/>
      <c r="Y355" s="55"/>
      <c r="Z355" s="415"/>
      <c r="AN355" s="406"/>
    </row>
    <row r="356" spans="1:40" ht="15.75" customHeight="1" x14ac:dyDescent="0.3">
      <c r="A356" s="54"/>
      <c r="B356" s="405"/>
      <c r="C356" s="406"/>
      <c r="H356" s="56"/>
      <c r="I356" s="56"/>
      <c r="J356" s="56"/>
      <c r="N356" s="56"/>
      <c r="O356" s="56"/>
      <c r="P356" s="56"/>
      <c r="Q356" s="56"/>
      <c r="R356" s="56"/>
      <c r="S356" s="56"/>
      <c r="W356" s="55"/>
      <c r="X356" s="55"/>
      <c r="Y356" s="55"/>
      <c r="Z356" s="415"/>
      <c r="AN356" s="406"/>
    </row>
    <row r="357" spans="1:40" ht="15.75" customHeight="1" x14ac:dyDescent="0.3">
      <c r="A357" s="54"/>
      <c r="B357" s="405"/>
      <c r="C357" s="406"/>
      <c r="H357" s="56"/>
      <c r="I357" s="56"/>
      <c r="J357" s="56"/>
      <c r="N357" s="56"/>
      <c r="O357" s="56"/>
      <c r="P357" s="56"/>
      <c r="Q357" s="56"/>
      <c r="R357" s="56"/>
      <c r="S357" s="56"/>
      <c r="W357" s="55"/>
      <c r="X357" s="55"/>
      <c r="Y357" s="55"/>
      <c r="Z357" s="415"/>
      <c r="AN357" s="406"/>
    </row>
    <row r="358" spans="1:40" ht="15.75" customHeight="1" x14ac:dyDescent="0.3">
      <c r="A358" s="54"/>
      <c r="B358" s="405"/>
      <c r="C358" s="406"/>
      <c r="H358" s="56"/>
      <c r="I358" s="56"/>
      <c r="J358" s="56"/>
      <c r="N358" s="56"/>
      <c r="O358" s="56"/>
      <c r="P358" s="56"/>
      <c r="Q358" s="56"/>
      <c r="R358" s="56"/>
      <c r="S358" s="56"/>
      <c r="W358" s="55"/>
      <c r="X358" s="55"/>
      <c r="Y358" s="55"/>
      <c r="Z358" s="415"/>
      <c r="AN358" s="406"/>
    </row>
    <row r="359" spans="1:40" ht="15.75" customHeight="1" x14ac:dyDescent="0.3">
      <c r="A359" s="54"/>
      <c r="B359" s="405"/>
      <c r="C359" s="406"/>
      <c r="H359" s="56"/>
      <c r="I359" s="56"/>
      <c r="J359" s="56"/>
      <c r="N359" s="56"/>
      <c r="O359" s="56"/>
      <c r="P359" s="56"/>
      <c r="Q359" s="56"/>
      <c r="R359" s="56"/>
      <c r="S359" s="56"/>
      <c r="W359" s="55"/>
      <c r="X359" s="55"/>
      <c r="Y359" s="55"/>
      <c r="Z359" s="415"/>
      <c r="AN359" s="406"/>
    </row>
    <row r="360" spans="1:40" ht="15.75" customHeight="1" x14ac:dyDescent="0.3">
      <c r="A360" s="54"/>
      <c r="B360" s="405"/>
      <c r="C360" s="406"/>
      <c r="H360" s="56"/>
      <c r="I360" s="56"/>
      <c r="J360" s="56"/>
      <c r="N360" s="56"/>
      <c r="O360" s="56"/>
      <c r="P360" s="56"/>
      <c r="Q360" s="56"/>
      <c r="R360" s="56"/>
      <c r="S360" s="56"/>
      <c r="W360" s="55"/>
      <c r="X360" s="55"/>
      <c r="Y360" s="55"/>
      <c r="Z360" s="415"/>
      <c r="AN360" s="406"/>
    </row>
    <row r="361" spans="1:40" ht="15.75" customHeight="1" x14ac:dyDescent="0.3">
      <c r="A361" s="54"/>
      <c r="B361" s="405"/>
      <c r="C361" s="406"/>
      <c r="H361" s="56"/>
      <c r="I361" s="56"/>
      <c r="J361" s="56"/>
      <c r="N361" s="56"/>
      <c r="O361" s="56"/>
      <c r="P361" s="56"/>
      <c r="Q361" s="56"/>
      <c r="R361" s="56"/>
      <c r="S361" s="56"/>
      <c r="W361" s="55"/>
      <c r="X361" s="55"/>
      <c r="Y361" s="55"/>
      <c r="Z361" s="415"/>
      <c r="AN361" s="406"/>
    </row>
    <row r="362" spans="1:40" ht="15.75" customHeight="1" x14ac:dyDescent="0.3">
      <c r="A362" s="54"/>
      <c r="B362" s="405"/>
      <c r="C362" s="406"/>
      <c r="H362" s="56"/>
      <c r="I362" s="56"/>
      <c r="J362" s="56"/>
      <c r="N362" s="56"/>
      <c r="O362" s="56"/>
      <c r="P362" s="56"/>
      <c r="Q362" s="56"/>
      <c r="R362" s="56"/>
      <c r="S362" s="56"/>
      <c r="W362" s="55"/>
      <c r="X362" s="55"/>
      <c r="Y362" s="55"/>
      <c r="Z362" s="415"/>
      <c r="AN362" s="406"/>
    </row>
    <row r="363" spans="1:40" ht="15.75" customHeight="1" x14ac:dyDescent="0.3">
      <c r="A363" s="54"/>
      <c r="B363" s="405"/>
      <c r="C363" s="406"/>
      <c r="H363" s="56"/>
      <c r="I363" s="56"/>
      <c r="J363" s="56"/>
      <c r="N363" s="56"/>
      <c r="O363" s="56"/>
      <c r="P363" s="56"/>
      <c r="Q363" s="56"/>
      <c r="R363" s="56"/>
      <c r="S363" s="56"/>
      <c r="W363" s="55"/>
      <c r="X363" s="55"/>
      <c r="Y363" s="55"/>
      <c r="Z363" s="415"/>
      <c r="AN363" s="406"/>
    </row>
    <row r="364" spans="1:40" ht="15.75" customHeight="1" x14ac:dyDescent="0.3">
      <c r="A364" s="54"/>
      <c r="B364" s="405"/>
      <c r="C364" s="406"/>
      <c r="H364" s="56"/>
      <c r="I364" s="56"/>
      <c r="J364" s="56"/>
      <c r="N364" s="56"/>
      <c r="O364" s="56"/>
      <c r="P364" s="56"/>
      <c r="Q364" s="56"/>
      <c r="R364" s="56"/>
      <c r="S364" s="56"/>
      <c r="W364" s="55"/>
      <c r="X364" s="55"/>
      <c r="Y364" s="55"/>
      <c r="Z364" s="415"/>
      <c r="AN364" s="406"/>
    </row>
    <row r="365" spans="1:40" ht="15.75" customHeight="1" x14ac:dyDescent="0.3">
      <c r="A365" s="54"/>
      <c r="B365" s="405"/>
      <c r="C365" s="406"/>
      <c r="H365" s="56"/>
      <c r="I365" s="56"/>
      <c r="J365" s="56"/>
      <c r="N365" s="56"/>
      <c r="O365" s="56"/>
      <c r="P365" s="56"/>
      <c r="Q365" s="56"/>
      <c r="R365" s="56"/>
      <c r="S365" s="56"/>
      <c r="W365" s="55"/>
      <c r="X365" s="55"/>
      <c r="Y365" s="55"/>
      <c r="Z365" s="415"/>
      <c r="AN365" s="406"/>
    </row>
    <row r="366" spans="1:40" ht="15.75" customHeight="1" x14ac:dyDescent="0.3">
      <c r="A366" s="54"/>
      <c r="B366" s="405"/>
      <c r="C366" s="406"/>
      <c r="H366" s="56"/>
      <c r="I366" s="56"/>
      <c r="J366" s="56"/>
      <c r="N366" s="56"/>
      <c r="O366" s="56"/>
      <c r="P366" s="56"/>
      <c r="Q366" s="56"/>
      <c r="R366" s="56"/>
      <c r="S366" s="56"/>
      <c r="W366" s="55"/>
      <c r="X366" s="55"/>
      <c r="Y366" s="55"/>
      <c r="Z366" s="415"/>
      <c r="AN366" s="406"/>
    </row>
    <row r="367" spans="1:40" ht="15.75" customHeight="1" x14ac:dyDescent="0.3">
      <c r="A367" s="54"/>
      <c r="B367" s="405"/>
      <c r="C367" s="406"/>
      <c r="H367" s="56"/>
      <c r="I367" s="56"/>
      <c r="J367" s="56"/>
      <c r="N367" s="56"/>
      <c r="O367" s="56"/>
      <c r="P367" s="56"/>
      <c r="Q367" s="56"/>
      <c r="R367" s="56"/>
      <c r="S367" s="56"/>
      <c r="W367" s="55"/>
      <c r="X367" s="55"/>
      <c r="Y367" s="55"/>
      <c r="Z367" s="415"/>
      <c r="AN367" s="406"/>
    </row>
    <row r="368" spans="1:40" ht="15.75" customHeight="1" x14ac:dyDescent="0.3">
      <c r="A368" s="54"/>
      <c r="B368" s="405"/>
      <c r="C368" s="406"/>
      <c r="H368" s="56"/>
      <c r="I368" s="56"/>
      <c r="J368" s="56"/>
      <c r="N368" s="56"/>
      <c r="O368" s="56"/>
      <c r="P368" s="56"/>
      <c r="Q368" s="56"/>
      <c r="R368" s="56"/>
      <c r="S368" s="56"/>
      <c r="W368" s="55"/>
      <c r="X368" s="55"/>
      <c r="Y368" s="55"/>
      <c r="Z368" s="415"/>
      <c r="AN368" s="406"/>
    </row>
    <row r="369" spans="1:40" ht="15.75" customHeight="1" x14ac:dyDescent="0.3">
      <c r="A369" s="54"/>
      <c r="B369" s="405"/>
      <c r="C369" s="406"/>
      <c r="H369" s="56"/>
      <c r="I369" s="56"/>
      <c r="J369" s="56"/>
      <c r="N369" s="56"/>
      <c r="O369" s="56"/>
      <c r="P369" s="56"/>
      <c r="Q369" s="56"/>
      <c r="R369" s="56"/>
      <c r="S369" s="56"/>
      <c r="W369" s="55"/>
      <c r="X369" s="55"/>
      <c r="Y369" s="55"/>
      <c r="Z369" s="415"/>
      <c r="AN369" s="406"/>
    </row>
    <row r="370" spans="1:40" ht="15.75" customHeight="1" x14ac:dyDescent="0.3">
      <c r="A370" s="54"/>
      <c r="B370" s="405"/>
      <c r="C370" s="406"/>
      <c r="H370" s="56"/>
      <c r="I370" s="56"/>
      <c r="J370" s="56"/>
      <c r="N370" s="56"/>
      <c r="O370" s="56"/>
      <c r="P370" s="56"/>
      <c r="Q370" s="56"/>
      <c r="R370" s="56"/>
      <c r="S370" s="56"/>
      <c r="W370" s="55"/>
      <c r="X370" s="55"/>
      <c r="Y370" s="55"/>
      <c r="Z370" s="415"/>
      <c r="AN370" s="406"/>
    </row>
    <row r="371" spans="1:40" ht="15.75" customHeight="1" x14ac:dyDescent="0.3">
      <c r="A371" s="54"/>
      <c r="B371" s="405"/>
      <c r="C371" s="406"/>
      <c r="H371" s="56"/>
      <c r="I371" s="56"/>
      <c r="J371" s="56"/>
      <c r="N371" s="56"/>
      <c r="O371" s="56"/>
      <c r="P371" s="56"/>
      <c r="Q371" s="56"/>
      <c r="R371" s="56"/>
      <c r="S371" s="56"/>
      <c r="W371" s="55"/>
      <c r="X371" s="55"/>
      <c r="Y371" s="55"/>
      <c r="Z371" s="415"/>
      <c r="AN371" s="406"/>
    </row>
    <row r="372" spans="1:40" ht="15.75" customHeight="1" x14ac:dyDescent="0.3">
      <c r="A372" s="54"/>
      <c r="B372" s="405"/>
      <c r="C372" s="406"/>
      <c r="H372" s="56"/>
      <c r="I372" s="56"/>
      <c r="J372" s="56"/>
      <c r="N372" s="56"/>
      <c r="O372" s="56"/>
      <c r="P372" s="56"/>
      <c r="Q372" s="56"/>
      <c r="R372" s="56"/>
      <c r="S372" s="56"/>
      <c r="W372" s="55"/>
      <c r="X372" s="55"/>
      <c r="Y372" s="55"/>
      <c r="Z372" s="415"/>
      <c r="AN372" s="406"/>
    </row>
    <row r="373" spans="1:40" ht="15.75" customHeight="1" x14ac:dyDescent="0.3">
      <c r="A373" s="54"/>
      <c r="B373" s="405"/>
      <c r="C373" s="406"/>
      <c r="H373" s="56"/>
      <c r="I373" s="56"/>
      <c r="J373" s="56"/>
      <c r="N373" s="56"/>
      <c r="O373" s="56"/>
      <c r="P373" s="56"/>
      <c r="Q373" s="56"/>
      <c r="R373" s="56"/>
      <c r="S373" s="56"/>
      <c r="W373" s="55"/>
      <c r="X373" s="55"/>
      <c r="Y373" s="55"/>
      <c r="Z373" s="415"/>
      <c r="AN373" s="406"/>
    </row>
    <row r="374" spans="1:40" ht="15.75" customHeight="1" x14ac:dyDescent="0.3">
      <c r="A374" s="54"/>
      <c r="B374" s="405"/>
      <c r="C374" s="406"/>
      <c r="H374" s="56"/>
      <c r="I374" s="56"/>
      <c r="J374" s="56"/>
      <c r="N374" s="56"/>
      <c r="O374" s="56"/>
      <c r="P374" s="56"/>
      <c r="Q374" s="56"/>
      <c r="R374" s="56"/>
      <c r="S374" s="56"/>
      <c r="W374" s="55"/>
      <c r="X374" s="55"/>
      <c r="Y374" s="55"/>
      <c r="Z374" s="415"/>
      <c r="AN374" s="406"/>
    </row>
    <row r="375" spans="1:40" ht="15.75" customHeight="1" x14ac:dyDescent="0.3">
      <c r="A375" s="54"/>
      <c r="B375" s="405"/>
      <c r="C375" s="406"/>
      <c r="H375" s="56"/>
      <c r="I375" s="56"/>
      <c r="J375" s="56"/>
      <c r="N375" s="56"/>
      <c r="O375" s="56"/>
      <c r="P375" s="56"/>
      <c r="Q375" s="56"/>
      <c r="R375" s="56"/>
      <c r="S375" s="56"/>
      <c r="W375" s="55"/>
      <c r="X375" s="55"/>
      <c r="Y375" s="55"/>
      <c r="Z375" s="415"/>
      <c r="AN375" s="406"/>
    </row>
    <row r="376" spans="1:40" ht="15.75" customHeight="1" x14ac:dyDescent="0.3">
      <c r="A376" s="54"/>
      <c r="B376" s="405"/>
      <c r="C376" s="406"/>
      <c r="H376" s="56"/>
      <c r="I376" s="56"/>
      <c r="J376" s="56"/>
      <c r="N376" s="56"/>
      <c r="O376" s="56"/>
      <c r="P376" s="56"/>
      <c r="Q376" s="56"/>
      <c r="R376" s="56"/>
      <c r="S376" s="56"/>
      <c r="W376" s="55"/>
      <c r="X376" s="55"/>
      <c r="Y376" s="55"/>
      <c r="Z376" s="415"/>
      <c r="AN376" s="406"/>
    </row>
    <row r="377" spans="1:40" ht="15.75" customHeight="1" x14ac:dyDescent="0.3">
      <c r="A377" s="54"/>
      <c r="B377" s="405"/>
      <c r="C377" s="406"/>
      <c r="H377" s="56"/>
      <c r="I377" s="56"/>
      <c r="J377" s="56"/>
      <c r="N377" s="56"/>
      <c r="O377" s="56"/>
      <c r="P377" s="56"/>
      <c r="Q377" s="56"/>
      <c r="R377" s="56"/>
      <c r="S377" s="56"/>
      <c r="W377" s="55"/>
      <c r="X377" s="55"/>
      <c r="Y377" s="55"/>
      <c r="Z377" s="415"/>
      <c r="AN377" s="406"/>
    </row>
    <row r="378" spans="1:40" ht="15.75" customHeight="1" x14ac:dyDescent="0.3">
      <c r="A378" s="54"/>
      <c r="B378" s="405"/>
      <c r="C378" s="406"/>
      <c r="H378" s="56"/>
      <c r="I378" s="56"/>
      <c r="J378" s="56"/>
      <c r="N378" s="56"/>
      <c r="O378" s="56"/>
      <c r="P378" s="56"/>
      <c r="Q378" s="56"/>
      <c r="R378" s="56"/>
      <c r="S378" s="56"/>
      <c r="W378" s="55"/>
      <c r="X378" s="55"/>
      <c r="Y378" s="55"/>
      <c r="Z378" s="415"/>
      <c r="AN378" s="406"/>
    </row>
    <row r="379" spans="1:40" ht="15.75" customHeight="1" x14ac:dyDescent="0.3">
      <c r="A379" s="54"/>
      <c r="B379" s="405"/>
      <c r="C379" s="406"/>
      <c r="H379" s="56"/>
      <c r="I379" s="56"/>
      <c r="J379" s="56"/>
      <c r="N379" s="56"/>
      <c r="O379" s="56"/>
      <c r="P379" s="56"/>
      <c r="Q379" s="56"/>
      <c r="R379" s="56"/>
      <c r="S379" s="56"/>
      <c r="W379" s="55"/>
      <c r="X379" s="55"/>
      <c r="Y379" s="55"/>
      <c r="Z379" s="415"/>
      <c r="AN379" s="406"/>
    </row>
    <row r="380" spans="1:40" ht="15.75" customHeight="1" x14ac:dyDescent="0.3">
      <c r="A380" s="54"/>
      <c r="B380" s="405"/>
      <c r="C380" s="406"/>
      <c r="H380" s="56"/>
      <c r="I380" s="56"/>
      <c r="J380" s="56"/>
      <c r="N380" s="56"/>
      <c r="O380" s="56"/>
      <c r="P380" s="56"/>
      <c r="Q380" s="56"/>
      <c r="R380" s="56"/>
      <c r="S380" s="56"/>
      <c r="W380" s="55"/>
      <c r="X380" s="55"/>
      <c r="Y380" s="55"/>
      <c r="Z380" s="415"/>
      <c r="AN380" s="406"/>
    </row>
    <row r="381" spans="1:40" ht="15.75" customHeight="1" x14ac:dyDescent="0.3">
      <c r="A381" s="54"/>
      <c r="B381" s="405"/>
      <c r="C381" s="406"/>
      <c r="H381" s="56"/>
      <c r="I381" s="56"/>
      <c r="J381" s="56"/>
      <c r="N381" s="56"/>
      <c r="O381" s="56"/>
      <c r="P381" s="56"/>
      <c r="Q381" s="56"/>
      <c r="R381" s="56"/>
      <c r="S381" s="56"/>
      <c r="W381" s="55"/>
      <c r="X381" s="55"/>
      <c r="Y381" s="55"/>
      <c r="Z381" s="415"/>
      <c r="AN381" s="406"/>
    </row>
    <row r="382" spans="1:40" ht="15.75" customHeight="1" x14ac:dyDescent="0.3">
      <c r="A382" s="54"/>
      <c r="B382" s="405"/>
      <c r="C382" s="406"/>
      <c r="H382" s="56"/>
      <c r="I382" s="56"/>
      <c r="J382" s="56"/>
      <c r="N382" s="56"/>
      <c r="O382" s="56"/>
      <c r="P382" s="56"/>
      <c r="Q382" s="56"/>
      <c r="R382" s="56"/>
      <c r="S382" s="56"/>
      <c r="W382" s="55"/>
      <c r="X382" s="55"/>
      <c r="Y382" s="55"/>
      <c r="Z382" s="415"/>
      <c r="AN382" s="406"/>
    </row>
    <row r="383" spans="1:40" ht="15.75" customHeight="1" x14ac:dyDescent="0.3">
      <c r="A383" s="54"/>
      <c r="B383" s="405"/>
      <c r="C383" s="406"/>
      <c r="H383" s="56"/>
      <c r="I383" s="56"/>
      <c r="J383" s="56"/>
      <c r="N383" s="56"/>
      <c r="O383" s="56"/>
      <c r="P383" s="56"/>
      <c r="Q383" s="56"/>
      <c r="R383" s="56"/>
      <c r="S383" s="56"/>
      <c r="W383" s="55"/>
      <c r="X383" s="55"/>
      <c r="Y383" s="55"/>
      <c r="Z383" s="415"/>
      <c r="AN383" s="406"/>
    </row>
    <row r="384" spans="1:40" ht="15.75" customHeight="1" x14ac:dyDescent="0.3">
      <c r="A384" s="54"/>
      <c r="B384" s="405"/>
      <c r="C384" s="406"/>
      <c r="H384" s="56"/>
      <c r="I384" s="56"/>
      <c r="J384" s="56"/>
      <c r="N384" s="56"/>
      <c r="O384" s="56"/>
      <c r="P384" s="56"/>
      <c r="Q384" s="56"/>
      <c r="R384" s="56"/>
      <c r="S384" s="56"/>
      <c r="W384" s="55"/>
      <c r="X384" s="55"/>
      <c r="Y384" s="55"/>
      <c r="Z384" s="415"/>
      <c r="AN384" s="406"/>
    </row>
    <row r="385" spans="1:40" ht="15.75" customHeight="1" x14ac:dyDescent="0.3">
      <c r="A385" s="54"/>
      <c r="B385" s="405"/>
      <c r="C385" s="406"/>
      <c r="H385" s="56"/>
      <c r="I385" s="56"/>
      <c r="J385" s="56"/>
      <c r="N385" s="56"/>
      <c r="O385" s="56"/>
      <c r="P385" s="56"/>
      <c r="Q385" s="56"/>
      <c r="R385" s="56"/>
      <c r="S385" s="56"/>
      <c r="W385" s="55"/>
      <c r="X385" s="55"/>
      <c r="Y385" s="55"/>
      <c r="Z385" s="415"/>
      <c r="AN385" s="406"/>
    </row>
    <row r="386" spans="1:40" ht="15.75" customHeight="1" x14ac:dyDescent="0.3">
      <c r="A386" s="54"/>
      <c r="B386" s="405"/>
      <c r="C386" s="406"/>
      <c r="H386" s="56"/>
      <c r="I386" s="56"/>
      <c r="J386" s="56"/>
      <c r="N386" s="56"/>
      <c r="O386" s="56"/>
      <c r="P386" s="56"/>
      <c r="Q386" s="56"/>
      <c r="R386" s="56"/>
      <c r="S386" s="56"/>
      <c r="W386" s="55"/>
      <c r="X386" s="55"/>
      <c r="Y386" s="55"/>
      <c r="Z386" s="415"/>
      <c r="AN386" s="406"/>
    </row>
    <row r="387" spans="1:40" ht="15.75" customHeight="1" x14ac:dyDescent="0.3">
      <c r="A387" s="54"/>
      <c r="B387" s="405"/>
      <c r="C387" s="406"/>
      <c r="H387" s="56"/>
      <c r="I387" s="56"/>
      <c r="J387" s="56"/>
      <c r="N387" s="56"/>
      <c r="O387" s="56"/>
      <c r="P387" s="56"/>
      <c r="Q387" s="56"/>
      <c r="R387" s="56"/>
      <c r="S387" s="56"/>
      <c r="W387" s="55"/>
      <c r="X387" s="55"/>
      <c r="Y387" s="55"/>
      <c r="Z387" s="415"/>
      <c r="AN387" s="406"/>
    </row>
    <row r="388" spans="1:40" ht="15.75" customHeight="1" x14ac:dyDescent="0.3">
      <c r="A388" s="54"/>
      <c r="B388" s="405"/>
      <c r="C388" s="406"/>
      <c r="H388" s="56"/>
      <c r="I388" s="56"/>
      <c r="J388" s="56"/>
      <c r="N388" s="56"/>
      <c r="O388" s="56"/>
      <c r="P388" s="56"/>
      <c r="Q388" s="56"/>
      <c r="R388" s="56"/>
      <c r="S388" s="56"/>
      <c r="W388" s="55"/>
      <c r="X388" s="55"/>
      <c r="Y388" s="55"/>
      <c r="Z388" s="415"/>
      <c r="AN388" s="406"/>
    </row>
    <row r="389" spans="1:40" ht="15.75" customHeight="1" x14ac:dyDescent="0.3">
      <c r="A389" s="54"/>
      <c r="B389" s="405"/>
      <c r="C389" s="406"/>
      <c r="H389" s="56"/>
      <c r="I389" s="56"/>
      <c r="J389" s="56"/>
      <c r="N389" s="56"/>
      <c r="O389" s="56"/>
      <c r="P389" s="56"/>
      <c r="Q389" s="56"/>
      <c r="R389" s="56"/>
      <c r="S389" s="56"/>
      <c r="W389" s="55"/>
      <c r="X389" s="55"/>
      <c r="Y389" s="55"/>
      <c r="Z389" s="415"/>
      <c r="AN389" s="406"/>
    </row>
    <row r="390" spans="1:40" ht="15.75" customHeight="1" x14ac:dyDescent="0.3">
      <c r="A390" s="54"/>
      <c r="B390" s="405"/>
      <c r="C390" s="406"/>
      <c r="H390" s="56"/>
      <c r="I390" s="56"/>
      <c r="J390" s="56"/>
      <c r="N390" s="56"/>
      <c r="O390" s="56"/>
      <c r="P390" s="56"/>
      <c r="Q390" s="56"/>
      <c r="R390" s="56"/>
      <c r="S390" s="56"/>
      <c r="W390" s="55"/>
      <c r="X390" s="55"/>
      <c r="Y390" s="55"/>
      <c r="Z390" s="415"/>
      <c r="AN390" s="406"/>
    </row>
    <row r="391" spans="1:40" ht="15.75" customHeight="1" x14ac:dyDescent="0.3">
      <c r="A391" s="54"/>
      <c r="B391" s="405"/>
      <c r="C391" s="406"/>
      <c r="H391" s="56"/>
      <c r="I391" s="56"/>
      <c r="J391" s="56"/>
      <c r="N391" s="56"/>
      <c r="O391" s="56"/>
      <c r="P391" s="56"/>
      <c r="Q391" s="56"/>
      <c r="R391" s="56"/>
      <c r="S391" s="56"/>
      <c r="W391" s="55"/>
      <c r="X391" s="55"/>
      <c r="Y391" s="55"/>
      <c r="Z391" s="415"/>
      <c r="AN391" s="406"/>
    </row>
    <row r="392" spans="1:40" ht="15.75" customHeight="1" x14ac:dyDescent="0.3">
      <c r="A392" s="54"/>
      <c r="B392" s="405"/>
      <c r="C392" s="406"/>
      <c r="H392" s="56"/>
      <c r="I392" s="56"/>
      <c r="J392" s="56"/>
      <c r="N392" s="56"/>
      <c r="O392" s="56"/>
      <c r="P392" s="56"/>
      <c r="Q392" s="56"/>
      <c r="R392" s="56"/>
      <c r="S392" s="56"/>
      <c r="W392" s="55"/>
      <c r="X392" s="55"/>
      <c r="Y392" s="55"/>
      <c r="Z392" s="415"/>
      <c r="AN392" s="406"/>
    </row>
    <row r="393" spans="1:40" ht="15.75" customHeight="1" x14ac:dyDescent="0.3">
      <c r="A393" s="54"/>
      <c r="B393" s="405"/>
      <c r="C393" s="406"/>
      <c r="H393" s="56"/>
      <c r="I393" s="56"/>
      <c r="J393" s="56"/>
      <c r="N393" s="56"/>
      <c r="O393" s="56"/>
      <c r="P393" s="56"/>
      <c r="Q393" s="56"/>
      <c r="R393" s="56"/>
      <c r="S393" s="56"/>
      <c r="W393" s="55"/>
      <c r="X393" s="55"/>
      <c r="Y393" s="55"/>
      <c r="Z393" s="415"/>
      <c r="AN393" s="406"/>
    </row>
    <row r="394" spans="1:40" ht="15.75" customHeight="1" x14ac:dyDescent="0.3">
      <c r="A394" s="54"/>
      <c r="B394" s="405"/>
      <c r="C394" s="406"/>
      <c r="H394" s="56"/>
      <c r="I394" s="56"/>
      <c r="J394" s="56"/>
      <c r="N394" s="56"/>
      <c r="O394" s="56"/>
      <c r="P394" s="56"/>
      <c r="Q394" s="56"/>
      <c r="R394" s="56"/>
      <c r="S394" s="56"/>
      <c r="W394" s="55"/>
      <c r="X394" s="55"/>
      <c r="Y394" s="55"/>
      <c r="Z394" s="415"/>
      <c r="AN394" s="406"/>
    </row>
    <row r="395" spans="1:40" ht="15.75" customHeight="1" x14ac:dyDescent="0.3">
      <c r="A395" s="54"/>
      <c r="B395" s="405"/>
      <c r="C395" s="406"/>
      <c r="H395" s="56"/>
      <c r="I395" s="56"/>
      <c r="J395" s="56"/>
      <c r="N395" s="56"/>
      <c r="O395" s="56"/>
      <c r="P395" s="56"/>
      <c r="Q395" s="56"/>
      <c r="R395" s="56"/>
      <c r="S395" s="56"/>
      <c r="W395" s="55"/>
      <c r="X395" s="55"/>
      <c r="Y395" s="55"/>
      <c r="Z395" s="415"/>
      <c r="AN395" s="406"/>
    </row>
    <row r="396" spans="1:40" ht="15.75" customHeight="1" x14ac:dyDescent="0.3">
      <c r="A396" s="54"/>
      <c r="B396" s="405"/>
      <c r="C396" s="406"/>
      <c r="H396" s="56"/>
      <c r="I396" s="56"/>
      <c r="J396" s="56"/>
      <c r="N396" s="56"/>
      <c r="O396" s="56"/>
      <c r="P396" s="56"/>
      <c r="Q396" s="56"/>
      <c r="R396" s="56"/>
      <c r="S396" s="56"/>
      <c r="W396" s="55"/>
      <c r="X396" s="55"/>
      <c r="Y396" s="55"/>
      <c r="Z396" s="415"/>
      <c r="AN396" s="406"/>
    </row>
    <row r="397" spans="1:40" ht="15.75" customHeight="1" x14ac:dyDescent="0.3">
      <c r="A397" s="54"/>
      <c r="B397" s="405"/>
      <c r="C397" s="406"/>
      <c r="H397" s="56"/>
      <c r="I397" s="56"/>
      <c r="J397" s="56"/>
      <c r="N397" s="56"/>
      <c r="O397" s="56"/>
      <c r="P397" s="56"/>
      <c r="Q397" s="56"/>
      <c r="R397" s="56"/>
      <c r="S397" s="56"/>
      <c r="W397" s="55"/>
      <c r="X397" s="55"/>
      <c r="Y397" s="55"/>
      <c r="Z397" s="415"/>
      <c r="AN397" s="406"/>
    </row>
    <row r="398" spans="1:40" ht="15.75" customHeight="1" x14ac:dyDescent="0.3">
      <c r="A398" s="54"/>
      <c r="B398" s="405"/>
      <c r="C398" s="406"/>
      <c r="H398" s="56"/>
      <c r="I398" s="56"/>
      <c r="J398" s="56"/>
      <c r="N398" s="56"/>
      <c r="O398" s="56"/>
      <c r="P398" s="56"/>
      <c r="Q398" s="56"/>
      <c r="R398" s="56"/>
      <c r="S398" s="56"/>
      <c r="W398" s="55"/>
      <c r="X398" s="55"/>
      <c r="Y398" s="55"/>
      <c r="Z398" s="415"/>
      <c r="AN398" s="406"/>
    </row>
    <row r="399" spans="1:40" ht="15.75" customHeight="1" x14ac:dyDescent="0.3">
      <c r="A399" s="54"/>
      <c r="B399" s="405"/>
      <c r="C399" s="406"/>
      <c r="H399" s="56"/>
      <c r="I399" s="56"/>
      <c r="J399" s="56"/>
      <c r="N399" s="56"/>
      <c r="O399" s="56"/>
      <c r="P399" s="56"/>
      <c r="Q399" s="56"/>
      <c r="R399" s="56"/>
      <c r="S399" s="56"/>
      <c r="W399" s="55"/>
      <c r="X399" s="55"/>
      <c r="Y399" s="55"/>
      <c r="Z399" s="415"/>
      <c r="AN399" s="406"/>
    </row>
    <row r="400" spans="1:40" ht="15.75" customHeight="1" x14ac:dyDescent="0.3">
      <c r="A400" s="54"/>
      <c r="B400" s="405"/>
      <c r="C400" s="406"/>
      <c r="H400" s="56"/>
      <c r="I400" s="56"/>
      <c r="J400" s="56"/>
      <c r="N400" s="56"/>
      <c r="O400" s="56"/>
      <c r="P400" s="56"/>
      <c r="Q400" s="56"/>
      <c r="R400" s="56"/>
      <c r="S400" s="56"/>
      <c r="W400" s="55"/>
      <c r="X400" s="55"/>
      <c r="Y400" s="55"/>
      <c r="Z400" s="415"/>
      <c r="AN400" s="406"/>
    </row>
    <row r="401" spans="1:40" ht="15.75" customHeight="1" x14ac:dyDescent="0.3">
      <c r="A401" s="54"/>
      <c r="B401" s="405"/>
      <c r="C401" s="406"/>
      <c r="H401" s="56"/>
      <c r="I401" s="56"/>
      <c r="J401" s="56"/>
      <c r="N401" s="56"/>
      <c r="O401" s="56"/>
      <c r="P401" s="56"/>
      <c r="Q401" s="56"/>
      <c r="R401" s="56"/>
      <c r="S401" s="56"/>
      <c r="W401" s="55"/>
      <c r="X401" s="55"/>
      <c r="Y401" s="55"/>
      <c r="Z401" s="415"/>
      <c r="AN401" s="406"/>
    </row>
    <row r="402" spans="1:40" ht="15.75" customHeight="1" x14ac:dyDescent="0.3">
      <c r="A402" s="54"/>
      <c r="B402" s="405"/>
      <c r="C402" s="406"/>
      <c r="H402" s="56"/>
      <c r="I402" s="56"/>
      <c r="J402" s="56"/>
      <c r="N402" s="56"/>
      <c r="O402" s="56"/>
      <c r="P402" s="56"/>
      <c r="Q402" s="56"/>
      <c r="R402" s="56"/>
      <c r="S402" s="56"/>
      <c r="W402" s="55"/>
      <c r="X402" s="55"/>
      <c r="Y402" s="55"/>
      <c r="Z402" s="415"/>
      <c r="AN402" s="406"/>
    </row>
    <row r="403" spans="1:40" ht="15.75" customHeight="1" x14ac:dyDescent="0.3">
      <c r="A403" s="54"/>
      <c r="B403" s="405"/>
      <c r="C403" s="406"/>
      <c r="H403" s="56"/>
      <c r="I403" s="56"/>
      <c r="J403" s="56"/>
      <c r="N403" s="56"/>
      <c r="O403" s="56"/>
      <c r="P403" s="56"/>
      <c r="Q403" s="56"/>
      <c r="R403" s="56"/>
      <c r="S403" s="56"/>
      <c r="W403" s="55"/>
      <c r="X403" s="55"/>
      <c r="Y403" s="55"/>
      <c r="Z403" s="415"/>
      <c r="AN403" s="406"/>
    </row>
    <row r="404" spans="1:40" ht="15.75" customHeight="1" x14ac:dyDescent="0.3">
      <c r="A404" s="54"/>
      <c r="B404" s="405"/>
      <c r="C404" s="406"/>
      <c r="H404" s="56"/>
      <c r="I404" s="56"/>
      <c r="J404" s="56"/>
      <c r="N404" s="56"/>
      <c r="O404" s="56"/>
      <c r="P404" s="56"/>
      <c r="Q404" s="56"/>
      <c r="R404" s="56"/>
      <c r="S404" s="56"/>
      <c r="W404" s="55"/>
      <c r="X404" s="55"/>
      <c r="Y404" s="55"/>
      <c r="Z404" s="415"/>
      <c r="AN404" s="406"/>
    </row>
    <row r="405" spans="1:40" ht="15.75" customHeight="1" x14ac:dyDescent="0.3">
      <c r="A405" s="54"/>
      <c r="B405" s="405"/>
      <c r="C405" s="406"/>
      <c r="H405" s="56"/>
      <c r="I405" s="56"/>
      <c r="J405" s="56"/>
      <c r="N405" s="56"/>
      <c r="O405" s="56"/>
      <c r="P405" s="56"/>
      <c r="Q405" s="56"/>
      <c r="R405" s="56"/>
      <c r="S405" s="56"/>
      <c r="W405" s="55"/>
      <c r="X405" s="55"/>
      <c r="Y405" s="55"/>
      <c r="Z405" s="415"/>
      <c r="AN405" s="406"/>
    </row>
    <row r="406" spans="1:40" ht="15.75" customHeight="1" x14ac:dyDescent="0.3">
      <c r="A406" s="54"/>
      <c r="B406" s="405"/>
      <c r="C406" s="406"/>
      <c r="H406" s="56"/>
      <c r="I406" s="56"/>
      <c r="J406" s="56"/>
      <c r="N406" s="56"/>
      <c r="O406" s="56"/>
      <c r="P406" s="56"/>
      <c r="Q406" s="56"/>
      <c r="R406" s="56"/>
      <c r="S406" s="56"/>
      <c r="W406" s="55"/>
      <c r="X406" s="55"/>
      <c r="Y406" s="55"/>
      <c r="Z406" s="415"/>
      <c r="AN406" s="406"/>
    </row>
    <row r="407" spans="1:40" ht="15.75" customHeight="1" x14ac:dyDescent="0.3">
      <c r="A407" s="54"/>
      <c r="B407" s="405"/>
      <c r="C407" s="406"/>
      <c r="H407" s="56"/>
      <c r="I407" s="56"/>
      <c r="J407" s="56"/>
      <c r="N407" s="56"/>
      <c r="O407" s="56"/>
      <c r="P407" s="56"/>
      <c r="Q407" s="56"/>
      <c r="R407" s="56"/>
      <c r="S407" s="56"/>
      <c r="W407" s="55"/>
      <c r="X407" s="55"/>
      <c r="Y407" s="55"/>
      <c r="Z407" s="415"/>
      <c r="AN407" s="406"/>
    </row>
    <row r="408" spans="1:40" ht="15.75" customHeight="1" x14ac:dyDescent="0.3">
      <c r="A408" s="54"/>
      <c r="B408" s="405"/>
      <c r="C408" s="406"/>
      <c r="H408" s="56"/>
      <c r="I408" s="56"/>
      <c r="J408" s="56"/>
      <c r="N408" s="56"/>
      <c r="O408" s="56"/>
      <c r="P408" s="56"/>
      <c r="Q408" s="56"/>
      <c r="R408" s="56"/>
      <c r="S408" s="56"/>
      <c r="W408" s="55"/>
      <c r="X408" s="55"/>
      <c r="Y408" s="55"/>
      <c r="Z408" s="415"/>
      <c r="AN408" s="406"/>
    </row>
    <row r="409" spans="1:40" ht="15.75" customHeight="1" x14ac:dyDescent="0.3">
      <c r="A409" s="54"/>
      <c r="B409" s="405"/>
      <c r="C409" s="406"/>
      <c r="H409" s="56"/>
      <c r="I409" s="56"/>
      <c r="J409" s="56"/>
      <c r="N409" s="56"/>
      <c r="O409" s="56"/>
      <c r="P409" s="56"/>
      <c r="Q409" s="56"/>
      <c r="R409" s="56"/>
      <c r="S409" s="56"/>
      <c r="W409" s="55"/>
      <c r="X409" s="55"/>
      <c r="Y409" s="55"/>
      <c r="Z409" s="415"/>
      <c r="AN409" s="406"/>
    </row>
    <row r="410" spans="1:40" ht="15.75" customHeight="1" x14ac:dyDescent="0.25">
      <c r="H410" s="56"/>
      <c r="I410" s="56"/>
      <c r="J410" s="56"/>
      <c r="N410" s="56"/>
      <c r="O410" s="56"/>
      <c r="P410" s="56"/>
      <c r="Q410" s="56"/>
      <c r="R410" s="56"/>
      <c r="S410" s="56"/>
      <c r="W410" s="56"/>
      <c r="X410" s="56"/>
      <c r="Y410" s="56"/>
      <c r="Z410" s="56"/>
    </row>
    <row r="411" spans="1:40" ht="15.75" customHeight="1" x14ac:dyDescent="0.25">
      <c r="H411" s="56"/>
      <c r="I411" s="56"/>
      <c r="J411" s="56"/>
      <c r="N411" s="56"/>
      <c r="O411" s="56"/>
      <c r="P411" s="56"/>
      <c r="Q411" s="56"/>
      <c r="R411" s="56"/>
      <c r="S411" s="56"/>
      <c r="W411" s="56"/>
      <c r="X411" s="56"/>
      <c r="Y411" s="56"/>
      <c r="Z411" s="56"/>
    </row>
    <row r="412" spans="1:40" ht="15.75" customHeight="1" x14ac:dyDescent="0.25">
      <c r="H412" s="56"/>
      <c r="I412" s="56"/>
      <c r="J412" s="56"/>
      <c r="N412" s="56"/>
      <c r="O412" s="56"/>
      <c r="P412" s="56"/>
      <c r="Q412" s="56"/>
      <c r="R412" s="56"/>
      <c r="S412" s="56"/>
      <c r="W412" s="56"/>
      <c r="X412" s="56"/>
      <c r="Y412" s="56"/>
      <c r="Z412" s="56"/>
    </row>
    <row r="413" spans="1:40" ht="15.75" customHeight="1" x14ac:dyDescent="0.25">
      <c r="H413" s="56"/>
      <c r="I413" s="56"/>
      <c r="J413" s="56"/>
      <c r="N413" s="56"/>
      <c r="O413" s="56"/>
      <c r="P413" s="56"/>
      <c r="Q413" s="56"/>
      <c r="R413" s="56"/>
      <c r="S413" s="56"/>
      <c r="W413" s="56"/>
      <c r="X413" s="56"/>
      <c r="Y413" s="56"/>
      <c r="Z413" s="56"/>
    </row>
    <row r="414" spans="1:40" ht="15.75" customHeight="1" x14ac:dyDescent="0.25">
      <c r="H414" s="56"/>
      <c r="I414" s="56"/>
      <c r="J414" s="56"/>
      <c r="N414" s="56"/>
      <c r="O414" s="56"/>
      <c r="P414" s="56"/>
      <c r="Q414" s="56"/>
      <c r="R414" s="56"/>
      <c r="S414" s="56"/>
      <c r="W414" s="56"/>
      <c r="X414" s="56"/>
      <c r="Y414" s="56"/>
      <c r="Z414" s="56"/>
    </row>
    <row r="415" spans="1:40" ht="15.75" customHeight="1" x14ac:dyDescent="0.25">
      <c r="H415" s="56"/>
      <c r="I415" s="56"/>
      <c r="J415" s="56"/>
      <c r="N415" s="56"/>
      <c r="O415" s="56"/>
      <c r="P415" s="56"/>
      <c r="Q415" s="56"/>
      <c r="R415" s="56"/>
      <c r="S415" s="56"/>
      <c r="W415" s="56"/>
      <c r="X415" s="56"/>
      <c r="Y415" s="56"/>
      <c r="Z415" s="56"/>
    </row>
    <row r="416" spans="1:40" ht="15.75" customHeight="1" x14ac:dyDescent="0.25">
      <c r="H416" s="56"/>
      <c r="I416" s="56"/>
      <c r="J416" s="56"/>
      <c r="N416" s="56"/>
      <c r="O416" s="56"/>
      <c r="P416" s="56"/>
      <c r="Q416" s="56"/>
      <c r="R416" s="56"/>
      <c r="S416" s="56"/>
      <c r="W416" s="56"/>
      <c r="X416" s="56"/>
      <c r="Y416" s="56"/>
      <c r="Z416" s="56"/>
    </row>
    <row r="417" spans="8:26" ht="15.75" customHeight="1" x14ac:dyDescent="0.25">
      <c r="H417" s="56"/>
      <c r="I417" s="56"/>
      <c r="J417" s="56"/>
      <c r="N417" s="56"/>
      <c r="O417" s="56"/>
      <c r="P417" s="56"/>
      <c r="Q417" s="56"/>
      <c r="R417" s="56"/>
      <c r="S417" s="56"/>
      <c r="W417" s="56"/>
      <c r="X417" s="56"/>
      <c r="Y417" s="56"/>
      <c r="Z417" s="56"/>
    </row>
    <row r="418" spans="8:26" ht="15.75" customHeight="1" x14ac:dyDescent="0.25">
      <c r="H418" s="56"/>
      <c r="I418" s="56"/>
      <c r="J418" s="56"/>
      <c r="N418" s="56"/>
      <c r="O418" s="56"/>
      <c r="P418" s="56"/>
      <c r="Q418" s="56"/>
      <c r="R418" s="56"/>
      <c r="S418" s="56"/>
      <c r="W418" s="56"/>
      <c r="X418" s="56"/>
      <c r="Y418" s="56"/>
      <c r="Z418" s="56"/>
    </row>
    <row r="419" spans="8:26" ht="15.75" customHeight="1" x14ac:dyDescent="0.25">
      <c r="H419" s="56"/>
      <c r="I419" s="56"/>
      <c r="J419" s="56"/>
      <c r="N419" s="56"/>
      <c r="O419" s="56"/>
      <c r="P419" s="56"/>
      <c r="Q419" s="56"/>
      <c r="R419" s="56"/>
      <c r="S419" s="56"/>
      <c r="W419" s="56"/>
      <c r="X419" s="56"/>
      <c r="Y419" s="56"/>
      <c r="Z419" s="56"/>
    </row>
    <row r="420" spans="8:26" ht="15.75" customHeight="1" x14ac:dyDescent="0.25">
      <c r="H420" s="56"/>
      <c r="I420" s="56"/>
      <c r="J420" s="56"/>
      <c r="N420" s="56"/>
      <c r="O420" s="56"/>
      <c r="P420" s="56"/>
      <c r="Q420" s="56"/>
      <c r="R420" s="56"/>
      <c r="S420" s="56"/>
      <c r="W420" s="56"/>
      <c r="X420" s="56"/>
      <c r="Y420" s="56"/>
      <c r="Z420" s="56"/>
    </row>
    <row r="421" spans="8:26" ht="15.75" customHeight="1" x14ac:dyDescent="0.25">
      <c r="H421" s="56"/>
      <c r="I421" s="56"/>
      <c r="J421" s="56"/>
      <c r="N421" s="56"/>
      <c r="O421" s="56"/>
      <c r="P421" s="56"/>
      <c r="Q421" s="56"/>
      <c r="R421" s="56"/>
      <c r="S421" s="56"/>
      <c r="W421" s="56"/>
      <c r="X421" s="56"/>
      <c r="Y421" s="56"/>
      <c r="Z421" s="56"/>
    </row>
    <row r="422" spans="8:26" ht="15.75" customHeight="1" x14ac:dyDescent="0.25">
      <c r="H422" s="56"/>
      <c r="I422" s="56"/>
      <c r="J422" s="56"/>
      <c r="N422" s="56"/>
      <c r="O422" s="56"/>
      <c r="P422" s="56"/>
      <c r="Q422" s="56"/>
      <c r="R422" s="56"/>
      <c r="S422" s="56"/>
      <c r="W422" s="56"/>
      <c r="X422" s="56"/>
      <c r="Y422" s="56"/>
      <c r="Z422" s="56"/>
    </row>
    <row r="423" spans="8:26" ht="15.75" customHeight="1" x14ac:dyDescent="0.25">
      <c r="H423" s="56"/>
      <c r="I423" s="56"/>
      <c r="J423" s="56"/>
      <c r="N423" s="56"/>
      <c r="O423" s="56"/>
      <c r="P423" s="56"/>
      <c r="Q423" s="56"/>
      <c r="R423" s="56"/>
      <c r="S423" s="56"/>
      <c r="W423" s="56"/>
      <c r="X423" s="56"/>
      <c r="Y423" s="56"/>
      <c r="Z423" s="56"/>
    </row>
    <row r="424" spans="8:26" ht="15.75" customHeight="1" x14ac:dyDescent="0.25">
      <c r="H424" s="56"/>
      <c r="I424" s="56"/>
      <c r="J424" s="56"/>
      <c r="N424" s="56"/>
      <c r="O424" s="56"/>
      <c r="P424" s="56"/>
      <c r="Q424" s="56"/>
      <c r="R424" s="56"/>
      <c r="S424" s="56"/>
      <c r="W424" s="56"/>
      <c r="X424" s="56"/>
      <c r="Y424" s="56"/>
      <c r="Z424" s="56"/>
    </row>
    <row r="425" spans="8:26" ht="15.75" customHeight="1" x14ac:dyDescent="0.25">
      <c r="H425" s="56"/>
      <c r="I425" s="56"/>
      <c r="J425" s="56"/>
      <c r="N425" s="56"/>
      <c r="O425" s="56"/>
      <c r="P425" s="56"/>
      <c r="Q425" s="56"/>
      <c r="R425" s="56"/>
      <c r="S425" s="56"/>
      <c r="W425" s="56"/>
      <c r="X425" s="56"/>
      <c r="Y425" s="56"/>
      <c r="Z425" s="56"/>
    </row>
    <row r="426" spans="8:26" ht="15.75" customHeight="1" x14ac:dyDescent="0.25">
      <c r="H426" s="56"/>
      <c r="I426" s="56"/>
      <c r="J426" s="56"/>
      <c r="N426" s="56"/>
      <c r="O426" s="56"/>
      <c r="P426" s="56"/>
      <c r="Q426" s="56"/>
      <c r="R426" s="56"/>
      <c r="S426" s="56"/>
      <c r="W426" s="56"/>
      <c r="X426" s="56"/>
      <c r="Y426" s="56"/>
      <c r="Z426" s="56"/>
    </row>
    <row r="427" spans="8:26" ht="15.75" customHeight="1" x14ac:dyDescent="0.25">
      <c r="H427" s="56"/>
      <c r="I427" s="56"/>
      <c r="J427" s="56"/>
      <c r="N427" s="56"/>
      <c r="O427" s="56"/>
      <c r="P427" s="56"/>
      <c r="Q427" s="56"/>
      <c r="R427" s="56"/>
      <c r="S427" s="56"/>
      <c r="W427" s="56"/>
      <c r="X427" s="56"/>
      <c r="Y427" s="56"/>
      <c r="Z427" s="56"/>
    </row>
    <row r="428" spans="8:26" ht="15.75" customHeight="1" x14ac:dyDescent="0.25">
      <c r="H428" s="56"/>
      <c r="I428" s="56"/>
      <c r="J428" s="56"/>
      <c r="N428" s="56"/>
      <c r="O428" s="56"/>
      <c r="P428" s="56"/>
      <c r="Q428" s="56"/>
      <c r="R428" s="56"/>
      <c r="S428" s="56"/>
      <c r="W428" s="56"/>
      <c r="X428" s="56"/>
      <c r="Y428" s="56"/>
      <c r="Z428" s="56"/>
    </row>
    <row r="429" spans="8:26" ht="15.75" customHeight="1" x14ac:dyDescent="0.25">
      <c r="H429" s="56"/>
      <c r="I429" s="56"/>
      <c r="J429" s="56"/>
      <c r="N429" s="56"/>
      <c r="O429" s="56"/>
      <c r="P429" s="56"/>
      <c r="Q429" s="56"/>
      <c r="R429" s="56"/>
      <c r="S429" s="56"/>
      <c r="W429" s="56"/>
      <c r="X429" s="56"/>
      <c r="Y429" s="56"/>
      <c r="Z429" s="56"/>
    </row>
    <row r="430" spans="8:26" ht="15.75" customHeight="1" x14ac:dyDescent="0.25">
      <c r="H430" s="56"/>
      <c r="I430" s="56"/>
      <c r="J430" s="56"/>
      <c r="N430" s="56"/>
      <c r="O430" s="56"/>
      <c r="P430" s="56"/>
      <c r="Q430" s="56"/>
      <c r="R430" s="56"/>
      <c r="S430" s="56"/>
      <c r="W430" s="56"/>
      <c r="X430" s="56"/>
      <c r="Y430" s="56"/>
      <c r="Z430" s="56"/>
    </row>
    <row r="431" spans="8:26" ht="15.75" customHeight="1" x14ac:dyDescent="0.25">
      <c r="H431" s="56"/>
      <c r="I431" s="56"/>
      <c r="J431" s="56"/>
      <c r="N431" s="56"/>
      <c r="O431" s="56"/>
      <c r="P431" s="56"/>
      <c r="Q431" s="56"/>
      <c r="R431" s="56"/>
      <c r="S431" s="56"/>
      <c r="W431" s="56"/>
      <c r="X431" s="56"/>
      <c r="Y431" s="56"/>
      <c r="Z431" s="56"/>
    </row>
    <row r="432" spans="8:26" ht="15.75" customHeight="1" x14ac:dyDescent="0.25">
      <c r="H432" s="56"/>
      <c r="I432" s="56"/>
      <c r="J432" s="56"/>
      <c r="N432" s="56"/>
      <c r="O432" s="56"/>
      <c r="P432" s="56"/>
      <c r="Q432" s="56"/>
      <c r="R432" s="56"/>
      <c r="S432" s="56"/>
      <c r="W432" s="56"/>
      <c r="X432" s="56"/>
      <c r="Y432" s="56"/>
      <c r="Z432" s="56"/>
    </row>
    <row r="433" spans="8:26" ht="15.75" customHeight="1" x14ac:dyDescent="0.25">
      <c r="H433" s="56"/>
      <c r="I433" s="56"/>
      <c r="J433" s="56"/>
      <c r="N433" s="56"/>
      <c r="O433" s="56"/>
      <c r="P433" s="56"/>
      <c r="Q433" s="56"/>
      <c r="R433" s="56"/>
      <c r="S433" s="56"/>
      <c r="W433" s="56"/>
      <c r="X433" s="56"/>
      <c r="Y433" s="56"/>
      <c r="Z433" s="56"/>
    </row>
    <row r="434" spans="8:26" ht="15.75" customHeight="1" x14ac:dyDescent="0.25">
      <c r="H434" s="56"/>
      <c r="I434" s="56"/>
      <c r="J434" s="56"/>
      <c r="N434" s="56"/>
      <c r="O434" s="56"/>
      <c r="P434" s="56"/>
      <c r="Q434" s="56"/>
      <c r="R434" s="56"/>
      <c r="S434" s="56"/>
      <c r="W434" s="56"/>
      <c r="X434" s="56"/>
      <c r="Y434" s="56"/>
      <c r="Z434" s="56"/>
    </row>
    <row r="435" spans="8:26" ht="15.75" customHeight="1" x14ac:dyDescent="0.25">
      <c r="H435" s="56"/>
      <c r="I435" s="56"/>
      <c r="J435" s="56"/>
      <c r="N435" s="56"/>
      <c r="O435" s="56"/>
      <c r="P435" s="56"/>
      <c r="Q435" s="56"/>
      <c r="R435" s="56"/>
      <c r="S435" s="56"/>
      <c r="W435" s="56"/>
      <c r="X435" s="56"/>
      <c r="Y435" s="56"/>
      <c r="Z435" s="56"/>
    </row>
    <row r="436" spans="8:26" ht="15.75" customHeight="1" x14ac:dyDescent="0.25">
      <c r="H436" s="56"/>
      <c r="I436" s="56"/>
      <c r="J436" s="56"/>
      <c r="N436" s="56"/>
      <c r="O436" s="56"/>
      <c r="P436" s="56"/>
      <c r="Q436" s="56"/>
      <c r="R436" s="56"/>
      <c r="S436" s="56"/>
      <c r="W436" s="56"/>
      <c r="X436" s="56"/>
      <c r="Y436" s="56"/>
      <c r="Z436" s="56"/>
    </row>
    <row r="437" spans="8:26" ht="15.75" customHeight="1" x14ac:dyDescent="0.25">
      <c r="H437" s="56"/>
      <c r="I437" s="56"/>
      <c r="J437" s="56"/>
      <c r="N437" s="56"/>
      <c r="O437" s="56"/>
      <c r="P437" s="56"/>
      <c r="Q437" s="56"/>
      <c r="R437" s="56"/>
      <c r="S437" s="56"/>
      <c r="W437" s="56"/>
      <c r="X437" s="56"/>
      <c r="Y437" s="56"/>
      <c r="Z437" s="56"/>
    </row>
    <row r="438" spans="8:26" ht="15.75" customHeight="1" x14ac:dyDescent="0.25">
      <c r="H438" s="56"/>
      <c r="I438" s="56"/>
      <c r="J438" s="56"/>
      <c r="N438" s="56"/>
      <c r="O438" s="56"/>
      <c r="P438" s="56"/>
      <c r="Q438" s="56"/>
      <c r="R438" s="56"/>
      <c r="S438" s="56"/>
      <c r="W438" s="56"/>
      <c r="X438" s="56"/>
      <c r="Y438" s="56"/>
      <c r="Z438" s="56"/>
    </row>
    <row r="439" spans="8:26" ht="15.75" customHeight="1" x14ac:dyDescent="0.25">
      <c r="H439" s="56"/>
      <c r="I439" s="56"/>
      <c r="J439" s="56"/>
      <c r="N439" s="56"/>
      <c r="O439" s="56"/>
      <c r="P439" s="56"/>
      <c r="Q439" s="56"/>
      <c r="R439" s="56"/>
      <c r="S439" s="56"/>
      <c r="W439" s="56"/>
      <c r="X439" s="56"/>
      <c r="Y439" s="56"/>
      <c r="Z439" s="56"/>
    </row>
    <row r="440" spans="8:26" ht="15.75" customHeight="1" x14ac:dyDescent="0.25">
      <c r="H440" s="56"/>
      <c r="I440" s="56"/>
      <c r="J440" s="56"/>
      <c r="N440" s="56"/>
      <c r="O440" s="56"/>
      <c r="P440" s="56"/>
      <c r="Q440" s="56"/>
      <c r="R440" s="56"/>
      <c r="S440" s="56"/>
      <c r="W440" s="56"/>
      <c r="X440" s="56"/>
      <c r="Y440" s="56"/>
      <c r="Z440" s="56"/>
    </row>
    <row r="441" spans="8:26" ht="15.75" customHeight="1" x14ac:dyDescent="0.25">
      <c r="H441" s="56"/>
      <c r="I441" s="56"/>
      <c r="J441" s="56"/>
      <c r="N441" s="56"/>
      <c r="O441" s="56"/>
      <c r="P441" s="56"/>
      <c r="Q441" s="56"/>
      <c r="R441" s="56"/>
      <c r="S441" s="56"/>
      <c r="W441" s="56"/>
      <c r="X441" s="56"/>
      <c r="Y441" s="56"/>
      <c r="Z441" s="56"/>
    </row>
    <row r="442" spans="8:26" ht="15.75" customHeight="1" x14ac:dyDescent="0.25">
      <c r="H442" s="56"/>
      <c r="I442" s="56"/>
      <c r="J442" s="56"/>
      <c r="N442" s="56"/>
      <c r="O442" s="56"/>
      <c r="P442" s="56"/>
      <c r="Q442" s="56"/>
      <c r="R442" s="56"/>
      <c r="S442" s="56"/>
      <c r="W442" s="56"/>
      <c r="X442" s="56"/>
      <c r="Y442" s="56"/>
      <c r="Z442" s="56"/>
    </row>
    <row r="443" spans="8:26" ht="15.75" customHeight="1" x14ac:dyDescent="0.25">
      <c r="H443" s="56"/>
      <c r="I443" s="56"/>
      <c r="J443" s="56"/>
      <c r="N443" s="56"/>
      <c r="O443" s="56"/>
      <c r="P443" s="56"/>
      <c r="Q443" s="56"/>
      <c r="R443" s="56"/>
      <c r="S443" s="56"/>
      <c r="W443" s="56"/>
      <c r="X443" s="56"/>
      <c r="Y443" s="56"/>
      <c r="Z443" s="56"/>
    </row>
    <row r="444" spans="8:26" ht="15.75" customHeight="1" x14ac:dyDescent="0.25">
      <c r="H444" s="56"/>
      <c r="I444" s="56"/>
      <c r="J444" s="56"/>
      <c r="N444" s="56"/>
      <c r="O444" s="56"/>
      <c r="P444" s="56"/>
      <c r="Q444" s="56"/>
      <c r="R444" s="56"/>
      <c r="S444" s="56"/>
      <c r="W444" s="56"/>
      <c r="X444" s="56"/>
      <c r="Y444" s="56"/>
      <c r="Z444" s="56"/>
    </row>
    <row r="445" spans="8:26" ht="15.75" customHeight="1" x14ac:dyDescent="0.25">
      <c r="H445" s="56"/>
      <c r="I445" s="56"/>
      <c r="J445" s="56"/>
      <c r="N445" s="56"/>
      <c r="O445" s="56"/>
      <c r="P445" s="56"/>
      <c r="Q445" s="56"/>
      <c r="R445" s="56"/>
      <c r="S445" s="56"/>
      <c r="W445" s="56"/>
      <c r="X445" s="56"/>
      <c r="Y445" s="56"/>
      <c r="Z445" s="56"/>
    </row>
    <row r="446" spans="8:26" ht="15.75" customHeight="1" x14ac:dyDescent="0.25">
      <c r="H446" s="56"/>
      <c r="I446" s="56"/>
      <c r="J446" s="56"/>
      <c r="N446" s="56"/>
      <c r="O446" s="56"/>
      <c r="P446" s="56"/>
      <c r="Q446" s="56"/>
      <c r="R446" s="56"/>
      <c r="S446" s="56"/>
      <c r="W446" s="56"/>
      <c r="X446" s="56"/>
      <c r="Y446" s="56"/>
      <c r="Z446" s="56"/>
    </row>
    <row r="447" spans="8:26" ht="15.75" customHeight="1" x14ac:dyDescent="0.25">
      <c r="H447" s="56"/>
      <c r="I447" s="56"/>
      <c r="J447" s="56"/>
      <c r="N447" s="56"/>
      <c r="O447" s="56"/>
      <c r="P447" s="56"/>
      <c r="Q447" s="56"/>
      <c r="R447" s="56"/>
      <c r="S447" s="56"/>
      <c r="W447" s="56"/>
      <c r="X447" s="56"/>
      <c r="Y447" s="56"/>
      <c r="Z447" s="56"/>
    </row>
    <row r="448" spans="8:26" ht="15.75" customHeight="1" x14ac:dyDescent="0.25">
      <c r="H448" s="56"/>
      <c r="I448" s="56"/>
      <c r="J448" s="56"/>
      <c r="N448" s="56"/>
      <c r="O448" s="56"/>
      <c r="P448" s="56"/>
      <c r="Q448" s="56"/>
      <c r="R448" s="56"/>
      <c r="S448" s="56"/>
      <c r="W448" s="56"/>
      <c r="X448" s="56"/>
      <c r="Y448" s="56"/>
      <c r="Z448" s="56"/>
    </row>
    <row r="449" spans="8:26" ht="15.75" customHeight="1" x14ac:dyDescent="0.25">
      <c r="H449" s="56"/>
      <c r="I449" s="56"/>
      <c r="J449" s="56"/>
      <c r="N449" s="56"/>
      <c r="O449" s="56"/>
      <c r="P449" s="56"/>
      <c r="Q449" s="56"/>
      <c r="R449" s="56"/>
      <c r="S449" s="56"/>
      <c r="W449" s="56"/>
      <c r="X449" s="56"/>
      <c r="Y449" s="56"/>
      <c r="Z449" s="56"/>
    </row>
    <row r="450" spans="8:26" ht="15.75" customHeight="1" x14ac:dyDescent="0.25">
      <c r="H450" s="56"/>
      <c r="I450" s="56"/>
      <c r="J450" s="56"/>
      <c r="N450" s="56"/>
      <c r="O450" s="56"/>
      <c r="P450" s="56"/>
      <c r="Q450" s="56"/>
      <c r="R450" s="56"/>
      <c r="S450" s="56"/>
      <c r="W450" s="56"/>
      <c r="X450" s="56"/>
      <c r="Y450" s="56"/>
      <c r="Z450" s="56"/>
    </row>
    <row r="451" spans="8:26" ht="15.75" customHeight="1" x14ac:dyDescent="0.25">
      <c r="H451" s="56"/>
      <c r="I451" s="56"/>
      <c r="J451" s="56"/>
      <c r="N451" s="56"/>
      <c r="O451" s="56"/>
      <c r="P451" s="56"/>
      <c r="Q451" s="56"/>
      <c r="R451" s="56"/>
      <c r="S451" s="56"/>
      <c r="W451" s="56"/>
      <c r="X451" s="56"/>
      <c r="Y451" s="56"/>
      <c r="Z451" s="56"/>
    </row>
    <row r="452" spans="8:26" ht="15.75" customHeight="1" x14ac:dyDescent="0.25">
      <c r="H452" s="56"/>
      <c r="I452" s="56"/>
      <c r="J452" s="56"/>
      <c r="N452" s="56"/>
      <c r="O452" s="56"/>
      <c r="P452" s="56"/>
      <c r="Q452" s="56"/>
      <c r="R452" s="56"/>
      <c r="S452" s="56"/>
      <c r="W452" s="56"/>
      <c r="X452" s="56"/>
      <c r="Y452" s="56"/>
      <c r="Z452" s="56"/>
    </row>
    <row r="453" spans="8:26" ht="15.75" customHeight="1" x14ac:dyDescent="0.25">
      <c r="H453" s="56"/>
      <c r="I453" s="56"/>
      <c r="J453" s="56"/>
      <c r="N453" s="56"/>
      <c r="O453" s="56"/>
      <c r="P453" s="56"/>
      <c r="Q453" s="56"/>
      <c r="R453" s="56"/>
      <c r="S453" s="56"/>
      <c r="W453" s="56"/>
      <c r="X453" s="56"/>
      <c r="Y453" s="56"/>
      <c r="Z453" s="56"/>
    </row>
    <row r="454" spans="8:26" ht="15.75" customHeight="1" x14ac:dyDescent="0.25">
      <c r="H454" s="56"/>
      <c r="I454" s="56"/>
      <c r="J454" s="56"/>
      <c r="N454" s="56"/>
      <c r="O454" s="56"/>
      <c r="P454" s="56"/>
      <c r="Q454" s="56"/>
      <c r="R454" s="56"/>
      <c r="S454" s="56"/>
      <c r="W454" s="56"/>
      <c r="X454" s="56"/>
      <c r="Y454" s="56"/>
      <c r="Z454" s="56"/>
    </row>
    <row r="455" spans="8:26" ht="15.75" customHeight="1" x14ac:dyDescent="0.25">
      <c r="H455" s="56"/>
      <c r="I455" s="56"/>
      <c r="J455" s="56"/>
      <c r="N455" s="56"/>
      <c r="O455" s="56"/>
      <c r="P455" s="56"/>
      <c r="Q455" s="56"/>
      <c r="R455" s="56"/>
      <c r="S455" s="56"/>
      <c r="W455" s="56"/>
      <c r="X455" s="56"/>
      <c r="Y455" s="56"/>
      <c r="Z455" s="56"/>
    </row>
    <row r="456" spans="8:26" ht="15.75" customHeight="1" x14ac:dyDescent="0.25">
      <c r="H456" s="56"/>
      <c r="I456" s="56"/>
      <c r="J456" s="56"/>
      <c r="N456" s="56"/>
      <c r="O456" s="56"/>
      <c r="P456" s="56"/>
      <c r="Q456" s="56"/>
      <c r="R456" s="56"/>
      <c r="S456" s="56"/>
      <c r="W456" s="56"/>
      <c r="X456" s="56"/>
      <c r="Y456" s="56"/>
      <c r="Z456" s="56"/>
    </row>
    <row r="457" spans="8:26" ht="15.75" customHeight="1" x14ac:dyDescent="0.25">
      <c r="H457" s="56"/>
      <c r="I457" s="56"/>
      <c r="J457" s="56"/>
      <c r="N457" s="56"/>
      <c r="O457" s="56"/>
      <c r="P457" s="56"/>
      <c r="Q457" s="56"/>
      <c r="R457" s="56"/>
      <c r="S457" s="56"/>
      <c r="W457" s="56"/>
      <c r="X457" s="56"/>
      <c r="Y457" s="56"/>
      <c r="Z457" s="56"/>
    </row>
    <row r="458" spans="8:26" ht="15.75" customHeight="1" x14ac:dyDescent="0.25">
      <c r="H458" s="56"/>
      <c r="I458" s="56"/>
      <c r="J458" s="56"/>
      <c r="N458" s="56"/>
      <c r="O458" s="56"/>
      <c r="P458" s="56"/>
      <c r="Q458" s="56"/>
      <c r="R458" s="56"/>
      <c r="S458" s="56"/>
      <c r="W458" s="56"/>
      <c r="X458" s="56"/>
      <c r="Y458" s="56"/>
      <c r="Z458" s="56"/>
    </row>
    <row r="459" spans="8:26" ht="15.75" customHeight="1" x14ac:dyDescent="0.25">
      <c r="H459" s="56"/>
      <c r="I459" s="56"/>
      <c r="J459" s="56"/>
      <c r="N459" s="56"/>
      <c r="O459" s="56"/>
      <c r="P459" s="56"/>
      <c r="Q459" s="56"/>
      <c r="R459" s="56"/>
      <c r="S459" s="56"/>
      <c r="W459" s="56"/>
      <c r="X459" s="56"/>
      <c r="Y459" s="56"/>
      <c r="Z459" s="56"/>
    </row>
    <row r="460" spans="8:26" ht="15.75" customHeight="1" x14ac:dyDescent="0.25">
      <c r="H460" s="56"/>
      <c r="I460" s="56"/>
      <c r="J460" s="56"/>
      <c r="N460" s="56"/>
      <c r="O460" s="56"/>
      <c r="P460" s="56"/>
      <c r="Q460" s="56"/>
      <c r="R460" s="56"/>
      <c r="S460" s="56"/>
      <c r="W460" s="56"/>
      <c r="X460" s="56"/>
      <c r="Y460" s="56"/>
      <c r="Z460" s="56"/>
    </row>
    <row r="461" spans="8:26" ht="15.75" customHeight="1" x14ac:dyDescent="0.25">
      <c r="H461" s="56"/>
      <c r="I461" s="56"/>
      <c r="J461" s="56"/>
      <c r="N461" s="56"/>
      <c r="O461" s="56"/>
      <c r="P461" s="56"/>
      <c r="Q461" s="56"/>
      <c r="R461" s="56"/>
      <c r="S461" s="56"/>
      <c r="W461" s="56"/>
      <c r="X461" s="56"/>
      <c r="Y461" s="56"/>
      <c r="Z461" s="56"/>
    </row>
    <row r="462" spans="8:26" ht="15.75" customHeight="1" x14ac:dyDescent="0.25">
      <c r="H462" s="56"/>
      <c r="I462" s="56"/>
      <c r="J462" s="56"/>
      <c r="N462" s="56"/>
      <c r="O462" s="56"/>
      <c r="P462" s="56"/>
      <c r="Q462" s="56"/>
      <c r="R462" s="56"/>
      <c r="S462" s="56"/>
      <c r="W462" s="56"/>
      <c r="X462" s="56"/>
      <c r="Y462" s="56"/>
      <c r="Z462" s="56"/>
    </row>
    <row r="463" spans="8:26" ht="15.75" customHeight="1" x14ac:dyDescent="0.25">
      <c r="H463" s="56"/>
      <c r="I463" s="56"/>
      <c r="J463" s="56"/>
      <c r="N463" s="56"/>
      <c r="O463" s="56"/>
      <c r="P463" s="56"/>
      <c r="Q463" s="56"/>
      <c r="R463" s="56"/>
      <c r="S463" s="56"/>
      <c r="W463" s="56"/>
      <c r="X463" s="56"/>
      <c r="Y463" s="56"/>
      <c r="Z463" s="56"/>
    </row>
    <row r="464" spans="8:26" ht="15.75" customHeight="1" x14ac:dyDescent="0.25">
      <c r="H464" s="56"/>
      <c r="I464" s="56"/>
      <c r="J464" s="56"/>
      <c r="N464" s="56"/>
      <c r="O464" s="56"/>
      <c r="P464" s="56"/>
      <c r="Q464" s="56"/>
      <c r="R464" s="56"/>
      <c r="S464" s="56"/>
      <c r="W464" s="56"/>
      <c r="X464" s="56"/>
      <c r="Y464" s="56"/>
      <c r="Z464" s="56"/>
    </row>
    <row r="465" spans="8:26" ht="15.75" customHeight="1" x14ac:dyDescent="0.25">
      <c r="H465" s="56"/>
      <c r="I465" s="56"/>
      <c r="J465" s="56"/>
      <c r="N465" s="56"/>
      <c r="O465" s="56"/>
      <c r="P465" s="56"/>
      <c r="Q465" s="56"/>
      <c r="R465" s="56"/>
      <c r="S465" s="56"/>
      <c r="W465" s="56"/>
      <c r="X465" s="56"/>
      <c r="Y465" s="56"/>
      <c r="Z465" s="56"/>
    </row>
    <row r="466" spans="8:26" ht="15.75" customHeight="1" x14ac:dyDescent="0.25">
      <c r="H466" s="56"/>
      <c r="I466" s="56"/>
      <c r="J466" s="56"/>
      <c r="N466" s="56"/>
      <c r="O466" s="56"/>
      <c r="P466" s="56"/>
      <c r="Q466" s="56"/>
      <c r="R466" s="56"/>
      <c r="S466" s="56"/>
      <c r="W466" s="56"/>
      <c r="X466" s="56"/>
      <c r="Y466" s="56"/>
      <c r="Z466" s="56"/>
    </row>
    <row r="467" spans="8:26" ht="15.75" customHeight="1" x14ac:dyDescent="0.25">
      <c r="H467" s="56"/>
      <c r="I467" s="56"/>
      <c r="J467" s="56"/>
      <c r="N467" s="56"/>
      <c r="O467" s="56"/>
      <c r="P467" s="56"/>
      <c r="Q467" s="56"/>
      <c r="R467" s="56"/>
      <c r="S467" s="56"/>
      <c r="W467" s="56"/>
      <c r="X467" s="56"/>
      <c r="Y467" s="56"/>
      <c r="Z467" s="56"/>
    </row>
    <row r="468" spans="8:26" ht="15.75" customHeight="1" x14ac:dyDescent="0.25">
      <c r="H468" s="56"/>
      <c r="I468" s="56"/>
      <c r="J468" s="56"/>
      <c r="N468" s="56"/>
      <c r="O468" s="56"/>
      <c r="P468" s="56"/>
      <c r="Q468" s="56"/>
      <c r="R468" s="56"/>
      <c r="S468" s="56"/>
      <c r="W468" s="56"/>
      <c r="X468" s="56"/>
      <c r="Y468" s="56"/>
      <c r="Z468" s="56"/>
    </row>
    <row r="469" spans="8:26" ht="15.75" customHeight="1" x14ac:dyDescent="0.25">
      <c r="H469" s="56"/>
      <c r="I469" s="56"/>
      <c r="J469" s="56"/>
      <c r="N469" s="56"/>
      <c r="O469" s="56"/>
      <c r="P469" s="56"/>
      <c r="Q469" s="56"/>
      <c r="R469" s="56"/>
      <c r="S469" s="56"/>
      <c r="W469" s="56"/>
      <c r="X469" s="56"/>
      <c r="Y469" s="56"/>
      <c r="Z469" s="56"/>
    </row>
    <row r="470" spans="8:26" ht="15.75" customHeight="1" x14ac:dyDescent="0.25">
      <c r="H470" s="56"/>
      <c r="I470" s="56"/>
      <c r="J470" s="56"/>
      <c r="N470" s="56"/>
      <c r="O470" s="56"/>
      <c r="P470" s="56"/>
      <c r="Q470" s="56"/>
      <c r="R470" s="56"/>
      <c r="S470" s="56"/>
      <c r="W470" s="56"/>
      <c r="X470" s="56"/>
      <c r="Y470" s="56"/>
      <c r="Z470" s="56"/>
    </row>
    <row r="471" spans="8:26" ht="15.75" customHeight="1" x14ac:dyDescent="0.25">
      <c r="H471" s="56"/>
      <c r="I471" s="56"/>
      <c r="J471" s="56"/>
      <c r="N471" s="56"/>
      <c r="O471" s="56"/>
      <c r="P471" s="56"/>
      <c r="Q471" s="56"/>
      <c r="R471" s="56"/>
      <c r="S471" s="56"/>
      <c r="W471" s="56"/>
      <c r="X471" s="56"/>
      <c r="Y471" s="56"/>
      <c r="Z471" s="56"/>
    </row>
    <row r="472" spans="8:26" ht="15.75" customHeight="1" x14ac:dyDescent="0.25">
      <c r="H472" s="56"/>
      <c r="I472" s="56"/>
      <c r="J472" s="56"/>
      <c r="N472" s="56"/>
      <c r="O472" s="56"/>
      <c r="P472" s="56"/>
      <c r="Q472" s="56"/>
      <c r="R472" s="56"/>
      <c r="S472" s="56"/>
      <c r="W472" s="56"/>
      <c r="X472" s="56"/>
      <c r="Y472" s="56"/>
      <c r="Z472" s="56"/>
    </row>
    <row r="473" spans="8:26" ht="15.75" customHeight="1" x14ac:dyDescent="0.25">
      <c r="H473" s="56"/>
      <c r="I473" s="56"/>
      <c r="J473" s="56"/>
      <c r="N473" s="56"/>
      <c r="O473" s="56"/>
      <c r="P473" s="56"/>
      <c r="Q473" s="56"/>
      <c r="R473" s="56"/>
      <c r="S473" s="56"/>
      <c r="W473" s="56"/>
      <c r="X473" s="56"/>
      <c r="Y473" s="56"/>
      <c r="Z473" s="56"/>
    </row>
    <row r="474" spans="8:26" ht="15.75" customHeight="1" x14ac:dyDescent="0.25">
      <c r="H474" s="56"/>
      <c r="I474" s="56"/>
      <c r="J474" s="56"/>
      <c r="N474" s="56"/>
      <c r="O474" s="56"/>
      <c r="P474" s="56"/>
      <c r="Q474" s="56"/>
      <c r="R474" s="56"/>
      <c r="S474" s="56"/>
      <c r="W474" s="56"/>
      <c r="X474" s="56"/>
      <c r="Y474" s="56"/>
      <c r="Z474" s="56"/>
    </row>
    <row r="475" spans="8:26" ht="15.75" customHeight="1" x14ac:dyDescent="0.25">
      <c r="H475" s="56"/>
      <c r="I475" s="56"/>
      <c r="J475" s="56"/>
      <c r="N475" s="56"/>
      <c r="O475" s="56"/>
      <c r="P475" s="56"/>
      <c r="Q475" s="56"/>
      <c r="R475" s="56"/>
      <c r="S475" s="56"/>
      <c r="W475" s="56"/>
      <c r="X475" s="56"/>
      <c r="Y475" s="56"/>
      <c r="Z475" s="56"/>
    </row>
    <row r="476" spans="8:26" ht="15.75" customHeight="1" x14ac:dyDescent="0.25">
      <c r="H476" s="56"/>
      <c r="I476" s="56"/>
      <c r="J476" s="56"/>
      <c r="N476" s="56"/>
      <c r="O476" s="56"/>
      <c r="P476" s="56"/>
      <c r="Q476" s="56"/>
      <c r="R476" s="56"/>
      <c r="S476" s="56"/>
      <c r="W476" s="56"/>
      <c r="X476" s="56"/>
      <c r="Y476" s="56"/>
      <c r="Z476" s="56"/>
    </row>
    <row r="477" spans="8:26" ht="15.75" customHeight="1" x14ac:dyDescent="0.25">
      <c r="H477" s="56"/>
      <c r="I477" s="56"/>
      <c r="J477" s="56"/>
      <c r="N477" s="56"/>
      <c r="O477" s="56"/>
      <c r="P477" s="56"/>
      <c r="Q477" s="56"/>
      <c r="R477" s="56"/>
      <c r="S477" s="56"/>
      <c r="W477" s="56"/>
      <c r="X477" s="56"/>
      <c r="Y477" s="56"/>
      <c r="Z477" s="56"/>
    </row>
    <row r="478" spans="8:26" ht="15.75" customHeight="1" x14ac:dyDescent="0.25">
      <c r="H478" s="56"/>
      <c r="I478" s="56"/>
      <c r="J478" s="56"/>
      <c r="N478" s="56"/>
      <c r="O478" s="56"/>
      <c r="P478" s="56"/>
      <c r="Q478" s="56"/>
      <c r="R478" s="56"/>
      <c r="S478" s="56"/>
      <c r="W478" s="56"/>
      <c r="X478" s="56"/>
      <c r="Y478" s="56"/>
      <c r="Z478" s="56"/>
    </row>
    <row r="479" spans="8:26" ht="15.75" customHeight="1" x14ac:dyDescent="0.25">
      <c r="H479" s="56"/>
      <c r="I479" s="56"/>
      <c r="J479" s="56"/>
      <c r="N479" s="56"/>
      <c r="O479" s="56"/>
      <c r="P479" s="56"/>
      <c r="Q479" s="56"/>
      <c r="R479" s="56"/>
      <c r="S479" s="56"/>
      <c r="W479" s="56"/>
      <c r="X479" s="56"/>
      <c r="Y479" s="56"/>
      <c r="Z479" s="56"/>
    </row>
    <row r="480" spans="8:26" ht="15.75" customHeight="1" x14ac:dyDescent="0.25">
      <c r="H480" s="56"/>
      <c r="I480" s="56"/>
      <c r="J480" s="56"/>
      <c r="N480" s="56"/>
      <c r="O480" s="56"/>
      <c r="P480" s="56"/>
      <c r="Q480" s="56"/>
      <c r="R480" s="56"/>
      <c r="S480" s="56"/>
      <c r="W480" s="56"/>
      <c r="X480" s="56"/>
      <c r="Y480" s="56"/>
      <c r="Z480" s="56"/>
    </row>
    <row r="481" spans="8:26" ht="15.75" customHeight="1" x14ac:dyDescent="0.25">
      <c r="H481" s="56"/>
      <c r="I481" s="56"/>
      <c r="J481" s="56"/>
      <c r="N481" s="56"/>
      <c r="O481" s="56"/>
      <c r="P481" s="56"/>
      <c r="Q481" s="56"/>
      <c r="R481" s="56"/>
      <c r="S481" s="56"/>
      <c r="W481" s="56"/>
      <c r="X481" s="56"/>
      <c r="Y481" s="56"/>
      <c r="Z481" s="56"/>
    </row>
    <row r="482" spans="8:26" ht="15.75" customHeight="1" x14ac:dyDescent="0.25">
      <c r="H482" s="56"/>
      <c r="I482" s="56"/>
      <c r="J482" s="56"/>
      <c r="N482" s="56"/>
      <c r="O482" s="56"/>
      <c r="P482" s="56"/>
      <c r="Q482" s="56"/>
      <c r="R482" s="56"/>
      <c r="S482" s="56"/>
      <c r="W482" s="56"/>
      <c r="X482" s="56"/>
      <c r="Y482" s="56"/>
      <c r="Z482" s="56"/>
    </row>
    <row r="483" spans="8:26" ht="15.75" customHeight="1" x14ac:dyDescent="0.25">
      <c r="H483" s="56"/>
      <c r="I483" s="56"/>
      <c r="J483" s="56"/>
      <c r="N483" s="56"/>
      <c r="O483" s="56"/>
      <c r="P483" s="56"/>
      <c r="Q483" s="56"/>
      <c r="R483" s="56"/>
      <c r="S483" s="56"/>
      <c r="W483" s="56"/>
      <c r="X483" s="56"/>
      <c r="Y483" s="56"/>
      <c r="Z483" s="56"/>
    </row>
    <row r="484" spans="8:26" ht="15.75" customHeight="1" x14ac:dyDescent="0.25">
      <c r="H484" s="56"/>
      <c r="I484" s="56"/>
      <c r="J484" s="56"/>
      <c r="N484" s="56"/>
      <c r="O484" s="56"/>
      <c r="P484" s="56"/>
      <c r="Q484" s="56"/>
      <c r="R484" s="56"/>
      <c r="S484" s="56"/>
      <c r="W484" s="56"/>
      <c r="X484" s="56"/>
      <c r="Y484" s="56"/>
      <c r="Z484" s="56"/>
    </row>
    <row r="485" spans="8:26" ht="15.75" customHeight="1" x14ac:dyDescent="0.25">
      <c r="H485" s="56"/>
      <c r="I485" s="56"/>
      <c r="J485" s="56"/>
      <c r="N485" s="56"/>
      <c r="O485" s="56"/>
      <c r="P485" s="56"/>
      <c r="Q485" s="56"/>
      <c r="R485" s="56"/>
      <c r="S485" s="56"/>
      <c r="W485" s="56"/>
      <c r="X485" s="56"/>
      <c r="Y485" s="56"/>
      <c r="Z485" s="56"/>
    </row>
    <row r="486" spans="8:26" ht="15.75" customHeight="1" x14ac:dyDescent="0.25">
      <c r="H486" s="56"/>
      <c r="I486" s="56"/>
      <c r="J486" s="56"/>
      <c r="N486" s="56"/>
      <c r="O486" s="56"/>
      <c r="P486" s="56"/>
      <c r="Q486" s="56"/>
      <c r="R486" s="56"/>
      <c r="S486" s="56"/>
      <c r="W486" s="56"/>
      <c r="X486" s="56"/>
      <c r="Y486" s="56"/>
      <c r="Z486" s="56"/>
    </row>
    <row r="487" spans="8:26" ht="15.75" customHeight="1" x14ac:dyDescent="0.25">
      <c r="H487" s="56"/>
      <c r="I487" s="56"/>
      <c r="J487" s="56"/>
      <c r="N487" s="56"/>
      <c r="O487" s="56"/>
      <c r="P487" s="56"/>
      <c r="Q487" s="56"/>
      <c r="R487" s="56"/>
      <c r="S487" s="56"/>
      <c r="W487" s="56"/>
      <c r="X487" s="56"/>
      <c r="Y487" s="56"/>
      <c r="Z487" s="56"/>
    </row>
    <row r="488" spans="8:26" ht="15.75" customHeight="1" x14ac:dyDescent="0.25">
      <c r="H488" s="56"/>
      <c r="I488" s="56"/>
      <c r="J488" s="56"/>
      <c r="N488" s="56"/>
      <c r="O488" s="56"/>
      <c r="P488" s="56"/>
      <c r="Q488" s="56"/>
      <c r="R488" s="56"/>
      <c r="S488" s="56"/>
      <c r="W488" s="56"/>
      <c r="X488" s="56"/>
      <c r="Y488" s="56"/>
      <c r="Z488" s="56"/>
    </row>
    <row r="489" spans="8:26" ht="15.75" customHeight="1" x14ac:dyDescent="0.25">
      <c r="H489" s="56"/>
      <c r="I489" s="56"/>
      <c r="J489" s="56"/>
      <c r="N489" s="56"/>
      <c r="O489" s="56"/>
      <c r="P489" s="56"/>
      <c r="Q489" s="56"/>
      <c r="R489" s="56"/>
      <c r="S489" s="56"/>
      <c r="W489" s="56"/>
      <c r="X489" s="56"/>
      <c r="Y489" s="56"/>
      <c r="Z489" s="56"/>
    </row>
    <row r="490" spans="8:26" ht="15.75" customHeight="1" x14ac:dyDescent="0.25">
      <c r="H490" s="56"/>
      <c r="I490" s="56"/>
      <c r="J490" s="56"/>
      <c r="N490" s="56"/>
      <c r="O490" s="56"/>
      <c r="P490" s="56"/>
      <c r="Q490" s="56"/>
      <c r="R490" s="56"/>
      <c r="S490" s="56"/>
      <c r="W490" s="56"/>
      <c r="X490" s="56"/>
      <c r="Y490" s="56"/>
      <c r="Z490" s="56"/>
    </row>
    <row r="491" spans="8:26" ht="15.75" customHeight="1" x14ac:dyDescent="0.25">
      <c r="H491" s="56"/>
      <c r="I491" s="56"/>
      <c r="J491" s="56"/>
      <c r="N491" s="56"/>
      <c r="O491" s="56"/>
      <c r="P491" s="56"/>
      <c r="Q491" s="56"/>
      <c r="R491" s="56"/>
      <c r="S491" s="56"/>
      <c r="W491" s="56"/>
      <c r="X491" s="56"/>
      <c r="Y491" s="56"/>
      <c r="Z491" s="56"/>
    </row>
    <row r="492" spans="8:26" ht="15.75" customHeight="1" x14ac:dyDescent="0.25">
      <c r="H492" s="56"/>
      <c r="I492" s="56"/>
      <c r="J492" s="56"/>
      <c r="N492" s="56"/>
      <c r="O492" s="56"/>
      <c r="P492" s="56"/>
      <c r="Q492" s="56"/>
      <c r="R492" s="56"/>
      <c r="S492" s="56"/>
      <c r="W492" s="56"/>
      <c r="X492" s="56"/>
      <c r="Y492" s="56"/>
      <c r="Z492" s="56"/>
    </row>
    <row r="493" spans="8:26" ht="15.75" customHeight="1" x14ac:dyDescent="0.25">
      <c r="H493" s="56"/>
      <c r="I493" s="56"/>
      <c r="J493" s="56"/>
      <c r="N493" s="56"/>
      <c r="O493" s="56"/>
      <c r="P493" s="56"/>
      <c r="Q493" s="56"/>
      <c r="R493" s="56"/>
      <c r="S493" s="56"/>
      <c r="W493" s="56"/>
      <c r="X493" s="56"/>
      <c r="Y493" s="56"/>
      <c r="Z493" s="56"/>
    </row>
    <row r="494" spans="8:26" ht="15.75" customHeight="1" x14ac:dyDescent="0.25">
      <c r="H494" s="56"/>
      <c r="I494" s="56"/>
      <c r="J494" s="56"/>
      <c r="N494" s="56"/>
      <c r="O494" s="56"/>
      <c r="P494" s="56"/>
      <c r="Q494" s="56"/>
      <c r="R494" s="56"/>
      <c r="S494" s="56"/>
      <c r="W494" s="56"/>
      <c r="X494" s="56"/>
      <c r="Y494" s="56"/>
      <c r="Z494" s="56"/>
    </row>
    <row r="495" spans="8:26" ht="15.75" customHeight="1" x14ac:dyDescent="0.25">
      <c r="H495" s="56"/>
      <c r="I495" s="56"/>
      <c r="J495" s="56"/>
      <c r="N495" s="56"/>
      <c r="O495" s="56"/>
      <c r="P495" s="56"/>
      <c r="Q495" s="56"/>
      <c r="R495" s="56"/>
      <c r="S495" s="56"/>
      <c r="W495" s="56"/>
      <c r="X495" s="56"/>
      <c r="Y495" s="56"/>
      <c r="Z495" s="56"/>
    </row>
    <row r="496" spans="8:26" ht="15.75" customHeight="1" x14ac:dyDescent="0.25">
      <c r="H496" s="56"/>
      <c r="I496" s="56"/>
      <c r="J496" s="56"/>
      <c r="N496" s="56"/>
      <c r="O496" s="56"/>
      <c r="P496" s="56"/>
      <c r="Q496" s="56"/>
      <c r="R496" s="56"/>
      <c r="S496" s="56"/>
      <c r="W496" s="56"/>
      <c r="X496" s="56"/>
      <c r="Y496" s="56"/>
      <c r="Z496" s="56"/>
    </row>
    <row r="497" spans="8:26" ht="15.75" customHeight="1" x14ac:dyDescent="0.25">
      <c r="H497" s="56"/>
      <c r="I497" s="56"/>
      <c r="J497" s="56"/>
      <c r="N497" s="56"/>
      <c r="O497" s="56"/>
      <c r="P497" s="56"/>
      <c r="Q497" s="56"/>
      <c r="R497" s="56"/>
      <c r="S497" s="56"/>
      <c r="W497" s="56"/>
      <c r="X497" s="56"/>
      <c r="Y497" s="56"/>
      <c r="Z497" s="56"/>
    </row>
    <row r="498" spans="8:26" ht="15.75" customHeight="1" x14ac:dyDescent="0.25">
      <c r="H498" s="56"/>
      <c r="I498" s="56"/>
      <c r="J498" s="56"/>
      <c r="N498" s="56"/>
      <c r="O498" s="56"/>
      <c r="P498" s="56"/>
      <c r="Q498" s="56"/>
      <c r="R498" s="56"/>
      <c r="S498" s="56"/>
      <c r="W498" s="56"/>
      <c r="X498" s="56"/>
      <c r="Y498" s="56"/>
      <c r="Z498" s="56"/>
    </row>
    <row r="499" spans="8:26" ht="15.75" customHeight="1" x14ac:dyDescent="0.25">
      <c r="H499" s="56"/>
      <c r="I499" s="56"/>
      <c r="J499" s="56"/>
      <c r="N499" s="56"/>
      <c r="O499" s="56"/>
      <c r="P499" s="56"/>
      <c r="Q499" s="56"/>
      <c r="R499" s="56"/>
      <c r="S499" s="56"/>
      <c r="W499" s="56"/>
      <c r="X499" s="56"/>
      <c r="Y499" s="56"/>
      <c r="Z499" s="56"/>
    </row>
    <row r="500" spans="8:26" ht="15.75" customHeight="1" x14ac:dyDescent="0.25">
      <c r="H500" s="56"/>
      <c r="I500" s="56"/>
      <c r="J500" s="56"/>
      <c r="N500" s="56"/>
      <c r="O500" s="56"/>
      <c r="P500" s="56"/>
      <c r="Q500" s="56"/>
      <c r="R500" s="56"/>
      <c r="S500" s="56"/>
      <c r="W500" s="56"/>
      <c r="X500" s="56"/>
      <c r="Y500" s="56"/>
      <c r="Z500" s="56"/>
    </row>
    <row r="501" spans="8:26" ht="15.75" customHeight="1" x14ac:dyDescent="0.25">
      <c r="H501" s="56"/>
      <c r="I501" s="56"/>
      <c r="J501" s="56"/>
      <c r="N501" s="56"/>
      <c r="O501" s="56"/>
      <c r="P501" s="56"/>
      <c r="Q501" s="56"/>
      <c r="R501" s="56"/>
      <c r="S501" s="56"/>
      <c r="W501" s="56"/>
      <c r="X501" s="56"/>
      <c r="Y501" s="56"/>
      <c r="Z501" s="56"/>
    </row>
    <row r="502" spans="8:26" ht="15.75" customHeight="1" x14ac:dyDescent="0.25">
      <c r="H502" s="56"/>
      <c r="I502" s="56"/>
      <c r="J502" s="56"/>
      <c r="N502" s="56"/>
      <c r="O502" s="56"/>
      <c r="P502" s="56"/>
      <c r="Q502" s="56"/>
      <c r="R502" s="56"/>
      <c r="S502" s="56"/>
      <c r="W502" s="56"/>
      <c r="X502" s="56"/>
      <c r="Y502" s="56"/>
      <c r="Z502" s="56"/>
    </row>
    <row r="503" spans="8:26" ht="15.75" customHeight="1" x14ac:dyDescent="0.25">
      <c r="H503" s="56"/>
      <c r="I503" s="56"/>
      <c r="J503" s="56"/>
      <c r="N503" s="56"/>
      <c r="O503" s="56"/>
      <c r="P503" s="56"/>
      <c r="Q503" s="56"/>
      <c r="R503" s="56"/>
      <c r="S503" s="56"/>
      <c r="W503" s="56"/>
      <c r="X503" s="56"/>
      <c r="Y503" s="56"/>
      <c r="Z503" s="56"/>
    </row>
    <row r="504" spans="8:26" ht="15.75" customHeight="1" x14ac:dyDescent="0.25">
      <c r="H504" s="56"/>
      <c r="I504" s="56"/>
      <c r="J504" s="56"/>
      <c r="N504" s="56"/>
      <c r="O504" s="56"/>
      <c r="P504" s="56"/>
      <c r="Q504" s="56"/>
      <c r="R504" s="56"/>
      <c r="S504" s="56"/>
      <c r="W504" s="56"/>
      <c r="X504" s="56"/>
      <c r="Y504" s="56"/>
      <c r="Z504" s="56"/>
    </row>
    <row r="505" spans="8:26" ht="15.75" customHeight="1" x14ac:dyDescent="0.25">
      <c r="H505" s="56"/>
      <c r="I505" s="56"/>
      <c r="J505" s="56"/>
      <c r="N505" s="56"/>
      <c r="O505" s="56"/>
      <c r="P505" s="56"/>
      <c r="Q505" s="56"/>
      <c r="R505" s="56"/>
      <c r="S505" s="56"/>
      <c r="W505" s="56"/>
      <c r="X505" s="56"/>
      <c r="Y505" s="56"/>
      <c r="Z505" s="56"/>
    </row>
    <row r="506" spans="8:26" ht="15.75" customHeight="1" x14ac:dyDescent="0.25">
      <c r="H506" s="56"/>
      <c r="I506" s="56"/>
      <c r="J506" s="56"/>
      <c r="N506" s="56"/>
      <c r="O506" s="56"/>
      <c r="P506" s="56"/>
      <c r="Q506" s="56"/>
      <c r="R506" s="56"/>
      <c r="S506" s="56"/>
      <c r="W506" s="56"/>
      <c r="X506" s="56"/>
      <c r="Y506" s="56"/>
      <c r="Z506" s="56"/>
    </row>
    <row r="507" spans="8:26" ht="15.75" customHeight="1" x14ac:dyDescent="0.25">
      <c r="H507" s="56"/>
      <c r="I507" s="56"/>
      <c r="J507" s="56"/>
      <c r="N507" s="56"/>
      <c r="O507" s="56"/>
      <c r="P507" s="56"/>
      <c r="Q507" s="56"/>
      <c r="R507" s="56"/>
      <c r="S507" s="56"/>
      <c r="W507" s="56"/>
      <c r="X507" s="56"/>
      <c r="Y507" s="56"/>
      <c r="Z507" s="56"/>
    </row>
    <row r="508" spans="8:26" ht="15.75" customHeight="1" x14ac:dyDescent="0.25">
      <c r="H508" s="56"/>
      <c r="I508" s="56"/>
      <c r="J508" s="56"/>
      <c r="N508" s="56"/>
      <c r="O508" s="56"/>
      <c r="P508" s="56"/>
      <c r="Q508" s="56"/>
      <c r="R508" s="56"/>
      <c r="S508" s="56"/>
      <c r="W508" s="56"/>
      <c r="X508" s="56"/>
      <c r="Y508" s="56"/>
      <c r="Z508" s="56"/>
    </row>
    <row r="509" spans="8:26" ht="15.75" customHeight="1" x14ac:dyDescent="0.25">
      <c r="H509" s="56"/>
      <c r="I509" s="56"/>
      <c r="J509" s="56"/>
      <c r="N509" s="56"/>
      <c r="O509" s="56"/>
      <c r="P509" s="56"/>
      <c r="Q509" s="56"/>
      <c r="R509" s="56"/>
      <c r="S509" s="56"/>
      <c r="W509" s="56"/>
      <c r="X509" s="56"/>
      <c r="Y509" s="56"/>
      <c r="Z509" s="56"/>
    </row>
    <row r="510" spans="8:26" ht="15.75" customHeight="1" x14ac:dyDescent="0.25">
      <c r="H510" s="56"/>
      <c r="I510" s="56"/>
      <c r="J510" s="56"/>
      <c r="N510" s="56"/>
      <c r="O510" s="56"/>
      <c r="P510" s="56"/>
      <c r="Q510" s="56"/>
      <c r="R510" s="56"/>
      <c r="S510" s="56"/>
      <c r="W510" s="56"/>
      <c r="X510" s="56"/>
      <c r="Y510" s="56"/>
      <c r="Z510" s="56"/>
    </row>
    <row r="511" spans="8:26" ht="15.75" customHeight="1" x14ac:dyDescent="0.25">
      <c r="H511" s="56"/>
      <c r="I511" s="56"/>
      <c r="J511" s="56"/>
      <c r="N511" s="56"/>
      <c r="O511" s="56"/>
      <c r="P511" s="56"/>
      <c r="Q511" s="56"/>
      <c r="R511" s="56"/>
      <c r="S511" s="56"/>
      <c r="W511" s="56"/>
      <c r="X511" s="56"/>
      <c r="Y511" s="56"/>
      <c r="Z511" s="56"/>
    </row>
    <row r="512" spans="8:26" ht="15.75" customHeight="1" x14ac:dyDescent="0.25">
      <c r="H512" s="56"/>
      <c r="I512" s="56"/>
      <c r="J512" s="56"/>
      <c r="N512" s="56"/>
      <c r="O512" s="56"/>
      <c r="P512" s="56"/>
      <c r="Q512" s="56"/>
      <c r="R512" s="56"/>
      <c r="S512" s="56"/>
      <c r="W512" s="56"/>
      <c r="X512" s="56"/>
      <c r="Y512" s="56"/>
      <c r="Z512" s="56"/>
    </row>
    <row r="513" spans="8:26" ht="15.75" customHeight="1" x14ac:dyDescent="0.25">
      <c r="H513" s="56"/>
      <c r="I513" s="56"/>
      <c r="J513" s="56"/>
      <c r="N513" s="56"/>
      <c r="O513" s="56"/>
      <c r="P513" s="56"/>
      <c r="Q513" s="56"/>
      <c r="R513" s="56"/>
      <c r="S513" s="56"/>
      <c r="W513" s="56"/>
      <c r="X513" s="56"/>
      <c r="Y513" s="56"/>
      <c r="Z513" s="56"/>
    </row>
    <row r="514" spans="8:26" ht="15.75" customHeight="1" x14ac:dyDescent="0.25">
      <c r="H514" s="56"/>
      <c r="I514" s="56"/>
      <c r="J514" s="56"/>
      <c r="N514" s="56"/>
      <c r="O514" s="56"/>
      <c r="P514" s="56"/>
      <c r="Q514" s="56"/>
      <c r="R514" s="56"/>
      <c r="S514" s="56"/>
      <c r="W514" s="56"/>
      <c r="X514" s="56"/>
      <c r="Y514" s="56"/>
      <c r="Z514" s="56"/>
    </row>
    <row r="515" spans="8:26" ht="15.75" customHeight="1" x14ac:dyDescent="0.25">
      <c r="H515" s="56"/>
      <c r="I515" s="56"/>
      <c r="J515" s="56"/>
      <c r="N515" s="56"/>
      <c r="O515" s="56"/>
      <c r="P515" s="56"/>
      <c r="Q515" s="56"/>
      <c r="R515" s="56"/>
      <c r="S515" s="56"/>
      <c r="W515" s="56"/>
      <c r="X515" s="56"/>
      <c r="Y515" s="56"/>
      <c r="Z515" s="56"/>
    </row>
    <row r="516" spans="8:26" ht="15.75" customHeight="1" x14ac:dyDescent="0.25">
      <c r="H516" s="56"/>
      <c r="I516" s="56"/>
      <c r="J516" s="56"/>
      <c r="N516" s="56"/>
      <c r="O516" s="56"/>
      <c r="P516" s="56"/>
      <c r="Q516" s="56"/>
      <c r="R516" s="56"/>
      <c r="S516" s="56"/>
      <c r="W516" s="56"/>
      <c r="X516" s="56"/>
      <c r="Y516" s="56"/>
      <c r="Z516" s="56"/>
    </row>
    <row r="517" spans="8:26" ht="15.75" customHeight="1" x14ac:dyDescent="0.25">
      <c r="H517" s="56"/>
      <c r="I517" s="56"/>
      <c r="J517" s="56"/>
      <c r="N517" s="56"/>
      <c r="O517" s="56"/>
      <c r="P517" s="56"/>
      <c r="Q517" s="56"/>
      <c r="R517" s="56"/>
      <c r="S517" s="56"/>
      <c r="W517" s="56"/>
      <c r="X517" s="56"/>
      <c r="Y517" s="56"/>
      <c r="Z517" s="56"/>
    </row>
    <row r="518" spans="8:26" ht="15.75" customHeight="1" x14ac:dyDescent="0.25">
      <c r="H518" s="56"/>
      <c r="I518" s="56"/>
      <c r="J518" s="56"/>
      <c r="N518" s="56"/>
      <c r="O518" s="56"/>
      <c r="P518" s="56"/>
      <c r="Q518" s="56"/>
      <c r="R518" s="56"/>
      <c r="S518" s="56"/>
      <c r="W518" s="56"/>
      <c r="X518" s="56"/>
      <c r="Y518" s="56"/>
      <c r="Z518" s="56"/>
    </row>
    <row r="519" spans="8:26" ht="15.75" customHeight="1" x14ac:dyDescent="0.25">
      <c r="H519" s="56"/>
      <c r="I519" s="56"/>
      <c r="J519" s="56"/>
      <c r="N519" s="56"/>
      <c r="O519" s="56"/>
      <c r="P519" s="56"/>
      <c r="Q519" s="56"/>
      <c r="R519" s="56"/>
      <c r="S519" s="56"/>
      <c r="W519" s="56"/>
      <c r="X519" s="56"/>
      <c r="Y519" s="56"/>
      <c r="Z519" s="56"/>
    </row>
    <row r="520" spans="8:26" ht="15.75" customHeight="1" x14ac:dyDescent="0.25">
      <c r="H520" s="56"/>
      <c r="I520" s="56"/>
      <c r="J520" s="56"/>
      <c r="N520" s="56"/>
      <c r="O520" s="56"/>
      <c r="P520" s="56"/>
      <c r="Q520" s="56"/>
      <c r="R520" s="56"/>
      <c r="S520" s="56"/>
      <c r="W520" s="56"/>
      <c r="X520" s="56"/>
      <c r="Y520" s="56"/>
      <c r="Z520" s="56"/>
    </row>
    <row r="521" spans="8:26" ht="15.75" customHeight="1" x14ac:dyDescent="0.25">
      <c r="H521" s="56"/>
      <c r="I521" s="56"/>
      <c r="J521" s="56"/>
      <c r="N521" s="56"/>
      <c r="O521" s="56"/>
      <c r="P521" s="56"/>
      <c r="Q521" s="56"/>
      <c r="R521" s="56"/>
      <c r="S521" s="56"/>
      <c r="W521" s="56"/>
      <c r="X521" s="56"/>
      <c r="Y521" s="56"/>
      <c r="Z521" s="56"/>
    </row>
    <row r="522" spans="8:26" ht="15.75" customHeight="1" x14ac:dyDescent="0.25">
      <c r="H522" s="56"/>
      <c r="I522" s="56"/>
      <c r="J522" s="56"/>
      <c r="N522" s="56"/>
      <c r="O522" s="56"/>
      <c r="P522" s="56"/>
      <c r="Q522" s="56"/>
      <c r="R522" s="56"/>
      <c r="S522" s="56"/>
      <c r="W522" s="56"/>
      <c r="X522" s="56"/>
      <c r="Y522" s="56"/>
      <c r="Z522" s="56"/>
    </row>
    <row r="523" spans="8:26" ht="15.75" customHeight="1" x14ac:dyDescent="0.25">
      <c r="H523" s="56"/>
      <c r="I523" s="56"/>
      <c r="J523" s="56"/>
      <c r="N523" s="56"/>
      <c r="O523" s="56"/>
      <c r="P523" s="56"/>
      <c r="Q523" s="56"/>
      <c r="R523" s="56"/>
      <c r="S523" s="56"/>
      <c r="W523" s="56"/>
      <c r="X523" s="56"/>
      <c r="Y523" s="56"/>
      <c r="Z523" s="56"/>
    </row>
    <row r="524" spans="8:26" ht="15.75" customHeight="1" x14ac:dyDescent="0.25">
      <c r="H524" s="56"/>
      <c r="I524" s="56"/>
      <c r="J524" s="56"/>
      <c r="N524" s="56"/>
      <c r="O524" s="56"/>
      <c r="P524" s="56"/>
      <c r="Q524" s="56"/>
      <c r="R524" s="56"/>
      <c r="S524" s="56"/>
      <c r="W524" s="56"/>
      <c r="X524" s="56"/>
      <c r="Y524" s="56"/>
      <c r="Z524" s="56"/>
    </row>
    <row r="525" spans="8:26" ht="15.75" customHeight="1" x14ac:dyDescent="0.25">
      <c r="H525" s="56"/>
      <c r="I525" s="56"/>
      <c r="J525" s="56"/>
      <c r="N525" s="56"/>
      <c r="O525" s="56"/>
      <c r="P525" s="56"/>
      <c r="Q525" s="56"/>
      <c r="R525" s="56"/>
      <c r="S525" s="56"/>
      <c r="W525" s="56"/>
      <c r="X525" s="56"/>
      <c r="Y525" s="56"/>
      <c r="Z525" s="56"/>
    </row>
    <row r="526" spans="8:26" ht="15.75" customHeight="1" x14ac:dyDescent="0.25">
      <c r="H526" s="56"/>
      <c r="I526" s="56"/>
      <c r="J526" s="56"/>
      <c r="N526" s="56"/>
      <c r="O526" s="56"/>
      <c r="P526" s="56"/>
      <c r="Q526" s="56"/>
      <c r="R526" s="56"/>
      <c r="S526" s="56"/>
      <c r="W526" s="56"/>
      <c r="X526" s="56"/>
      <c r="Y526" s="56"/>
      <c r="Z526" s="56"/>
    </row>
    <row r="527" spans="8:26" ht="15.75" customHeight="1" x14ac:dyDescent="0.25">
      <c r="H527" s="56"/>
      <c r="I527" s="56"/>
      <c r="J527" s="56"/>
      <c r="N527" s="56"/>
      <c r="O527" s="56"/>
      <c r="P527" s="56"/>
      <c r="Q527" s="56"/>
      <c r="R527" s="56"/>
      <c r="S527" s="56"/>
      <c r="W527" s="56"/>
      <c r="X527" s="56"/>
      <c r="Y527" s="56"/>
      <c r="Z527" s="56"/>
    </row>
    <row r="528" spans="8:26" ht="15.75" customHeight="1" x14ac:dyDescent="0.25">
      <c r="H528" s="56"/>
      <c r="I528" s="56"/>
      <c r="J528" s="56"/>
      <c r="N528" s="56"/>
      <c r="O528" s="56"/>
      <c r="P528" s="56"/>
      <c r="Q528" s="56"/>
      <c r="R528" s="56"/>
      <c r="S528" s="56"/>
      <c r="W528" s="56"/>
      <c r="X528" s="56"/>
      <c r="Y528" s="56"/>
      <c r="Z528" s="56"/>
    </row>
    <row r="529" spans="8:26" ht="15.75" customHeight="1" x14ac:dyDescent="0.25">
      <c r="H529" s="56"/>
      <c r="I529" s="56"/>
      <c r="J529" s="56"/>
      <c r="N529" s="56"/>
      <c r="O529" s="56"/>
      <c r="P529" s="56"/>
      <c r="Q529" s="56"/>
      <c r="R529" s="56"/>
      <c r="S529" s="56"/>
      <c r="W529" s="56"/>
      <c r="X529" s="56"/>
      <c r="Y529" s="56"/>
      <c r="Z529" s="56"/>
    </row>
    <row r="530" spans="8:26" ht="15.75" customHeight="1" x14ac:dyDescent="0.25">
      <c r="H530" s="56"/>
      <c r="I530" s="56"/>
      <c r="J530" s="56"/>
      <c r="N530" s="56"/>
      <c r="O530" s="56"/>
      <c r="P530" s="56"/>
      <c r="Q530" s="56"/>
      <c r="R530" s="56"/>
      <c r="S530" s="56"/>
      <c r="W530" s="56"/>
      <c r="X530" s="56"/>
      <c r="Y530" s="56"/>
      <c r="Z530" s="56"/>
    </row>
    <row r="531" spans="8:26" ht="15.75" customHeight="1" x14ac:dyDescent="0.25">
      <c r="H531" s="56"/>
      <c r="I531" s="56"/>
      <c r="J531" s="56"/>
      <c r="N531" s="56"/>
      <c r="O531" s="56"/>
      <c r="P531" s="56"/>
      <c r="Q531" s="56"/>
      <c r="R531" s="56"/>
      <c r="S531" s="56"/>
      <c r="W531" s="56"/>
      <c r="X531" s="56"/>
      <c r="Y531" s="56"/>
      <c r="Z531" s="56"/>
    </row>
    <row r="532" spans="8:26" ht="15.75" customHeight="1" x14ac:dyDescent="0.25">
      <c r="H532" s="56"/>
      <c r="I532" s="56"/>
      <c r="J532" s="56"/>
      <c r="N532" s="56"/>
      <c r="O532" s="56"/>
      <c r="P532" s="56"/>
      <c r="Q532" s="56"/>
      <c r="R532" s="56"/>
      <c r="S532" s="56"/>
      <c r="W532" s="56"/>
      <c r="X532" s="56"/>
      <c r="Y532" s="56"/>
      <c r="Z532" s="56"/>
    </row>
    <row r="533" spans="8:26" ht="15.75" customHeight="1" x14ac:dyDescent="0.25">
      <c r="H533" s="56"/>
      <c r="I533" s="56"/>
      <c r="J533" s="56"/>
      <c r="N533" s="56"/>
      <c r="O533" s="56"/>
      <c r="P533" s="56"/>
      <c r="Q533" s="56"/>
      <c r="R533" s="56"/>
      <c r="S533" s="56"/>
      <c r="W533" s="56"/>
      <c r="X533" s="56"/>
      <c r="Y533" s="56"/>
      <c r="Z533" s="56"/>
    </row>
    <row r="534" spans="8:26" ht="15.75" customHeight="1" x14ac:dyDescent="0.25">
      <c r="H534" s="56"/>
      <c r="I534" s="56"/>
      <c r="J534" s="56"/>
      <c r="N534" s="56"/>
      <c r="O534" s="56"/>
      <c r="P534" s="56"/>
      <c r="Q534" s="56"/>
      <c r="R534" s="56"/>
      <c r="S534" s="56"/>
      <c r="W534" s="56"/>
      <c r="X534" s="56"/>
      <c r="Y534" s="56"/>
      <c r="Z534" s="56"/>
    </row>
    <row r="535" spans="8:26" ht="15.75" customHeight="1" x14ac:dyDescent="0.25">
      <c r="H535" s="56"/>
      <c r="I535" s="56"/>
      <c r="J535" s="56"/>
      <c r="N535" s="56"/>
      <c r="O535" s="56"/>
      <c r="P535" s="56"/>
      <c r="Q535" s="56"/>
      <c r="R535" s="56"/>
      <c r="S535" s="56"/>
      <c r="W535" s="56"/>
      <c r="X535" s="56"/>
      <c r="Y535" s="56"/>
      <c r="Z535" s="56"/>
    </row>
    <row r="536" spans="8:26" ht="15.75" customHeight="1" x14ac:dyDescent="0.25">
      <c r="H536" s="56"/>
      <c r="I536" s="56"/>
      <c r="J536" s="56"/>
      <c r="N536" s="56"/>
      <c r="O536" s="56"/>
      <c r="P536" s="56"/>
      <c r="Q536" s="56"/>
      <c r="R536" s="56"/>
      <c r="S536" s="56"/>
      <c r="W536" s="56"/>
      <c r="X536" s="56"/>
      <c r="Y536" s="56"/>
      <c r="Z536" s="56"/>
    </row>
    <row r="537" spans="8:26" ht="15.75" customHeight="1" x14ac:dyDescent="0.25">
      <c r="H537" s="56"/>
      <c r="I537" s="56"/>
      <c r="J537" s="56"/>
      <c r="N537" s="56"/>
      <c r="O537" s="56"/>
      <c r="P537" s="56"/>
      <c r="Q537" s="56"/>
      <c r="R537" s="56"/>
      <c r="S537" s="56"/>
      <c r="W537" s="56"/>
      <c r="X537" s="56"/>
      <c r="Y537" s="56"/>
      <c r="Z537" s="56"/>
    </row>
    <row r="538" spans="8:26" ht="15.75" customHeight="1" x14ac:dyDescent="0.25">
      <c r="H538" s="56"/>
      <c r="I538" s="56"/>
      <c r="J538" s="56"/>
      <c r="N538" s="56"/>
      <c r="O538" s="56"/>
      <c r="P538" s="56"/>
      <c r="Q538" s="56"/>
      <c r="R538" s="56"/>
      <c r="S538" s="56"/>
      <c r="W538" s="56"/>
      <c r="X538" s="56"/>
      <c r="Y538" s="56"/>
      <c r="Z538" s="56"/>
    </row>
    <row r="539" spans="8:26" ht="15.75" customHeight="1" x14ac:dyDescent="0.25">
      <c r="H539" s="56"/>
      <c r="I539" s="56"/>
      <c r="J539" s="56"/>
      <c r="N539" s="56"/>
      <c r="O539" s="56"/>
      <c r="P539" s="56"/>
      <c r="Q539" s="56"/>
      <c r="R539" s="56"/>
      <c r="S539" s="56"/>
      <c r="W539" s="56"/>
      <c r="X539" s="56"/>
      <c r="Y539" s="56"/>
      <c r="Z539" s="56"/>
    </row>
    <row r="540" spans="8:26" ht="15.75" customHeight="1" x14ac:dyDescent="0.25">
      <c r="H540" s="56"/>
      <c r="I540" s="56"/>
      <c r="J540" s="56"/>
      <c r="N540" s="56"/>
      <c r="O540" s="56"/>
      <c r="P540" s="56"/>
      <c r="Q540" s="56"/>
      <c r="R540" s="56"/>
      <c r="S540" s="56"/>
      <c r="W540" s="56"/>
      <c r="X540" s="56"/>
      <c r="Y540" s="56"/>
      <c r="Z540" s="56"/>
    </row>
    <row r="541" spans="8:26" ht="15.75" customHeight="1" x14ac:dyDescent="0.25">
      <c r="H541" s="56"/>
      <c r="I541" s="56"/>
      <c r="J541" s="56"/>
      <c r="N541" s="56"/>
      <c r="O541" s="56"/>
      <c r="P541" s="56"/>
      <c r="Q541" s="56"/>
      <c r="R541" s="56"/>
      <c r="S541" s="56"/>
      <c r="W541" s="56"/>
      <c r="X541" s="56"/>
      <c r="Y541" s="56"/>
      <c r="Z541" s="56"/>
    </row>
    <row r="542" spans="8:26" ht="15.75" customHeight="1" x14ac:dyDescent="0.25">
      <c r="H542" s="56"/>
      <c r="I542" s="56"/>
      <c r="J542" s="56"/>
      <c r="N542" s="56"/>
      <c r="O542" s="56"/>
      <c r="P542" s="56"/>
      <c r="Q542" s="56"/>
      <c r="R542" s="56"/>
      <c r="S542" s="56"/>
      <c r="W542" s="56"/>
      <c r="X542" s="56"/>
      <c r="Y542" s="56"/>
      <c r="Z542" s="56"/>
    </row>
    <row r="543" spans="8:26" ht="15.75" customHeight="1" x14ac:dyDescent="0.25">
      <c r="H543" s="56"/>
      <c r="I543" s="56"/>
      <c r="J543" s="56"/>
      <c r="N543" s="56"/>
      <c r="O543" s="56"/>
      <c r="P543" s="56"/>
      <c r="Q543" s="56"/>
      <c r="R543" s="56"/>
      <c r="S543" s="56"/>
      <c r="W543" s="56"/>
      <c r="X543" s="56"/>
      <c r="Y543" s="56"/>
      <c r="Z543" s="56"/>
    </row>
    <row r="544" spans="8:26" ht="15.75" customHeight="1" x14ac:dyDescent="0.25">
      <c r="H544" s="56"/>
      <c r="I544" s="56"/>
      <c r="J544" s="56"/>
      <c r="N544" s="56"/>
      <c r="O544" s="56"/>
      <c r="P544" s="56"/>
      <c r="Q544" s="56"/>
      <c r="R544" s="56"/>
      <c r="S544" s="56"/>
      <c r="W544" s="56"/>
      <c r="X544" s="56"/>
      <c r="Y544" s="56"/>
      <c r="Z544" s="56"/>
    </row>
    <row r="545" spans="8:26" ht="15.75" customHeight="1" x14ac:dyDescent="0.25">
      <c r="H545" s="56"/>
      <c r="I545" s="56"/>
      <c r="J545" s="56"/>
      <c r="N545" s="56"/>
      <c r="O545" s="56"/>
      <c r="P545" s="56"/>
      <c r="Q545" s="56"/>
      <c r="R545" s="56"/>
      <c r="S545" s="56"/>
      <c r="W545" s="56"/>
      <c r="X545" s="56"/>
      <c r="Y545" s="56"/>
      <c r="Z545" s="56"/>
    </row>
    <row r="546" spans="8:26" ht="15.75" customHeight="1" x14ac:dyDescent="0.25">
      <c r="H546" s="56"/>
      <c r="I546" s="56"/>
      <c r="J546" s="56"/>
      <c r="N546" s="56"/>
      <c r="O546" s="56"/>
      <c r="P546" s="56"/>
      <c r="Q546" s="56"/>
      <c r="R546" s="56"/>
      <c r="S546" s="56"/>
      <c r="W546" s="56"/>
      <c r="X546" s="56"/>
      <c r="Y546" s="56"/>
      <c r="Z546" s="56"/>
    </row>
    <row r="547" spans="8:26" ht="15.75" customHeight="1" x14ac:dyDescent="0.25">
      <c r="H547" s="56"/>
      <c r="I547" s="56"/>
      <c r="J547" s="56"/>
      <c r="N547" s="56"/>
      <c r="O547" s="56"/>
      <c r="P547" s="56"/>
      <c r="Q547" s="56"/>
      <c r="R547" s="56"/>
      <c r="S547" s="56"/>
      <c r="W547" s="56"/>
      <c r="X547" s="56"/>
      <c r="Y547" s="56"/>
      <c r="Z547" s="56"/>
    </row>
    <row r="548" spans="8:26" ht="15.75" customHeight="1" x14ac:dyDescent="0.25">
      <c r="H548" s="56"/>
      <c r="I548" s="56"/>
      <c r="J548" s="56"/>
      <c r="N548" s="56"/>
      <c r="O548" s="56"/>
      <c r="P548" s="56"/>
      <c r="Q548" s="56"/>
      <c r="R548" s="56"/>
      <c r="S548" s="56"/>
      <c r="W548" s="56"/>
      <c r="X548" s="56"/>
      <c r="Y548" s="56"/>
      <c r="Z548" s="56"/>
    </row>
    <row r="549" spans="8:26" ht="15.75" customHeight="1" x14ac:dyDescent="0.25">
      <c r="H549" s="56"/>
      <c r="I549" s="56"/>
      <c r="J549" s="56"/>
      <c r="N549" s="56"/>
      <c r="O549" s="56"/>
      <c r="P549" s="56"/>
      <c r="Q549" s="56"/>
      <c r="R549" s="56"/>
      <c r="S549" s="56"/>
      <c r="W549" s="56"/>
      <c r="X549" s="56"/>
      <c r="Y549" s="56"/>
      <c r="Z549" s="56"/>
    </row>
    <row r="550" spans="8:26" ht="15.75" customHeight="1" x14ac:dyDescent="0.25">
      <c r="H550" s="56"/>
      <c r="I550" s="56"/>
      <c r="J550" s="56"/>
      <c r="N550" s="56"/>
      <c r="O550" s="56"/>
      <c r="P550" s="56"/>
      <c r="Q550" s="56"/>
      <c r="R550" s="56"/>
      <c r="S550" s="56"/>
      <c r="W550" s="56"/>
      <c r="X550" s="56"/>
      <c r="Y550" s="56"/>
      <c r="Z550" s="56"/>
    </row>
    <row r="551" spans="8:26" ht="15.75" customHeight="1" x14ac:dyDescent="0.25">
      <c r="H551" s="56"/>
      <c r="I551" s="56"/>
      <c r="J551" s="56"/>
      <c r="N551" s="56"/>
      <c r="O551" s="56"/>
      <c r="P551" s="56"/>
      <c r="Q551" s="56"/>
      <c r="R551" s="56"/>
      <c r="S551" s="56"/>
      <c r="W551" s="56"/>
      <c r="X551" s="56"/>
      <c r="Y551" s="56"/>
      <c r="Z551" s="56"/>
    </row>
    <row r="552" spans="8:26" ht="15.75" customHeight="1" x14ac:dyDescent="0.25">
      <c r="H552" s="56"/>
      <c r="I552" s="56"/>
      <c r="J552" s="56"/>
      <c r="N552" s="56"/>
      <c r="O552" s="56"/>
      <c r="P552" s="56"/>
      <c r="Q552" s="56"/>
      <c r="R552" s="56"/>
      <c r="S552" s="56"/>
      <c r="W552" s="56"/>
      <c r="X552" s="56"/>
      <c r="Y552" s="56"/>
      <c r="Z552" s="56"/>
    </row>
    <row r="553" spans="8:26" ht="15.75" customHeight="1" x14ac:dyDescent="0.25">
      <c r="H553" s="56"/>
      <c r="I553" s="56"/>
      <c r="J553" s="56"/>
      <c r="N553" s="56"/>
      <c r="O553" s="56"/>
      <c r="P553" s="56"/>
      <c r="Q553" s="56"/>
      <c r="R553" s="56"/>
      <c r="S553" s="56"/>
      <c r="W553" s="56"/>
      <c r="X553" s="56"/>
      <c r="Y553" s="56"/>
      <c r="Z553" s="56"/>
    </row>
    <row r="554" spans="8:26" ht="15.75" customHeight="1" x14ac:dyDescent="0.25">
      <c r="H554" s="56"/>
      <c r="I554" s="56"/>
      <c r="J554" s="56"/>
      <c r="N554" s="56"/>
      <c r="O554" s="56"/>
      <c r="P554" s="56"/>
      <c r="Q554" s="56"/>
      <c r="R554" s="56"/>
      <c r="S554" s="56"/>
      <c r="W554" s="56"/>
      <c r="X554" s="56"/>
      <c r="Y554" s="56"/>
      <c r="Z554" s="56"/>
    </row>
    <row r="555" spans="8:26" ht="15.75" customHeight="1" x14ac:dyDescent="0.25">
      <c r="H555" s="56"/>
      <c r="I555" s="56"/>
      <c r="J555" s="56"/>
      <c r="N555" s="56"/>
      <c r="O555" s="56"/>
      <c r="P555" s="56"/>
      <c r="Q555" s="56"/>
      <c r="R555" s="56"/>
      <c r="S555" s="56"/>
      <c r="W555" s="56"/>
      <c r="X555" s="56"/>
      <c r="Y555" s="56"/>
      <c r="Z555" s="56"/>
    </row>
    <row r="556" spans="8:26" ht="15.75" customHeight="1" x14ac:dyDescent="0.25">
      <c r="H556" s="56"/>
      <c r="I556" s="56"/>
      <c r="J556" s="56"/>
      <c r="N556" s="56"/>
      <c r="O556" s="56"/>
      <c r="P556" s="56"/>
      <c r="Q556" s="56"/>
      <c r="R556" s="56"/>
      <c r="S556" s="56"/>
      <c r="W556" s="56"/>
      <c r="X556" s="56"/>
      <c r="Y556" s="56"/>
      <c r="Z556" s="56"/>
    </row>
    <row r="557" spans="8:26" ht="15.75" customHeight="1" x14ac:dyDescent="0.25">
      <c r="H557" s="56"/>
      <c r="I557" s="56"/>
      <c r="J557" s="56"/>
      <c r="N557" s="56"/>
      <c r="O557" s="56"/>
      <c r="P557" s="56"/>
      <c r="Q557" s="56"/>
      <c r="R557" s="56"/>
      <c r="S557" s="56"/>
      <c r="W557" s="56"/>
      <c r="X557" s="56"/>
      <c r="Y557" s="56"/>
      <c r="Z557" s="56"/>
    </row>
    <row r="558" spans="8:26" ht="15.75" customHeight="1" x14ac:dyDescent="0.25">
      <c r="H558" s="56"/>
      <c r="I558" s="56"/>
      <c r="J558" s="56"/>
      <c r="N558" s="56"/>
      <c r="O558" s="56"/>
      <c r="P558" s="56"/>
      <c r="Q558" s="56"/>
      <c r="R558" s="56"/>
      <c r="S558" s="56"/>
      <c r="W558" s="56"/>
      <c r="X558" s="56"/>
      <c r="Y558" s="56"/>
      <c r="Z558" s="56"/>
    </row>
    <row r="559" spans="8:26" ht="15.75" customHeight="1" x14ac:dyDescent="0.25">
      <c r="H559" s="56"/>
      <c r="I559" s="56"/>
      <c r="J559" s="56"/>
      <c r="N559" s="56"/>
      <c r="O559" s="56"/>
      <c r="P559" s="56"/>
      <c r="Q559" s="56"/>
      <c r="R559" s="56"/>
      <c r="S559" s="56"/>
      <c r="W559" s="56"/>
      <c r="X559" s="56"/>
      <c r="Y559" s="56"/>
      <c r="Z559" s="56"/>
    </row>
    <row r="560" spans="8:26" ht="15.75" customHeight="1" x14ac:dyDescent="0.25">
      <c r="H560" s="56"/>
      <c r="I560" s="56"/>
      <c r="J560" s="56"/>
      <c r="N560" s="56"/>
      <c r="O560" s="56"/>
      <c r="P560" s="56"/>
      <c r="Q560" s="56"/>
      <c r="R560" s="56"/>
      <c r="S560" s="56"/>
      <c r="W560" s="56"/>
      <c r="X560" s="56"/>
      <c r="Y560" s="56"/>
      <c r="Z560" s="56"/>
    </row>
    <row r="561" spans="8:26" ht="15.75" customHeight="1" x14ac:dyDescent="0.25">
      <c r="H561" s="56"/>
      <c r="I561" s="56"/>
      <c r="J561" s="56"/>
      <c r="N561" s="56"/>
      <c r="O561" s="56"/>
      <c r="P561" s="56"/>
      <c r="Q561" s="56"/>
      <c r="R561" s="56"/>
      <c r="S561" s="56"/>
      <c r="W561" s="56"/>
      <c r="X561" s="56"/>
      <c r="Y561" s="56"/>
      <c r="Z561" s="56"/>
    </row>
    <row r="562" spans="8:26" ht="15.75" customHeight="1" x14ac:dyDescent="0.25">
      <c r="H562" s="56"/>
      <c r="I562" s="56"/>
      <c r="J562" s="56"/>
      <c r="N562" s="56"/>
      <c r="O562" s="56"/>
      <c r="P562" s="56"/>
      <c r="Q562" s="56"/>
      <c r="R562" s="56"/>
      <c r="S562" s="56"/>
      <c r="W562" s="56"/>
      <c r="X562" s="56"/>
      <c r="Y562" s="56"/>
      <c r="Z562" s="56"/>
    </row>
    <row r="563" spans="8:26" ht="15.75" customHeight="1" x14ac:dyDescent="0.25">
      <c r="H563" s="56"/>
      <c r="I563" s="56"/>
      <c r="J563" s="56"/>
      <c r="N563" s="56"/>
      <c r="O563" s="56"/>
      <c r="P563" s="56"/>
      <c r="Q563" s="56"/>
      <c r="R563" s="56"/>
      <c r="S563" s="56"/>
      <c r="W563" s="56"/>
      <c r="X563" s="56"/>
      <c r="Y563" s="56"/>
      <c r="Z563" s="56"/>
    </row>
    <row r="564" spans="8:26" ht="15.75" customHeight="1" x14ac:dyDescent="0.25">
      <c r="H564" s="56"/>
      <c r="I564" s="56"/>
      <c r="J564" s="56"/>
      <c r="N564" s="56"/>
      <c r="O564" s="56"/>
      <c r="P564" s="56"/>
      <c r="Q564" s="56"/>
      <c r="R564" s="56"/>
      <c r="S564" s="56"/>
      <c r="W564" s="56"/>
      <c r="X564" s="56"/>
      <c r="Y564" s="56"/>
      <c r="Z564" s="56"/>
    </row>
    <row r="565" spans="8:26" ht="15.75" customHeight="1" x14ac:dyDescent="0.25">
      <c r="H565" s="56"/>
      <c r="I565" s="56"/>
      <c r="J565" s="56"/>
      <c r="N565" s="56"/>
      <c r="O565" s="56"/>
      <c r="P565" s="56"/>
      <c r="Q565" s="56"/>
      <c r="R565" s="56"/>
      <c r="S565" s="56"/>
      <c r="W565" s="56"/>
      <c r="X565" s="56"/>
      <c r="Y565" s="56"/>
      <c r="Z565" s="56"/>
    </row>
    <row r="566" spans="8:26" ht="15.75" customHeight="1" x14ac:dyDescent="0.25">
      <c r="H566" s="56"/>
      <c r="I566" s="56"/>
      <c r="J566" s="56"/>
      <c r="N566" s="56"/>
      <c r="O566" s="56"/>
      <c r="P566" s="56"/>
      <c r="Q566" s="56"/>
      <c r="R566" s="56"/>
      <c r="S566" s="56"/>
      <c r="W566" s="56"/>
      <c r="X566" s="56"/>
      <c r="Y566" s="56"/>
      <c r="Z566" s="56"/>
    </row>
    <row r="567" spans="8:26" ht="15.75" customHeight="1" x14ac:dyDescent="0.25">
      <c r="H567" s="56"/>
      <c r="I567" s="56"/>
      <c r="J567" s="56"/>
      <c r="N567" s="56"/>
      <c r="O567" s="56"/>
      <c r="P567" s="56"/>
      <c r="Q567" s="56"/>
      <c r="R567" s="56"/>
      <c r="S567" s="56"/>
      <c r="W567" s="56"/>
      <c r="X567" s="56"/>
      <c r="Y567" s="56"/>
      <c r="Z567" s="56"/>
    </row>
    <row r="568" spans="8:26" ht="15.75" customHeight="1" x14ac:dyDescent="0.25">
      <c r="H568" s="56"/>
      <c r="I568" s="56"/>
      <c r="J568" s="56"/>
      <c r="N568" s="56"/>
      <c r="O568" s="56"/>
      <c r="P568" s="56"/>
      <c r="Q568" s="56"/>
      <c r="R568" s="56"/>
      <c r="S568" s="56"/>
      <c r="W568" s="56"/>
      <c r="X568" s="56"/>
      <c r="Y568" s="56"/>
      <c r="Z568" s="56"/>
    </row>
    <row r="569" spans="8:26" ht="15.75" customHeight="1" x14ac:dyDescent="0.25">
      <c r="H569" s="56"/>
      <c r="I569" s="56"/>
      <c r="J569" s="56"/>
      <c r="N569" s="56"/>
      <c r="O569" s="56"/>
      <c r="P569" s="56"/>
      <c r="Q569" s="56"/>
      <c r="R569" s="56"/>
      <c r="S569" s="56"/>
      <c r="W569" s="56"/>
      <c r="X569" s="56"/>
      <c r="Y569" s="56"/>
      <c r="Z569" s="56"/>
    </row>
    <row r="570" spans="8:26" ht="15.75" customHeight="1" x14ac:dyDescent="0.25">
      <c r="H570" s="56"/>
      <c r="I570" s="56"/>
      <c r="J570" s="56"/>
      <c r="N570" s="56"/>
      <c r="O570" s="56"/>
      <c r="P570" s="56"/>
      <c r="Q570" s="56"/>
      <c r="R570" s="56"/>
      <c r="S570" s="56"/>
      <c r="W570" s="56"/>
      <c r="X570" s="56"/>
      <c r="Y570" s="56"/>
      <c r="Z570" s="56"/>
    </row>
    <row r="571" spans="8:26" ht="15.75" customHeight="1" x14ac:dyDescent="0.25">
      <c r="H571" s="56"/>
      <c r="I571" s="56"/>
      <c r="J571" s="56"/>
      <c r="N571" s="56"/>
      <c r="O571" s="56"/>
      <c r="P571" s="56"/>
      <c r="Q571" s="56"/>
      <c r="R571" s="56"/>
      <c r="S571" s="56"/>
      <c r="W571" s="56"/>
      <c r="X571" s="56"/>
      <c r="Y571" s="56"/>
      <c r="Z571" s="56"/>
    </row>
    <row r="572" spans="8:26" ht="15.75" customHeight="1" x14ac:dyDescent="0.25">
      <c r="H572" s="56"/>
      <c r="I572" s="56"/>
      <c r="J572" s="56"/>
      <c r="N572" s="56"/>
      <c r="O572" s="56"/>
      <c r="P572" s="56"/>
      <c r="Q572" s="56"/>
      <c r="R572" s="56"/>
      <c r="S572" s="56"/>
      <c r="W572" s="56"/>
      <c r="X572" s="56"/>
      <c r="Y572" s="56"/>
      <c r="Z572" s="56"/>
    </row>
    <row r="573" spans="8:26" ht="15.75" customHeight="1" x14ac:dyDescent="0.25">
      <c r="H573" s="56"/>
      <c r="I573" s="56"/>
      <c r="J573" s="56"/>
      <c r="N573" s="56"/>
      <c r="O573" s="56"/>
      <c r="P573" s="56"/>
      <c r="Q573" s="56"/>
      <c r="R573" s="56"/>
      <c r="S573" s="56"/>
      <c r="W573" s="56"/>
      <c r="X573" s="56"/>
      <c r="Y573" s="56"/>
      <c r="Z573" s="56"/>
    </row>
    <row r="574" spans="8:26" ht="15.75" customHeight="1" x14ac:dyDescent="0.25">
      <c r="H574" s="56"/>
      <c r="I574" s="56"/>
      <c r="J574" s="56"/>
      <c r="N574" s="56"/>
      <c r="O574" s="56"/>
      <c r="P574" s="56"/>
      <c r="Q574" s="56"/>
      <c r="R574" s="56"/>
      <c r="S574" s="56"/>
      <c r="W574" s="56"/>
      <c r="X574" s="56"/>
      <c r="Y574" s="56"/>
      <c r="Z574" s="56"/>
    </row>
    <row r="575" spans="8:26" ht="15.75" customHeight="1" x14ac:dyDescent="0.25">
      <c r="H575" s="56"/>
      <c r="I575" s="56"/>
      <c r="J575" s="56"/>
      <c r="N575" s="56"/>
      <c r="O575" s="56"/>
      <c r="P575" s="56"/>
      <c r="Q575" s="56"/>
      <c r="R575" s="56"/>
      <c r="S575" s="56"/>
      <c r="W575" s="56"/>
      <c r="X575" s="56"/>
      <c r="Y575" s="56"/>
      <c r="Z575" s="56"/>
    </row>
    <row r="576" spans="8:26" ht="15.75" customHeight="1" x14ac:dyDescent="0.25">
      <c r="H576" s="56"/>
      <c r="I576" s="56"/>
      <c r="J576" s="56"/>
      <c r="N576" s="56"/>
      <c r="O576" s="56"/>
      <c r="P576" s="56"/>
      <c r="Q576" s="56"/>
      <c r="R576" s="56"/>
      <c r="S576" s="56"/>
      <c r="W576" s="56"/>
      <c r="X576" s="56"/>
      <c r="Y576" s="56"/>
      <c r="Z576" s="56"/>
    </row>
    <row r="577" spans="8:26" ht="15.75" customHeight="1" x14ac:dyDescent="0.25">
      <c r="H577" s="56"/>
      <c r="I577" s="56"/>
      <c r="J577" s="56"/>
      <c r="N577" s="56"/>
      <c r="O577" s="56"/>
      <c r="P577" s="56"/>
      <c r="Q577" s="56"/>
      <c r="R577" s="56"/>
      <c r="S577" s="56"/>
      <c r="W577" s="56"/>
      <c r="X577" s="56"/>
      <c r="Y577" s="56"/>
      <c r="Z577" s="56"/>
    </row>
    <row r="578" spans="8:26" ht="15.75" customHeight="1" x14ac:dyDescent="0.25">
      <c r="H578" s="56"/>
      <c r="I578" s="56"/>
      <c r="J578" s="56"/>
      <c r="N578" s="56"/>
      <c r="O578" s="56"/>
      <c r="P578" s="56"/>
      <c r="Q578" s="56"/>
      <c r="R578" s="56"/>
      <c r="S578" s="56"/>
      <c r="W578" s="56"/>
      <c r="X578" s="56"/>
      <c r="Y578" s="56"/>
      <c r="Z578" s="56"/>
    </row>
    <row r="579" spans="8:26" ht="15.75" customHeight="1" x14ac:dyDescent="0.25">
      <c r="H579" s="56"/>
      <c r="I579" s="56"/>
      <c r="J579" s="56"/>
      <c r="N579" s="56"/>
      <c r="O579" s="56"/>
      <c r="P579" s="56"/>
      <c r="Q579" s="56"/>
      <c r="R579" s="56"/>
      <c r="S579" s="56"/>
      <c r="W579" s="56"/>
      <c r="X579" s="56"/>
      <c r="Y579" s="56"/>
      <c r="Z579" s="56"/>
    </row>
    <row r="580" spans="8:26" ht="15.75" customHeight="1" x14ac:dyDescent="0.25">
      <c r="H580" s="56"/>
      <c r="I580" s="56"/>
      <c r="J580" s="56"/>
      <c r="N580" s="56"/>
      <c r="O580" s="56"/>
      <c r="P580" s="56"/>
      <c r="Q580" s="56"/>
      <c r="R580" s="56"/>
      <c r="S580" s="56"/>
      <c r="W580" s="56"/>
      <c r="X580" s="56"/>
      <c r="Y580" s="56"/>
      <c r="Z580" s="56"/>
    </row>
    <row r="581" spans="8:26" ht="15.75" customHeight="1" x14ac:dyDescent="0.25">
      <c r="H581" s="56"/>
      <c r="I581" s="56"/>
      <c r="J581" s="56"/>
      <c r="N581" s="56"/>
      <c r="O581" s="56"/>
      <c r="P581" s="56"/>
      <c r="Q581" s="56"/>
      <c r="R581" s="56"/>
      <c r="S581" s="56"/>
      <c r="W581" s="56"/>
      <c r="X581" s="56"/>
      <c r="Y581" s="56"/>
      <c r="Z581" s="56"/>
    </row>
    <row r="582" spans="8:26" ht="15.75" customHeight="1" x14ac:dyDescent="0.25">
      <c r="H582" s="56"/>
      <c r="I582" s="56"/>
      <c r="J582" s="56"/>
      <c r="N582" s="56"/>
      <c r="O582" s="56"/>
      <c r="P582" s="56"/>
      <c r="Q582" s="56"/>
      <c r="R582" s="56"/>
      <c r="S582" s="56"/>
      <c r="W582" s="56"/>
      <c r="X582" s="56"/>
      <c r="Y582" s="56"/>
      <c r="Z582" s="56"/>
    </row>
    <row r="583" spans="8:26" ht="15.75" customHeight="1" x14ac:dyDescent="0.25">
      <c r="H583" s="56"/>
      <c r="I583" s="56"/>
      <c r="J583" s="56"/>
      <c r="N583" s="56"/>
      <c r="O583" s="56"/>
      <c r="P583" s="56"/>
      <c r="Q583" s="56"/>
      <c r="R583" s="56"/>
      <c r="S583" s="56"/>
      <c r="W583" s="56"/>
      <c r="X583" s="56"/>
      <c r="Y583" s="56"/>
      <c r="Z583" s="56"/>
    </row>
    <row r="584" spans="8:26" ht="15.75" customHeight="1" x14ac:dyDescent="0.25">
      <c r="H584" s="56"/>
      <c r="I584" s="56"/>
      <c r="J584" s="56"/>
      <c r="N584" s="56"/>
      <c r="O584" s="56"/>
      <c r="P584" s="56"/>
      <c r="Q584" s="56"/>
      <c r="R584" s="56"/>
      <c r="S584" s="56"/>
      <c r="W584" s="56"/>
      <c r="X584" s="56"/>
      <c r="Y584" s="56"/>
      <c r="Z584" s="56"/>
    </row>
    <row r="585" spans="8:26" ht="15.75" customHeight="1" x14ac:dyDescent="0.25">
      <c r="H585" s="56"/>
      <c r="I585" s="56"/>
      <c r="J585" s="56"/>
      <c r="N585" s="56"/>
      <c r="O585" s="56"/>
      <c r="P585" s="56"/>
      <c r="Q585" s="56"/>
      <c r="R585" s="56"/>
      <c r="S585" s="56"/>
      <c r="W585" s="56"/>
      <c r="X585" s="56"/>
      <c r="Y585" s="56"/>
      <c r="Z585" s="56"/>
    </row>
    <row r="586" spans="8:26" ht="15.75" customHeight="1" x14ac:dyDescent="0.25">
      <c r="H586" s="56"/>
      <c r="I586" s="56"/>
      <c r="J586" s="56"/>
      <c r="N586" s="56"/>
      <c r="O586" s="56"/>
      <c r="P586" s="56"/>
      <c r="Q586" s="56"/>
      <c r="R586" s="56"/>
      <c r="S586" s="56"/>
      <c r="W586" s="56"/>
      <c r="X586" s="56"/>
      <c r="Y586" s="56"/>
      <c r="Z586" s="56"/>
    </row>
    <row r="587" spans="8:26" ht="15.75" customHeight="1" x14ac:dyDescent="0.25">
      <c r="H587" s="56"/>
      <c r="I587" s="56"/>
      <c r="J587" s="56"/>
      <c r="N587" s="56"/>
      <c r="O587" s="56"/>
      <c r="P587" s="56"/>
      <c r="Q587" s="56"/>
      <c r="R587" s="56"/>
      <c r="S587" s="56"/>
      <c r="W587" s="56"/>
      <c r="X587" s="56"/>
      <c r="Y587" s="56"/>
      <c r="Z587" s="56"/>
    </row>
    <row r="588" spans="8:26" ht="15.75" customHeight="1" x14ac:dyDescent="0.25">
      <c r="H588" s="56"/>
      <c r="I588" s="56"/>
      <c r="J588" s="56"/>
      <c r="N588" s="56"/>
      <c r="O588" s="56"/>
      <c r="P588" s="56"/>
      <c r="Q588" s="56"/>
      <c r="R588" s="56"/>
      <c r="S588" s="56"/>
      <c r="W588" s="56"/>
      <c r="X588" s="56"/>
      <c r="Y588" s="56"/>
      <c r="Z588" s="56"/>
    </row>
    <row r="589" spans="8:26" ht="15.75" customHeight="1" x14ac:dyDescent="0.25">
      <c r="H589" s="56"/>
      <c r="I589" s="56"/>
      <c r="J589" s="56"/>
      <c r="N589" s="56"/>
      <c r="O589" s="56"/>
      <c r="P589" s="56"/>
      <c r="Q589" s="56"/>
      <c r="R589" s="56"/>
      <c r="S589" s="56"/>
      <c r="W589" s="56"/>
      <c r="X589" s="56"/>
      <c r="Y589" s="56"/>
      <c r="Z589" s="56"/>
    </row>
    <row r="590" spans="8:26" ht="15.75" customHeight="1" x14ac:dyDescent="0.25">
      <c r="H590" s="56"/>
      <c r="I590" s="56"/>
      <c r="J590" s="56"/>
      <c r="N590" s="56"/>
      <c r="O590" s="56"/>
      <c r="P590" s="56"/>
      <c r="Q590" s="56"/>
      <c r="R590" s="56"/>
      <c r="S590" s="56"/>
      <c r="W590" s="56"/>
      <c r="X590" s="56"/>
      <c r="Y590" s="56"/>
      <c r="Z590" s="56"/>
    </row>
    <row r="591" spans="8:26" ht="15.75" customHeight="1" x14ac:dyDescent="0.25">
      <c r="H591" s="56"/>
      <c r="I591" s="56"/>
      <c r="J591" s="56"/>
      <c r="N591" s="56"/>
      <c r="O591" s="56"/>
      <c r="P591" s="56"/>
      <c r="Q591" s="56"/>
      <c r="R591" s="56"/>
      <c r="S591" s="56"/>
      <c r="W591" s="56"/>
      <c r="X591" s="56"/>
      <c r="Y591" s="56"/>
      <c r="Z591" s="56"/>
    </row>
    <row r="592" spans="8:26" ht="15.75" customHeight="1" x14ac:dyDescent="0.25">
      <c r="H592" s="56"/>
      <c r="I592" s="56"/>
      <c r="J592" s="56"/>
      <c r="N592" s="56"/>
      <c r="O592" s="56"/>
      <c r="P592" s="56"/>
      <c r="Q592" s="56"/>
      <c r="R592" s="56"/>
      <c r="S592" s="56"/>
      <c r="W592" s="56"/>
      <c r="X592" s="56"/>
      <c r="Y592" s="56"/>
      <c r="Z592" s="56"/>
    </row>
    <row r="593" spans="8:26" ht="15.75" customHeight="1" x14ac:dyDescent="0.25">
      <c r="H593" s="56"/>
      <c r="I593" s="56"/>
      <c r="J593" s="56"/>
      <c r="N593" s="56"/>
      <c r="O593" s="56"/>
      <c r="P593" s="56"/>
      <c r="Q593" s="56"/>
      <c r="R593" s="56"/>
      <c r="S593" s="56"/>
      <c r="W593" s="56"/>
      <c r="X593" s="56"/>
      <c r="Y593" s="56"/>
      <c r="Z593" s="56"/>
    </row>
    <row r="594" spans="8:26" ht="15.75" customHeight="1" x14ac:dyDescent="0.25">
      <c r="H594" s="56"/>
      <c r="I594" s="56"/>
      <c r="J594" s="56"/>
      <c r="N594" s="56"/>
      <c r="O594" s="56"/>
      <c r="P594" s="56"/>
      <c r="Q594" s="56"/>
      <c r="R594" s="56"/>
      <c r="S594" s="56"/>
      <c r="W594" s="56"/>
      <c r="X594" s="56"/>
      <c r="Y594" s="56"/>
      <c r="Z594" s="56"/>
    </row>
    <row r="595" spans="8:26" ht="15.75" customHeight="1" x14ac:dyDescent="0.25">
      <c r="H595" s="56"/>
      <c r="I595" s="56"/>
      <c r="J595" s="56"/>
      <c r="N595" s="56"/>
      <c r="O595" s="56"/>
      <c r="P595" s="56"/>
      <c r="Q595" s="56"/>
      <c r="R595" s="56"/>
      <c r="S595" s="56"/>
      <c r="W595" s="56"/>
      <c r="X595" s="56"/>
      <c r="Y595" s="56"/>
      <c r="Z595" s="56"/>
    </row>
    <row r="596" spans="8:26" ht="15.75" customHeight="1" x14ac:dyDescent="0.25">
      <c r="H596" s="56"/>
      <c r="I596" s="56"/>
      <c r="J596" s="56"/>
      <c r="N596" s="56"/>
      <c r="O596" s="56"/>
      <c r="P596" s="56"/>
      <c r="Q596" s="56"/>
      <c r="R596" s="56"/>
      <c r="S596" s="56"/>
      <c r="W596" s="56"/>
      <c r="X596" s="56"/>
      <c r="Y596" s="56"/>
      <c r="Z596" s="56"/>
    </row>
    <row r="597" spans="8:26" ht="15.75" customHeight="1" x14ac:dyDescent="0.25">
      <c r="H597" s="56"/>
      <c r="I597" s="56"/>
      <c r="J597" s="56"/>
      <c r="N597" s="56"/>
      <c r="O597" s="56"/>
      <c r="P597" s="56"/>
      <c r="Q597" s="56"/>
      <c r="R597" s="56"/>
      <c r="S597" s="56"/>
      <c r="W597" s="56"/>
      <c r="X597" s="56"/>
      <c r="Y597" s="56"/>
      <c r="Z597" s="56"/>
    </row>
    <row r="598" spans="8:26" ht="15.75" customHeight="1" x14ac:dyDescent="0.25">
      <c r="H598" s="56"/>
      <c r="I598" s="56"/>
      <c r="J598" s="56"/>
      <c r="N598" s="56"/>
      <c r="O598" s="56"/>
      <c r="P598" s="56"/>
      <c r="Q598" s="56"/>
      <c r="R598" s="56"/>
      <c r="S598" s="56"/>
      <c r="W598" s="56"/>
      <c r="X598" s="56"/>
      <c r="Y598" s="56"/>
      <c r="Z598" s="56"/>
    </row>
    <row r="599" spans="8:26" ht="15.75" customHeight="1" x14ac:dyDescent="0.25">
      <c r="H599" s="56"/>
      <c r="I599" s="56"/>
      <c r="J599" s="56"/>
      <c r="N599" s="56"/>
      <c r="O599" s="56"/>
      <c r="P599" s="56"/>
      <c r="Q599" s="56"/>
      <c r="R599" s="56"/>
      <c r="S599" s="56"/>
      <c r="W599" s="56"/>
      <c r="X599" s="56"/>
      <c r="Y599" s="56"/>
      <c r="Z599" s="56"/>
    </row>
    <row r="600" spans="8:26" ht="15.75" customHeight="1" x14ac:dyDescent="0.25">
      <c r="H600" s="56"/>
      <c r="I600" s="56"/>
      <c r="J600" s="56"/>
      <c r="N600" s="56"/>
      <c r="O600" s="56"/>
      <c r="P600" s="56"/>
      <c r="Q600" s="56"/>
      <c r="R600" s="56"/>
      <c r="S600" s="56"/>
      <c r="W600" s="56"/>
      <c r="X600" s="56"/>
      <c r="Y600" s="56"/>
      <c r="Z600" s="56"/>
    </row>
    <row r="601" spans="8:26" ht="15.75" customHeight="1" x14ac:dyDescent="0.25">
      <c r="H601" s="56"/>
      <c r="I601" s="56"/>
      <c r="J601" s="56"/>
      <c r="N601" s="56"/>
      <c r="O601" s="56"/>
      <c r="P601" s="56"/>
      <c r="Q601" s="56"/>
      <c r="R601" s="56"/>
      <c r="S601" s="56"/>
      <c r="W601" s="56"/>
      <c r="X601" s="56"/>
      <c r="Y601" s="56"/>
      <c r="Z601" s="56"/>
    </row>
    <row r="602" spans="8:26" ht="15.75" customHeight="1" x14ac:dyDescent="0.25">
      <c r="H602" s="56"/>
      <c r="I602" s="56"/>
      <c r="J602" s="56"/>
      <c r="N602" s="56"/>
      <c r="O602" s="56"/>
      <c r="P602" s="56"/>
      <c r="Q602" s="56"/>
      <c r="R602" s="56"/>
      <c r="S602" s="56"/>
      <c r="W602" s="56"/>
      <c r="X602" s="56"/>
      <c r="Y602" s="56"/>
      <c r="Z602" s="56"/>
    </row>
    <row r="603" spans="8:26" ht="15.75" customHeight="1" x14ac:dyDescent="0.25">
      <c r="H603" s="56"/>
      <c r="I603" s="56"/>
      <c r="J603" s="56"/>
      <c r="N603" s="56"/>
      <c r="O603" s="56"/>
      <c r="P603" s="56"/>
      <c r="Q603" s="56"/>
      <c r="R603" s="56"/>
      <c r="S603" s="56"/>
      <c r="W603" s="56"/>
      <c r="X603" s="56"/>
      <c r="Y603" s="56"/>
      <c r="Z603" s="56"/>
    </row>
    <row r="604" spans="8:26" ht="15.75" customHeight="1" x14ac:dyDescent="0.25">
      <c r="H604" s="56"/>
      <c r="I604" s="56"/>
      <c r="J604" s="56"/>
      <c r="N604" s="56"/>
      <c r="O604" s="56"/>
      <c r="P604" s="56"/>
      <c r="Q604" s="56"/>
      <c r="R604" s="56"/>
      <c r="S604" s="56"/>
      <c r="W604" s="56"/>
      <c r="X604" s="56"/>
      <c r="Y604" s="56"/>
      <c r="Z604" s="56"/>
    </row>
    <row r="605" spans="8:26" ht="15.75" customHeight="1" x14ac:dyDescent="0.25">
      <c r="H605" s="56"/>
      <c r="I605" s="56"/>
      <c r="J605" s="56"/>
      <c r="N605" s="56"/>
      <c r="O605" s="56"/>
      <c r="P605" s="56"/>
      <c r="Q605" s="56"/>
      <c r="R605" s="56"/>
      <c r="S605" s="56"/>
      <c r="W605" s="56"/>
      <c r="X605" s="56"/>
      <c r="Y605" s="56"/>
      <c r="Z605" s="56"/>
    </row>
    <row r="606" spans="8:26" ht="15.75" customHeight="1" x14ac:dyDescent="0.25">
      <c r="H606" s="56"/>
      <c r="I606" s="56"/>
      <c r="J606" s="56"/>
      <c r="N606" s="56"/>
      <c r="O606" s="56"/>
      <c r="P606" s="56"/>
      <c r="Q606" s="56"/>
      <c r="R606" s="56"/>
      <c r="S606" s="56"/>
      <c r="W606" s="56"/>
      <c r="X606" s="56"/>
      <c r="Y606" s="56"/>
      <c r="Z606" s="56"/>
    </row>
    <row r="607" spans="8:26" ht="15.75" customHeight="1" x14ac:dyDescent="0.25">
      <c r="H607" s="56"/>
      <c r="I607" s="56"/>
      <c r="J607" s="56"/>
      <c r="N607" s="56"/>
      <c r="O607" s="56"/>
      <c r="P607" s="56"/>
      <c r="Q607" s="56"/>
      <c r="R607" s="56"/>
      <c r="S607" s="56"/>
      <c r="W607" s="56"/>
      <c r="X607" s="56"/>
      <c r="Y607" s="56"/>
      <c r="Z607" s="56"/>
    </row>
    <row r="608" spans="8:26" ht="15.75" customHeight="1" x14ac:dyDescent="0.25">
      <c r="H608" s="56"/>
      <c r="I608" s="56"/>
      <c r="J608" s="56"/>
      <c r="N608" s="56"/>
      <c r="O608" s="56"/>
      <c r="P608" s="56"/>
      <c r="Q608" s="56"/>
      <c r="R608" s="56"/>
      <c r="S608" s="56"/>
      <c r="W608" s="56"/>
      <c r="X608" s="56"/>
      <c r="Y608" s="56"/>
      <c r="Z608" s="56"/>
    </row>
    <row r="609" spans="8:26" ht="15.75" customHeight="1" x14ac:dyDescent="0.25">
      <c r="H609" s="56"/>
      <c r="I609" s="56"/>
      <c r="J609" s="56"/>
      <c r="N609" s="56"/>
      <c r="O609" s="56"/>
      <c r="P609" s="56"/>
      <c r="Q609" s="56"/>
      <c r="R609" s="56"/>
      <c r="S609" s="56"/>
      <c r="W609" s="56"/>
      <c r="X609" s="56"/>
      <c r="Y609" s="56"/>
      <c r="Z609" s="56"/>
    </row>
    <row r="610" spans="8:26" ht="15.75" customHeight="1" x14ac:dyDescent="0.25">
      <c r="H610" s="56"/>
      <c r="I610" s="56"/>
      <c r="J610" s="56"/>
      <c r="N610" s="56"/>
      <c r="O610" s="56"/>
      <c r="P610" s="56"/>
      <c r="Q610" s="56"/>
      <c r="R610" s="56"/>
      <c r="S610" s="56"/>
      <c r="W610" s="56"/>
      <c r="X610" s="56"/>
      <c r="Y610" s="56"/>
      <c r="Z610" s="56"/>
    </row>
    <row r="611" spans="8:26" ht="15.75" customHeight="1" x14ac:dyDescent="0.25">
      <c r="H611" s="56"/>
      <c r="I611" s="56"/>
      <c r="J611" s="56"/>
      <c r="N611" s="56"/>
      <c r="O611" s="56"/>
      <c r="P611" s="56"/>
      <c r="Q611" s="56"/>
      <c r="R611" s="56"/>
      <c r="S611" s="56"/>
      <c r="W611" s="56"/>
      <c r="X611" s="56"/>
      <c r="Y611" s="56"/>
      <c r="Z611" s="56"/>
    </row>
    <row r="612" spans="8:26" ht="15.75" customHeight="1" x14ac:dyDescent="0.25">
      <c r="H612" s="56"/>
      <c r="I612" s="56"/>
      <c r="J612" s="56"/>
      <c r="N612" s="56"/>
      <c r="O612" s="56"/>
      <c r="P612" s="56"/>
      <c r="Q612" s="56"/>
      <c r="R612" s="56"/>
      <c r="S612" s="56"/>
      <c r="W612" s="56"/>
      <c r="X612" s="56"/>
      <c r="Y612" s="56"/>
      <c r="Z612" s="56"/>
    </row>
    <row r="613" spans="8:26" ht="15.75" customHeight="1" x14ac:dyDescent="0.25">
      <c r="H613" s="56"/>
      <c r="I613" s="56"/>
      <c r="J613" s="56"/>
      <c r="N613" s="56"/>
      <c r="O613" s="56"/>
      <c r="P613" s="56"/>
      <c r="Q613" s="56"/>
      <c r="R613" s="56"/>
      <c r="S613" s="56"/>
      <c r="W613" s="56"/>
      <c r="X613" s="56"/>
      <c r="Y613" s="56"/>
      <c r="Z613" s="56"/>
    </row>
    <row r="614" spans="8:26" ht="15.75" customHeight="1" x14ac:dyDescent="0.25">
      <c r="H614" s="56"/>
      <c r="I614" s="56"/>
      <c r="J614" s="56"/>
      <c r="N614" s="56"/>
      <c r="O614" s="56"/>
      <c r="P614" s="56"/>
      <c r="Q614" s="56"/>
      <c r="R614" s="56"/>
      <c r="S614" s="56"/>
      <c r="W614" s="56"/>
      <c r="X614" s="56"/>
      <c r="Y614" s="56"/>
      <c r="Z614" s="56"/>
    </row>
    <row r="615" spans="8:26" ht="15.75" customHeight="1" x14ac:dyDescent="0.25">
      <c r="H615" s="56"/>
      <c r="I615" s="56"/>
      <c r="J615" s="56"/>
      <c r="N615" s="56"/>
      <c r="O615" s="56"/>
      <c r="P615" s="56"/>
      <c r="Q615" s="56"/>
      <c r="R615" s="56"/>
      <c r="S615" s="56"/>
      <c r="W615" s="56"/>
      <c r="X615" s="56"/>
      <c r="Y615" s="56"/>
      <c r="Z615" s="56"/>
    </row>
    <row r="616" spans="8:26" ht="15.75" customHeight="1" x14ac:dyDescent="0.25">
      <c r="H616" s="56"/>
      <c r="I616" s="56"/>
      <c r="J616" s="56"/>
      <c r="N616" s="56"/>
      <c r="O616" s="56"/>
      <c r="P616" s="56"/>
      <c r="Q616" s="56"/>
      <c r="R616" s="56"/>
      <c r="S616" s="56"/>
      <c r="W616" s="56"/>
      <c r="X616" s="56"/>
      <c r="Y616" s="56"/>
      <c r="Z616" s="56"/>
    </row>
    <row r="617" spans="8:26" ht="15.75" customHeight="1" x14ac:dyDescent="0.25">
      <c r="H617" s="56"/>
      <c r="I617" s="56"/>
      <c r="J617" s="56"/>
      <c r="N617" s="56"/>
      <c r="O617" s="56"/>
      <c r="P617" s="56"/>
      <c r="Q617" s="56"/>
      <c r="R617" s="56"/>
      <c r="S617" s="56"/>
      <c r="W617" s="56"/>
      <c r="X617" s="56"/>
      <c r="Y617" s="56"/>
      <c r="Z617" s="56"/>
    </row>
    <row r="618" spans="8:26" ht="15.75" customHeight="1" x14ac:dyDescent="0.25">
      <c r="H618" s="56"/>
      <c r="I618" s="56"/>
      <c r="J618" s="56"/>
      <c r="N618" s="56"/>
      <c r="O618" s="56"/>
      <c r="P618" s="56"/>
      <c r="Q618" s="56"/>
      <c r="R618" s="56"/>
      <c r="S618" s="56"/>
      <c r="W618" s="56"/>
      <c r="X618" s="56"/>
      <c r="Y618" s="56"/>
      <c r="Z618" s="56"/>
    </row>
    <row r="619" spans="8:26" ht="15.75" customHeight="1" x14ac:dyDescent="0.25">
      <c r="H619" s="56"/>
      <c r="I619" s="56"/>
      <c r="J619" s="56"/>
      <c r="N619" s="56"/>
      <c r="O619" s="56"/>
      <c r="P619" s="56"/>
      <c r="Q619" s="56"/>
      <c r="R619" s="56"/>
      <c r="S619" s="56"/>
      <c r="W619" s="56"/>
      <c r="X619" s="56"/>
      <c r="Y619" s="56"/>
      <c r="Z619" s="56"/>
    </row>
    <row r="620" spans="8:26" ht="15.75" customHeight="1" x14ac:dyDescent="0.25">
      <c r="H620" s="56"/>
      <c r="I620" s="56"/>
      <c r="J620" s="56"/>
      <c r="N620" s="56"/>
      <c r="O620" s="56"/>
      <c r="P620" s="56"/>
      <c r="Q620" s="56"/>
      <c r="R620" s="56"/>
      <c r="S620" s="56"/>
      <c r="W620" s="56"/>
      <c r="X620" s="56"/>
      <c r="Y620" s="56"/>
      <c r="Z620" s="56"/>
    </row>
    <row r="621" spans="8:26" ht="15.75" customHeight="1" x14ac:dyDescent="0.25">
      <c r="H621" s="56"/>
      <c r="I621" s="56"/>
      <c r="J621" s="56"/>
      <c r="N621" s="56"/>
      <c r="O621" s="56"/>
      <c r="P621" s="56"/>
      <c r="Q621" s="56"/>
      <c r="R621" s="56"/>
      <c r="S621" s="56"/>
      <c r="W621" s="56"/>
      <c r="X621" s="56"/>
      <c r="Y621" s="56"/>
      <c r="Z621" s="56"/>
    </row>
    <row r="622" spans="8:26" ht="15.75" customHeight="1" x14ac:dyDescent="0.25">
      <c r="H622" s="56"/>
      <c r="I622" s="56"/>
      <c r="J622" s="56"/>
      <c r="N622" s="56"/>
      <c r="O622" s="56"/>
      <c r="P622" s="56"/>
      <c r="Q622" s="56"/>
      <c r="R622" s="56"/>
      <c r="S622" s="56"/>
      <c r="W622" s="56"/>
      <c r="X622" s="56"/>
      <c r="Y622" s="56"/>
      <c r="Z622" s="56"/>
    </row>
    <row r="623" spans="8:26" ht="15.75" customHeight="1" x14ac:dyDescent="0.25">
      <c r="H623" s="56"/>
      <c r="I623" s="56"/>
      <c r="J623" s="56"/>
      <c r="N623" s="56"/>
      <c r="O623" s="56"/>
      <c r="P623" s="56"/>
      <c r="Q623" s="56"/>
      <c r="R623" s="56"/>
      <c r="S623" s="56"/>
      <c r="W623" s="56"/>
      <c r="X623" s="56"/>
      <c r="Y623" s="56"/>
      <c r="Z623" s="56"/>
    </row>
    <row r="624" spans="8:26" ht="15.75" customHeight="1" x14ac:dyDescent="0.25">
      <c r="H624" s="56"/>
      <c r="I624" s="56"/>
      <c r="J624" s="56"/>
      <c r="N624" s="56"/>
      <c r="O624" s="56"/>
      <c r="P624" s="56"/>
      <c r="Q624" s="56"/>
      <c r="R624" s="56"/>
      <c r="S624" s="56"/>
      <c r="W624" s="56"/>
      <c r="X624" s="56"/>
      <c r="Y624" s="56"/>
      <c r="Z624" s="56"/>
    </row>
    <row r="625" spans="8:26" ht="15.75" customHeight="1" x14ac:dyDescent="0.25">
      <c r="H625" s="56"/>
      <c r="I625" s="56"/>
      <c r="J625" s="56"/>
      <c r="N625" s="56"/>
      <c r="O625" s="56"/>
      <c r="P625" s="56"/>
      <c r="Q625" s="56"/>
      <c r="R625" s="56"/>
      <c r="S625" s="56"/>
      <c r="W625" s="56"/>
      <c r="X625" s="56"/>
      <c r="Y625" s="56"/>
      <c r="Z625" s="56"/>
    </row>
    <row r="626" spans="8:26" ht="15.75" customHeight="1" x14ac:dyDescent="0.25">
      <c r="H626" s="56"/>
      <c r="I626" s="56"/>
      <c r="J626" s="56"/>
      <c r="N626" s="56"/>
      <c r="O626" s="56"/>
      <c r="P626" s="56"/>
      <c r="Q626" s="56"/>
      <c r="R626" s="56"/>
      <c r="S626" s="56"/>
      <c r="W626" s="56"/>
      <c r="X626" s="56"/>
      <c r="Y626" s="56"/>
      <c r="Z626" s="56"/>
    </row>
    <row r="627" spans="8:26" ht="15.75" customHeight="1" x14ac:dyDescent="0.25">
      <c r="H627" s="56"/>
      <c r="I627" s="56"/>
      <c r="J627" s="56"/>
      <c r="N627" s="56"/>
      <c r="O627" s="56"/>
      <c r="P627" s="56"/>
      <c r="Q627" s="56"/>
      <c r="R627" s="56"/>
      <c r="S627" s="56"/>
      <c r="W627" s="56"/>
      <c r="X627" s="56"/>
      <c r="Y627" s="56"/>
      <c r="Z627" s="56"/>
    </row>
    <row r="628" spans="8:26" ht="15.75" customHeight="1" x14ac:dyDescent="0.25">
      <c r="H628" s="56"/>
      <c r="I628" s="56"/>
      <c r="J628" s="56"/>
      <c r="N628" s="56"/>
      <c r="O628" s="56"/>
      <c r="P628" s="56"/>
      <c r="Q628" s="56"/>
      <c r="R628" s="56"/>
      <c r="S628" s="56"/>
      <c r="W628" s="56"/>
      <c r="X628" s="56"/>
      <c r="Y628" s="56"/>
      <c r="Z628" s="56"/>
    </row>
    <row r="629" spans="8:26" ht="15.75" customHeight="1" x14ac:dyDescent="0.25">
      <c r="H629" s="56"/>
      <c r="I629" s="56"/>
      <c r="J629" s="56"/>
      <c r="N629" s="56"/>
      <c r="O629" s="56"/>
      <c r="P629" s="56"/>
      <c r="Q629" s="56"/>
      <c r="R629" s="56"/>
      <c r="S629" s="56"/>
      <c r="W629" s="56"/>
      <c r="X629" s="56"/>
      <c r="Y629" s="56"/>
      <c r="Z629" s="56"/>
    </row>
    <row r="630" spans="8:26" ht="15.75" customHeight="1" x14ac:dyDescent="0.25">
      <c r="H630" s="56"/>
      <c r="I630" s="56"/>
      <c r="J630" s="56"/>
      <c r="N630" s="56"/>
      <c r="O630" s="56"/>
      <c r="P630" s="56"/>
      <c r="Q630" s="56"/>
      <c r="R630" s="56"/>
      <c r="S630" s="56"/>
      <c r="W630" s="56"/>
      <c r="X630" s="56"/>
      <c r="Y630" s="56"/>
      <c r="Z630" s="56"/>
    </row>
    <row r="631" spans="8:26" ht="15.75" customHeight="1" x14ac:dyDescent="0.25">
      <c r="H631" s="56"/>
      <c r="I631" s="56"/>
      <c r="J631" s="56"/>
      <c r="N631" s="56"/>
      <c r="O631" s="56"/>
      <c r="P631" s="56"/>
      <c r="Q631" s="56"/>
      <c r="R631" s="56"/>
      <c r="S631" s="56"/>
      <c r="W631" s="56"/>
      <c r="X631" s="56"/>
      <c r="Y631" s="56"/>
      <c r="Z631" s="56"/>
    </row>
    <row r="632" spans="8:26" ht="15.75" customHeight="1" x14ac:dyDescent="0.25">
      <c r="H632" s="56"/>
      <c r="I632" s="56"/>
      <c r="J632" s="56"/>
      <c r="N632" s="56"/>
      <c r="O632" s="56"/>
      <c r="P632" s="56"/>
      <c r="Q632" s="56"/>
      <c r="R632" s="56"/>
      <c r="S632" s="56"/>
      <c r="W632" s="56"/>
      <c r="X632" s="56"/>
      <c r="Y632" s="56"/>
      <c r="Z632" s="56"/>
    </row>
    <row r="633" spans="8:26" ht="15.75" customHeight="1" x14ac:dyDescent="0.25">
      <c r="H633" s="56"/>
      <c r="I633" s="56"/>
      <c r="J633" s="56"/>
      <c r="N633" s="56"/>
      <c r="O633" s="56"/>
      <c r="P633" s="56"/>
      <c r="Q633" s="56"/>
      <c r="R633" s="56"/>
      <c r="S633" s="56"/>
      <c r="W633" s="56"/>
      <c r="X633" s="56"/>
      <c r="Y633" s="56"/>
      <c r="Z633" s="56"/>
    </row>
    <row r="634" spans="8:26" ht="15.75" customHeight="1" x14ac:dyDescent="0.25">
      <c r="H634" s="56"/>
      <c r="I634" s="56"/>
      <c r="J634" s="56"/>
      <c r="N634" s="56"/>
      <c r="O634" s="56"/>
      <c r="P634" s="56"/>
      <c r="Q634" s="56"/>
      <c r="R634" s="56"/>
      <c r="S634" s="56"/>
      <c r="W634" s="56"/>
      <c r="X634" s="56"/>
      <c r="Y634" s="56"/>
      <c r="Z634" s="56"/>
    </row>
    <row r="635" spans="8:26" ht="15.75" customHeight="1" x14ac:dyDescent="0.25">
      <c r="H635" s="56"/>
      <c r="I635" s="56"/>
      <c r="J635" s="56"/>
      <c r="N635" s="56"/>
      <c r="O635" s="56"/>
      <c r="P635" s="56"/>
      <c r="Q635" s="56"/>
      <c r="R635" s="56"/>
      <c r="S635" s="56"/>
      <c r="W635" s="56"/>
      <c r="X635" s="56"/>
      <c r="Y635" s="56"/>
      <c r="Z635" s="56"/>
    </row>
    <row r="636" spans="8:26" ht="15.75" customHeight="1" x14ac:dyDescent="0.25">
      <c r="H636" s="56"/>
      <c r="I636" s="56"/>
      <c r="J636" s="56"/>
      <c r="N636" s="56"/>
      <c r="O636" s="56"/>
      <c r="P636" s="56"/>
      <c r="Q636" s="56"/>
      <c r="R636" s="56"/>
      <c r="S636" s="56"/>
      <c r="W636" s="56"/>
      <c r="X636" s="56"/>
      <c r="Y636" s="56"/>
      <c r="Z636" s="56"/>
    </row>
    <row r="637" spans="8:26" ht="15.75" customHeight="1" x14ac:dyDescent="0.25">
      <c r="H637" s="56"/>
      <c r="I637" s="56"/>
      <c r="J637" s="56"/>
      <c r="N637" s="56"/>
      <c r="O637" s="56"/>
      <c r="P637" s="56"/>
      <c r="Q637" s="56"/>
      <c r="R637" s="56"/>
      <c r="S637" s="56"/>
      <c r="W637" s="56"/>
      <c r="X637" s="56"/>
      <c r="Y637" s="56"/>
      <c r="Z637" s="56"/>
    </row>
    <row r="638" spans="8:26" ht="15.75" customHeight="1" x14ac:dyDescent="0.25">
      <c r="H638" s="56"/>
      <c r="I638" s="56"/>
      <c r="J638" s="56"/>
      <c r="N638" s="56"/>
      <c r="O638" s="56"/>
      <c r="P638" s="56"/>
      <c r="Q638" s="56"/>
      <c r="R638" s="56"/>
      <c r="S638" s="56"/>
      <c r="W638" s="56"/>
      <c r="X638" s="56"/>
      <c r="Y638" s="56"/>
      <c r="Z638" s="56"/>
    </row>
    <row r="639" spans="8:26" ht="15.75" customHeight="1" x14ac:dyDescent="0.25">
      <c r="H639" s="56"/>
      <c r="I639" s="56"/>
      <c r="J639" s="56"/>
      <c r="N639" s="56"/>
      <c r="O639" s="56"/>
      <c r="P639" s="56"/>
      <c r="Q639" s="56"/>
      <c r="R639" s="56"/>
      <c r="S639" s="56"/>
      <c r="W639" s="56"/>
      <c r="X639" s="56"/>
      <c r="Y639" s="56"/>
      <c r="Z639" s="56"/>
    </row>
    <row r="640" spans="8:26" ht="15.75" customHeight="1" x14ac:dyDescent="0.25">
      <c r="H640" s="56"/>
      <c r="I640" s="56"/>
      <c r="J640" s="56"/>
      <c r="N640" s="56"/>
      <c r="O640" s="56"/>
      <c r="P640" s="56"/>
      <c r="Q640" s="56"/>
      <c r="R640" s="56"/>
      <c r="S640" s="56"/>
      <c r="W640" s="56"/>
      <c r="X640" s="56"/>
      <c r="Y640" s="56"/>
      <c r="Z640" s="56"/>
    </row>
    <row r="641" spans="8:26" ht="15.75" customHeight="1" x14ac:dyDescent="0.25">
      <c r="H641" s="56"/>
      <c r="I641" s="56"/>
      <c r="J641" s="56"/>
      <c r="N641" s="56"/>
      <c r="O641" s="56"/>
      <c r="P641" s="56"/>
      <c r="Q641" s="56"/>
      <c r="R641" s="56"/>
      <c r="S641" s="56"/>
      <c r="W641" s="56"/>
      <c r="X641" s="56"/>
      <c r="Y641" s="56"/>
      <c r="Z641" s="56"/>
    </row>
    <row r="642" spans="8:26" ht="15.75" customHeight="1" x14ac:dyDescent="0.25">
      <c r="H642" s="56"/>
      <c r="I642" s="56"/>
      <c r="J642" s="56"/>
      <c r="N642" s="56"/>
      <c r="O642" s="56"/>
      <c r="P642" s="56"/>
      <c r="Q642" s="56"/>
      <c r="R642" s="56"/>
      <c r="S642" s="56"/>
      <c r="W642" s="56"/>
      <c r="X642" s="56"/>
      <c r="Y642" s="56"/>
      <c r="Z642" s="56"/>
    </row>
    <row r="643" spans="8:26" ht="15.75" customHeight="1" x14ac:dyDescent="0.25">
      <c r="H643" s="56"/>
      <c r="I643" s="56"/>
      <c r="J643" s="56"/>
      <c r="N643" s="56"/>
      <c r="O643" s="56"/>
      <c r="P643" s="56"/>
      <c r="Q643" s="56"/>
      <c r="R643" s="56"/>
      <c r="S643" s="56"/>
      <c r="W643" s="56"/>
      <c r="X643" s="56"/>
      <c r="Y643" s="56"/>
      <c r="Z643" s="56"/>
    </row>
    <row r="644" spans="8:26" ht="15.75" customHeight="1" x14ac:dyDescent="0.25">
      <c r="H644" s="56"/>
      <c r="I644" s="56"/>
      <c r="J644" s="56"/>
      <c r="N644" s="56"/>
      <c r="O644" s="56"/>
      <c r="P644" s="56"/>
      <c r="Q644" s="56"/>
      <c r="R644" s="56"/>
      <c r="S644" s="56"/>
      <c r="W644" s="56"/>
      <c r="X644" s="56"/>
      <c r="Y644" s="56"/>
      <c r="Z644" s="56"/>
    </row>
    <row r="645" spans="8:26" ht="15.75" customHeight="1" x14ac:dyDescent="0.25">
      <c r="H645" s="56"/>
      <c r="I645" s="56"/>
      <c r="J645" s="56"/>
      <c r="N645" s="56"/>
      <c r="O645" s="56"/>
      <c r="P645" s="56"/>
      <c r="Q645" s="56"/>
      <c r="R645" s="56"/>
      <c r="S645" s="56"/>
      <c r="W645" s="56"/>
      <c r="X645" s="56"/>
      <c r="Y645" s="56"/>
      <c r="Z645" s="56"/>
    </row>
    <row r="646" spans="8:26" ht="15.75" customHeight="1" x14ac:dyDescent="0.25">
      <c r="H646" s="56"/>
      <c r="I646" s="56"/>
      <c r="J646" s="56"/>
      <c r="N646" s="56"/>
      <c r="O646" s="56"/>
      <c r="P646" s="56"/>
      <c r="Q646" s="56"/>
      <c r="R646" s="56"/>
      <c r="S646" s="56"/>
      <c r="W646" s="56"/>
      <c r="X646" s="56"/>
      <c r="Y646" s="56"/>
      <c r="Z646" s="56"/>
    </row>
    <row r="647" spans="8:26" ht="15.75" customHeight="1" x14ac:dyDescent="0.25">
      <c r="H647" s="56"/>
      <c r="I647" s="56"/>
      <c r="J647" s="56"/>
      <c r="N647" s="56"/>
      <c r="O647" s="56"/>
      <c r="P647" s="56"/>
      <c r="Q647" s="56"/>
      <c r="R647" s="56"/>
      <c r="S647" s="56"/>
      <c r="W647" s="56"/>
      <c r="X647" s="56"/>
      <c r="Y647" s="56"/>
      <c r="Z647" s="56"/>
    </row>
    <row r="648" spans="8:26" ht="15.75" customHeight="1" x14ac:dyDescent="0.25">
      <c r="H648" s="56"/>
      <c r="I648" s="56"/>
      <c r="J648" s="56"/>
      <c r="N648" s="56"/>
      <c r="O648" s="56"/>
      <c r="P648" s="56"/>
      <c r="Q648" s="56"/>
      <c r="R648" s="56"/>
      <c r="S648" s="56"/>
      <c r="W648" s="56"/>
      <c r="X648" s="56"/>
      <c r="Y648" s="56"/>
      <c r="Z648" s="56"/>
    </row>
    <row r="649" spans="8:26" ht="15.75" customHeight="1" x14ac:dyDescent="0.25">
      <c r="H649" s="56"/>
      <c r="I649" s="56"/>
      <c r="J649" s="56"/>
      <c r="N649" s="56"/>
      <c r="O649" s="56"/>
      <c r="P649" s="56"/>
      <c r="Q649" s="56"/>
      <c r="R649" s="56"/>
      <c r="S649" s="56"/>
      <c r="W649" s="56"/>
      <c r="X649" s="56"/>
      <c r="Y649" s="56"/>
      <c r="Z649" s="56"/>
    </row>
    <row r="650" spans="8:26" ht="15.75" customHeight="1" x14ac:dyDescent="0.25">
      <c r="H650" s="56"/>
      <c r="I650" s="56"/>
      <c r="J650" s="56"/>
      <c r="N650" s="56"/>
      <c r="O650" s="56"/>
      <c r="P650" s="56"/>
      <c r="Q650" s="56"/>
      <c r="R650" s="56"/>
      <c r="S650" s="56"/>
      <c r="W650" s="56"/>
      <c r="X650" s="56"/>
      <c r="Y650" s="56"/>
      <c r="Z650" s="56"/>
    </row>
    <row r="651" spans="8:26" ht="15.75" customHeight="1" x14ac:dyDescent="0.25">
      <c r="H651" s="56"/>
      <c r="I651" s="56"/>
      <c r="J651" s="56"/>
      <c r="N651" s="56"/>
      <c r="O651" s="56"/>
      <c r="P651" s="56"/>
      <c r="Q651" s="56"/>
      <c r="R651" s="56"/>
      <c r="S651" s="56"/>
      <c r="W651" s="56"/>
      <c r="X651" s="56"/>
      <c r="Y651" s="56"/>
      <c r="Z651" s="56"/>
    </row>
    <row r="652" spans="8:26" ht="15.75" customHeight="1" x14ac:dyDescent="0.25">
      <c r="H652" s="56"/>
      <c r="I652" s="56"/>
      <c r="J652" s="56"/>
      <c r="N652" s="56"/>
      <c r="O652" s="56"/>
      <c r="P652" s="56"/>
      <c r="Q652" s="56"/>
      <c r="R652" s="56"/>
      <c r="S652" s="56"/>
      <c r="W652" s="56"/>
      <c r="X652" s="56"/>
      <c r="Y652" s="56"/>
      <c r="Z652" s="56"/>
    </row>
    <row r="653" spans="8:26" ht="15.75" customHeight="1" x14ac:dyDescent="0.25">
      <c r="H653" s="56"/>
      <c r="I653" s="56"/>
      <c r="J653" s="56"/>
      <c r="N653" s="56"/>
      <c r="O653" s="56"/>
      <c r="P653" s="56"/>
      <c r="Q653" s="56"/>
      <c r="R653" s="56"/>
      <c r="S653" s="56"/>
      <c r="W653" s="56"/>
      <c r="X653" s="56"/>
      <c r="Y653" s="56"/>
      <c r="Z653" s="56"/>
    </row>
    <row r="654" spans="8:26" ht="15.75" customHeight="1" x14ac:dyDescent="0.25">
      <c r="H654" s="56"/>
      <c r="I654" s="56"/>
      <c r="J654" s="56"/>
      <c r="N654" s="56"/>
      <c r="O654" s="56"/>
      <c r="P654" s="56"/>
      <c r="Q654" s="56"/>
      <c r="R654" s="56"/>
      <c r="S654" s="56"/>
      <c r="W654" s="56"/>
      <c r="X654" s="56"/>
      <c r="Y654" s="56"/>
      <c r="Z654" s="56"/>
    </row>
    <row r="655" spans="8:26" ht="15.75" customHeight="1" x14ac:dyDescent="0.25">
      <c r="H655" s="56"/>
      <c r="I655" s="56"/>
      <c r="J655" s="56"/>
      <c r="N655" s="56"/>
      <c r="O655" s="56"/>
      <c r="P655" s="56"/>
      <c r="Q655" s="56"/>
      <c r="R655" s="56"/>
      <c r="S655" s="56"/>
      <c r="W655" s="56"/>
      <c r="X655" s="56"/>
      <c r="Y655" s="56"/>
      <c r="Z655" s="56"/>
    </row>
    <row r="656" spans="8:26" ht="15.75" customHeight="1" x14ac:dyDescent="0.25">
      <c r="H656" s="56"/>
      <c r="I656" s="56"/>
      <c r="J656" s="56"/>
      <c r="N656" s="56"/>
      <c r="O656" s="56"/>
      <c r="P656" s="56"/>
      <c r="Q656" s="56"/>
      <c r="R656" s="56"/>
      <c r="S656" s="56"/>
      <c r="W656" s="56"/>
      <c r="X656" s="56"/>
      <c r="Y656" s="56"/>
      <c r="Z656" s="56"/>
    </row>
    <row r="657" spans="8:26" ht="15.75" customHeight="1" x14ac:dyDescent="0.25">
      <c r="H657" s="56"/>
      <c r="I657" s="56"/>
      <c r="J657" s="56"/>
      <c r="N657" s="56"/>
      <c r="O657" s="56"/>
      <c r="P657" s="56"/>
      <c r="Q657" s="56"/>
      <c r="R657" s="56"/>
      <c r="S657" s="56"/>
      <c r="W657" s="56"/>
      <c r="X657" s="56"/>
      <c r="Y657" s="56"/>
      <c r="Z657" s="56"/>
    </row>
    <row r="658" spans="8:26" ht="15.75" customHeight="1" x14ac:dyDescent="0.25">
      <c r="H658" s="56"/>
      <c r="I658" s="56"/>
      <c r="J658" s="56"/>
      <c r="N658" s="56"/>
      <c r="O658" s="56"/>
      <c r="P658" s="56"/>
      <c r="Q658" s="56"/>
      <c r="R658" s="56"/>
      <c r="S658" s="56"/>
      <c r="W658" s="56"/>
      <c r="X658" s="56"/>
      <c r="Y658" s="56"/>
      <c r="Z658" s="56"/>
    </row>
    <row r="659" spans="8:26" ht="15.75" customHeight="1" x14ac:dyDescent="0.25">
      <c r="H659" s="56"/>
      <c r="I659" s="56"/>
      <c r="J659" s="56"/>
      <c r="N659" s="56"/>
      <c r="O659" s="56"/>
      <c r="P659" s="56"/>
      <c r="Q659" s="56"/>
      <c r="R659" s="56"/>
      <c r="S659" s="56"/>
      <c r="W659" s="56"/>
      <c r="X659" s="56"/>
      <c r="Y659" s="56"/>
      <c r="Z659" s="56"/>
    </row>
    <row r="660" spans="8:26" ht="15.75" customHeight="1" x14ac:dyDescent="0.25">
      <c r="H660" s="56"/>
      <c r="I660" s="56"/>
      <c r="J660" s="56"/>
      <c r="N660" s="56"/>
      <c r="O660" s="56"/>
      <c r="P660" s="56"/>
      <c r="Q660" s="56"/>
      <c r="R660" s="56"/>
      <c r="S660" s="56"/>
      <c r="W660" s="56"/>
      <c r="X660" s="56"/>
      <c r="Y660" s="56"/>
      <c r="Z660" s="56"/>
    </row>
    <row r="661" spans="8:26" ht="15.75" customHeight="1" x14ac:dyDescent="0.25">
      <c r="H661" s="56"/>
      <c r="I661" s="56"/>
      <c r="J661" s="56"/>
      <c r="N661" s="56"/>
      <c r="O661" s="56"/>
      <c r="P661" s="56"/>
      <c r="Q661" s="56"/>
      <c r="R661" s="56"/>
      <c r="S661" s="56"/>
      <c r="W661" s="56"/>
      <c r="X661" s="56"/>
      <c r="Y661" s="56"/>
      <c r="Z661" s="56"/>
    </row>
    <row r="662" spans="8:26" ht="15.75" customHeight="1" x14ac:dyDescent="0.25">
      <c r="H662" s="56"/>
      <c r="I662" s="56"/>
      <c r="J662" s="56"/>
      <c r="N662" s="56"/>
      <c r="O662" s="56"/>
      <c r="P662" s="56"/>
      <c r="Q662" s="56"/>
      <c r="R662" s="56"/>
      <c r="S662" s="56"/>
      <c r="W662" s="56"/>
      <c r="X662" s="56"/>
      <c r="Y662" s="56"/>
      <c r="Z662" s="56"/>
    </row>
    <row r="663" spans="8:26" ht="15.75" customHeight="1" x14ac:dyDescent="0.25">
      <c r="H663" s="56"/>
      <c r="I663" s="56"/>
      <c r="J663" s="56"/>
      <c r="N663" s="56"/>
      <c r="O663" s="56"/>
      <c r="P663" s="56"/>
      <c r="Q663" s="56"/>
      <c r="R663" s="56"/>
      <c r="S663" s="56"/>
      <c r="W663" s="56"/>
      <c r="X663" s="56"/>
      <c r="Y663" s="56"/>
      <c r="Z663" s="56"/>
    </row>
    <row r="664" spans="8:26" ht="15.75" customHeight="1" x14ac:dyDescent="0.25">
      <c r="H664" s="56"/>
      <c r="I664" s="56"/>
      <c r="J664" s="56"/>
      <c r="N664" s="56"/>
      <c r="O664" s="56"/>
      <c r="P664" s="56"/>
      <c r="Q664" s="56"/>
      <c r="R664" s="56"/>
      <c r="S664" s="56"/>
      <c r="W664" s="56"/>
      <c r="X664" s="56"/>
      <c r="Y664" s="56"/>
      <c r="Z664" s="56"/>
    </row>
    <row r="665" spans="8:26" ht="15.75" customHeight="1" x14ac:dyDescent="0.25">
      <c r="H665" s="56"/>
      <c r="I665" s="56"/>
      <c r="J665" s="56"/>
      <c r="N665" s="56"/>
      <c r="O665" s="56"/>
      <c r="P665" s="56"/>
      <c r="Q665" s="56"/>
      <c r="R665" s="56"/>
      <c r="S665" s="56"/>
      <c r="W665" s="56"/>
      <c r="X665" s="56"/>
      <c r="Y665" s="56"/>
      <c r="Z665" s="56"/>
    </row>
    <row r="666" spans="8:26" ht="15.75" customHeight="1" x14ac:dyDescent="0.25">
      <c r="H666" s="56"/>
      <c r="I666" s="56"/>
      <c r="J666" s="56"/>
      <c r="N666" s="56"/>
      <c r="O666" s="56"/>
      <c r="P666" s="56"/>
      <c r="Q666" s="56"/>
      <c r="R666" s="56"/>
      <c r="S666" s="56"/>
      <c r="W666" s="56"/>
      <c r="X666" s="56"/>
      <c r="Y666" s="56"/>
      <c r="Z666" s="56"/>
    </row>
    <row r="667" spans="8:26" ht="15.75" customHeight="1" x14ac:dyDescent="0.25">
      <c r="H667" s="56"/>
      <c r="I667" s="56"/>
      <c r="J667" s="56"/>
      <c r="N667" s="56"/>
      <c r="O667" s="56"/>
      <c r="P667" s="56"/>
      <c r="Q667" s="56"/>
      <c r="R667" s="56"/>
      <c r="S667" s="56"/>
      <c r="W667" s="56"/>
      <c r="X667" s="56"/>
      <c r="Y667" s="56"/>
      <c r="Z667" s="56"/>
    </row>
    <row r="668" spans="8:26" ht="15.75" customHeight="1" x14ac:dyDescent="0.25">
      <c r="H668" s="56"/>
      <c r="I668" s="56"/>
      <c r="J668" s="56"/>
      <c r="N668" s="56"/>
      <c r="O668" s="56"/>
      <c r="P668" s="56"/>
      <c r="Q668" s="56"/>
      <c r="R668" s="56"/>
      <c r="S668" s="56"/>
      <c r="W668" s="56"/>
      <c r="X668" s="56"/>
      <c r="Y668" s="56"/>
      <c r="Z668" s="56"/>
    </row>
    <row r="669" spans="8:26" ht="15.75" customHeight="1" x14ac:dyDescent="0.25">
      <c r="H669" s="56"/>
      <c r="I669" s="56"/>
      <c r="J669" s="56"/>
      <c r="N669" s="56"/>
      <c r="O669" s="56"/>
      <c r="P669" s="56"/>
      <c r="Q669" s="56"/>
      <c r="R669" s="56"/>
      <c r="S669" s="56"/>
      <c r="W669" s="56"/>
      <c r="X669" s="56"/>
      <c r="Y669" s="56"/>
      <c r="Z669" s="56"/>
    </row>
    <row r="670" spans="8:26" ht="15.75" customHeight="1" x14ac:dyDescent="0.25">
      <c r="H670" s="56"/>
      <c r="I670" s="56"/>
      <c r="J670" s="56"/>
      <c r="N670" s="56"/>
      <c r="O670" s="56"/>
      <c r="P670" s="56"/>
      <c r="Q670" s="56"/>
      <c r="R670" s="56"/>
      <c r="S670" s="56"/>
      <c r="W670" s="56"/>
      <c r="X670" s="56"/>
      <c r="Y670" s="56"/>
      <c r="Z670" s="56"/>
    </row>
    <row r="671" spans="8:26" ht="15.75" customHeight="1" x14ac:dyDescent="0.25">
      <c r="H671" s="56"/>
      <c r="I671" s="56"/>
      <c r="J671" s="56"/>
      <c r="N671" s="56"/>
      <c r="O671" s="56"/>
      <c r="P671" s="56"/>
      <c r="Q671" s="56"/>
      <c r="R671" s="56"/>
      <c r="S671" s="56"/>
      <c r="W671" s="56"/>
      <c r="X671" s="56"/>
      <c r="Y671" s="56"/>
      <c r="Z671" s="56"/>
    </row>
    <row r="672" spans="8:26" ht="15.75" customHeight="1" x14ac:dyDescent="0.25">
      <c r="H672" s="56"/>
      <c r="I672" s="56"/>
      <c r="J672" s="56"/>
      <c r="N672" s="56"/>
      <c r="O672" s="56"/>
      <c r="P672" s="56"/>
      <c r="Q672" s="56"/>
      <c r="R672" s="56"/>
      <c r="S672" s="56"/>
      <c r="W672" s="56"/>
      <c r="X672" s="56"/>
      <c r="Y672" s="56"/>
      <c r="Z672" s="56"/>
    </row>
    <row r="673" spans="8:26" ht="15.75" customHeight="1" x14ac:dyDescent="0.25">
      <c r="H673" s="56"/>
      <c r="I673" s="56"/>
      <c r="J673" s="56"/>
      <c r="N673" s="56"/>
      <c r="O673" s="56"/>
      <c r="P673" s="56"/>
      <c r="Q673" s="56"/>
      <c r="R673" s="56"/>
      <c r="S673" s="56"/>
      <c r="W673" s="56"/>
      <c r="X673" s="56"/>
      <c r="Y673" s="56"/>
      <c r="Z673" s="56"/>
    </row>
    <row r="674" spans="8:26" ht="15.75" customHeight="1" x14ac:dyDescent="0.25">
      <c r="H674" s="56"/>
      <c r="I674" s="56"/>
      <c r="J674" s="56"/>
      <c r="N674" s="56"/>
      <c r="O674" s="56"/>
      <c r="P674" s="56"/>
      <c r="Q674" s="56"/>
      <c r="R674" s="56"/>
      <c r="S674" s="56"/>
      <c r="W674" s="56"/>
      <c r="X674" s="56"/>
      <c r="Y674" s="56"/>
      <c r="Z674" s="56"/>
    </row>
    <row r="675" spans="8:26" ht="15.75" customHeight="1" x14ac:dyDescent="0.25">
      <c r="H675" s="56"/>
      <c r="I675" s="56"/>
      <c r="J675" s="56"/>
      <c r="N675" s="56"/>
      <c r="O675" s="56"/>
      <c r="P675" s="56"/>
      <c r="Q675" s="56"/>
      <c r="R675" s="56"/>
      <c r="S675" s="56"/>
      <c r="W675" s="56"/>
      <c r="X675" s="56"/>
      <c r="Y675" s="56"/>
      <c r="Z675" s="56"/>
    </row>
    <row r="676" spans="8:26" ht="15.75" customHeight="1" x14ac:dyDescent="0.25">
      <c r="H676" s="56"/>
      <c r="I676" s="56"/>
      <c r="J676" s="56"/>
      <c r="N676" s="56"/>
      <c r="O676" s="56"/>
      <c r="P676" s="56"/>
      <c r="Q676" s="56"/>
      <c r="R676" s="56"/>
      <c r="S676" s="56"/>
      <c r="W676" s="56"/>
      <c r="X676" s="56"/>
      <c r="Y676" s="56"/>
      <c r="Z676" s="56"/>
    </row>
    <row r="677" spans="8:26" ht="15.75" customHeight="1" x14ac:dyDescent="0.25">
      <c r="H677" s="56"/>
      <c r="I677" s="56"/>
      <c r="J677" s="56"/>
      <c r="N677" s="56"/>
      <c r="O677" s="56"/>
      <c r="P677" s="56"/>
      <c r="Q677" s="56"/>
      <c r="R677" s="56"/>
      <c r="S677" s="56"/>
      <c r="W677" s="56"/>
      <c r="X677" s="56"/>
      <c r="Y677" s="56"/>
      <c r="Z677" s="56"/>
    </row>
    <row r="678" spans="8:26" ht="15.75" customHeight="1" x14ac:dyDescent="0.25">
      <c r="H678" s="56"/>
      <c r="I678" s="56"/>
      <c r="J678" s="56"/>
      <c r="N678" s="56"/>
      <c r="O678" s="56"/>
      <c r="P678" s="56"/>
      <c r="Q678" s="56"/>
      <c r="R678" s="56"/>
      <c r="S678" s="56"/>
      <c r="W678" s="56"/>
      <c r="X678" s="56"/>
      <c r="Y678" s="56"/>
      <c r="Z678" s="56"/>
    </row>
    <row r="679" spans="8:26" ht="15.75" customHeight="1" x14ac:dyDescent="0.25">
      <c r="H679" s="56"/>
      <c r="I679" s="56"/>
      <c r="J679" s="56"/>
      <c r="N679" s="56"/>
      <c r="O679" s="56"/>
      <c r="P679" s="56"/>
      <c r="Q679" s="56"/>
      <c r="R679" s="56"/>
      <c r="S679" s="56"/>
      <c r="W679" s="56"/>
      <c r="X679" s="56"/>
      <c r="Y679" s="56"/>
      <c r="Z679" s="56"/>
    </row>
    <row r="680" spans="8:26" ht="15.75" customHeight="1" x14ac:dyDescent="0.25">
      <c r="H680" s="56"/>
      <c r="I680" s="56"/>
      <c r="J680" s="56"/>
      <c r="N680" s="56"/>
      <c r="O680" s="56"/>
      <c r="P680" s="56"/>
      <c r="Q680" s="56"/>
      <c r="R680" s="56"/>
      <c r="S680" s="56"/>
      <c r="W680" s="56"/>
      <c r="X680" s="56"/>
      <c r="Y680" s="56"/>
      <c r="Z680" s="56"/>
    </row>
    <row r="681" spans="8:26" ht="15.75" customHeight="1" x14ac:dyDescent="0.25">
      <c r="H681" s="56"/>
      <c r="I681" s="56"/>
      <c r="J681" s="56"/>
      <c r="N681" s="56"/>
      <c r="O681" s="56"/>
      <c r="P681" s="56"/>
      <c r="Q681" s="56"/>
      <c r="R681" s="56"/>
      <c r="S681" s="56"/>
      <c r="W681" s="56"/>
      <c r="X681" s="56"/>
      <c r="Y681" s="56"/>
      <c r="Z681" s="56"/>
    </row>
    <row r="682" spans="8:26" ht="15.75" customHeight="1" x14ac:dyDescent="0.25">
      <c r="H682" s="56"/>
      <c r="I682" s="56"/>
      <c r="J682" s="56"/>
      <c r="N682" s="56"/>
      <c r="O682" s="56"/>
      <c r="P682" s="56"/>
      <c r="Q682" s="56"/>
      <c r="R682" s="56"/>
      <c r="S682" s="56"/>
      <c r="W682" s="56"/>
      <c r="X682" s="56"/>
      <c r="Y682" s="56"/>
      <c r="Z682" s="56"/>
    </row>
    <row r="683" spans="8:26" ht="15.75" customHeight="1" x14ac:dyDescent="0.25">
      <c r="H683" s="56"/>
      <c r="I683" s="56"/>
      <c r="J683" s="56"/>
      <c r="N683" s="56"/>
      <c r="O683" s="56"/>
      <c r="P683" s="56"/>
      <c r="Q683" s="56"/>
      <c r="R683" s="56"/>
      <c r="S683" s="56"/>
      <c r="W683" s="56"/>
      <c r="X683" s="56"/>
      <c r="Y683" s="56"/>
      <c r="Z683" s="56"/>
    </row>
    <row r="684" spans="8:26" ht="15.75" customHeight="1" x14ac:dyDescent="0.25">
      <c r="H684" s="56"/>
      <c r="I684" s="56"/>
      <c r="J684" s="56"/>
      <c r="N684" s="56"/>
      <c r="O684" s="56"/>
      <c r="P684" s="56"/>
      <c r="Q684" s="56"/>
      <c r="R684" s="56"/>
      <c r="S684" s="56"/>
      <c r="W684" s="56"/>
      <c r="X684" s="56"/>
      <c r="Y684" s="56"/>
      <c r="Z684" s="56"/>
    </row>
    <row r="685" spans="8:26" ht="15.75" customHeight="1" x14ac:dyDescent="0.25">
      <c r="H685" s="56"/>
      <c r="I685" s="56"/>
      <c r="J685" s="56"/>
      <c r="N685" s="56"/>
      <c r="O685" s="56"/>
      <c r="P685" s="56"/>
      <c r="Q685" s="56"/>
      <c r="R685" s="56"/>
      <c r="S685" s="56"/>
      <c r="W685" s="56"/>
      <c r="X685" s="56"/>
      <c r="Y685" s="56"/>
      <c r="Z685" s="56"/>
    </row>
    <row r="686" spans="8:26" ht="15.75" customHeight="1" x14ac:dyDescent="0.25">
      <c r="H686" s="56"/>
      <c r="I686" s="56"/>
      <c r="J686" s="56"/>
      <c r="N686" s="56"/>
      <c r="O686" s="56"/>
      <c r="P686" s="56"/>
      <c r="Q686" s="56"/>
      <c r="R686" s="56"/>
      <c r="S686" s="56"/>
      <c r="W686" s="56"/>
      <c r="X686" s="56"/>
      <c r="Y686" s="56"/>
      <c r="Z686" s="56"/>
    </row>
    <row r="687" spans="8:26" ht="15.75" customHeight="1" x14ac:dyDescent="0.25">
      <c r="H687" s="56"/>
      <c r="I687" s="56"/>
      <c r="J687" s="56"/>
      <c r="N687" s="56"/>
      <c r="O687" s="56"/>
      <c r="P687" s="56"/>
      <c r="Q687" s="56"/>
      <c r="R687" s="56"/>
      <c r="S687" s="56"/>
      <c r="W687" s="56"/>
      <c r="X687" s="56"/>
      <c r="Y687" s="56"/>
      <c r="Z687" s="56"/>
    </row>
    <row r="688" spans="8:26" ht="15.75" customHeight="1" x14ac:dyDescent="0.25">
      <c r="H688" s="56"/>
      <c r="I688" s="56"/>
      <c r="J688" s="56"/>
      <c r="N688" s="56"/>
      <c r="O688" s="56"/>
      <c r="P688" s="56"/>
      <c r="Q688" s="56"/>
      <c r="R688" s="56"/>
      <c r="S688" s="56"/>
      <c r="W688" s="56"/>
      <c r="X688" s="56"/>
      <c r="Y688" s="56"/>
      <c r="Z688" s="56"/>
    </row>
    <row r="689" spans="8:26" ht="15.75" customHeight="1" x14ac:dyDescent="0.25">
      <c r="H689" s="56"/>
      <c r="I689" s="56"/>
      <c r="J689" s="56"/>
      <c r="N689" s="56"/>
      <c r="O689" s="56"/>
      <c r="P689" s="56"/>
      <c r="Q689" s="56"/>
      <c r="R689" s="56"/>
      <c r="S689" s="56"/>
      <c r="W689" s="56"/>
      <c r="X689" s="56"/>
      <c r="Y689" s="56"/>
      <c r="Z689" s="56"/>
    </row>
    <row r="690" spans="8:26" ht="15.75" customHeight="1" x14ac:dyDescent="0.25">
      <c r="H690" s="56"/>
      <c r="I690" s="56"/>
      <c r="J690" s="56"/>
      <c r="N690" s="56"/>
      <c r="O690" s="56"/>
      <c r="P690" s="56"/>
      <c r="Q690" s="56"/>
      <c r="R690" s="56"/>
      <c r="S690" s="56"/>
      <c r="W690" s="56"/>
      <c r="X690" s="56"/>
      <c r="Y690" s="56"/>
      <c r="Z690" s="56"/>
    </row>
    <row r="691" spans="8:26" ht="15.75" customHeight="1" x14ac:dyDescent="0.25">
      <c r="H691" s="56"/>
      <c r="I691" s="56"/>
      <c r="J691" s="56"/>
      <c r="N691" s="56"/>
      <c r="O691" s="56"/>
      <c r="P691" s="56"/>
      <c r="Q691" s="56"/>
      <c r="R691" s="56"/>
      <c r="S691" s="56"/>
      <c r="W691" s="56"/>
      <c r="X691" s="56"/>
      <c r="Y691" s="56"/>
      <c r="Z691" s="56"/>
    </row>
    <row r="692" spans="8:26" ht="15.75" customHeight="1" x14ac:dyDescent="0.25">
      <c r="H692" s="56"/>
      <c r="I692" s="56"/>
      <c r="J692" s="56"/>
      <c r="N692" s="56"/>
      <c r="O692" s="56"/>
      <c r="P692" s="56"/>
      <c r="Q692" s="56"/>
      <c r="R692" s="56"/>
      <c r="S692" s="56"/>
      <c r="W692" s="56"/>
      <c r="X692" s="56"/>
      <c r="Y692" s="56"/>
      <c r="Z692" s="56"/>
    </row>
    <row r="693" spans="8:26" ht="15.75" customHeight="1" x14ac:dyDescent="0.25">
      <c r="H693" s="56"/>
      <c r="I693" s="56"/>
      <c r="J693" s="56"/>
      <c r="N693" s="56"/>
      <c r="O693" s="56"/>
      <c r="P693" s="56"/>
      <c r="Q693" s="56"/>
      <c r="R693" s="56"/>
      <c r="S693" s="56"/>
      <c r="W693" s="56"/>
      <c r="X693" s="56"/>
      <c r="Y693" s="56"/>
      <c r="Z693" s="56"/>
    </row>
    <row r="694" spans="8:26" ht="15.75" customHeight="1" x14ac:dyDescent="0.25">
      <c r="H694" s="56"/>
      <c r="I694" s="56"/>
      <c r="J694" s="56"/>
      <c r="N694" s="56"/>
      <c r="O694" s="56"/>
      <c r="P694" s="56"/>
      <c r="Q694" s="56"/>
      <c r="R694" s="56"/>
      <c r="S694" s="56"/>
      <c r="W694" s="56"/>
      <c r="X694" s="56"/>
      <c r="Y694" s="56"/>
      <c r="Z694" s="56"/>
    </row>
    <row r="695" spans="8:26" ht="15.75" customHeight="1" x14ac:dyDescent="0.25">
      <c r="H695" s="56"/>
      <c r="I695" s="56"/>
      <c r="J695" s="56"/>
      <c r="N695" s="56"/>
      <c r="O695" s="56"/>
      <c r="P695" s="56"/>
      <c r="Q695" s="56"/>
      <c r="R695" s="56"/>
      <c r="S695" s="56"/>
      <c r="W695" s="56"/>
      <c r="X695" s="56"/>
      <c r="Y695" s="56"/>
      <c r="Z695" s="56"/>
    </row>
    <row r="696" spans="8:26" ht="15.75" customHeight="1" x14ac:dyDescent="0.25">
      <c r="H696" s="56"/>
      <c r="I696" s="56"/>
      <c r="J696" s="56"/>
      <c r="N696" s="56"/>
      <c r="O696" s="56"/>
      <c r="P696" s="56"/>
      <c r="Q696" s="56"/>
      <c r="R696" s="56"/>
      <c r="S696" s="56"/>
      <c r="W696" s="56"/>
      <c r="X696" s="56"/>
      <c r="Y696" s="56"/>
      <c r="Z696" s="56"/>
    </row>
    <row r="697" spans="8:26" ht="15.75" customHeight="1" x14ac:dyDescent="0.25">
      <c r="H697" s="56"/>
      <c r="I697" s="56"/>
      <c r="J697" s="56"/>
      <c r="N697" s="56"/>
      <c r="O697" s="56"/>
      <c r="P697" s="56"/>
      <c r="Q697" s="56"/>
      <c r="R697" s="56"/>
      <c r="S697" s="56"/>
      <c r="W697" s="56"/>
      <c r="X697" s="56"/>
      <c r="Y697" s="56"/>
      <c r="Z697" s="56"/>
    </row>
    <row r="698" spans="8:26" ht="15.75" customHeight="1" x14ac:dyDescent="0.25">
      <c r="H698" s="56"/>
      <c r="I698" s="56"/>
      <c r="J698" s="56"/>
      <c r="N698" s="56"/>
      <c r="O698" s="56"/>
      <c r="P698" s="56"/>
      <c r="Q698" s="56"/>
      <c r="R698" s="56"/>
      <c r="S698" s="56"/>
      <c r="W698" s="56"/>
      <c r="X698" s="56"/>
      <c r="Y698" s="56"/>
      <c r="Z698" s="56"/>
    </row>
    <row r="699" spans="8:26" ht="15.75" customHeight="1" x14ac:dyDescent="0.25">
      <c r="H699" s="56"/>
      <c r="I699" s="56"/>
      <c r="J699" s="56"/>
      <c r="N699" s="56"/>
      <c r="O699" s="56"/>
      <c r="P699" s="56"/>
      <c r="Q699" s="56"/>
      <c r="R699" s="56"/>
      <c r="S699" s="56"/>
      <c r="W699" s="56"/>
      <c r="X699" s="56"/>
      <c r="Y699" s="56"/>
      <c r="Z699" s="56"/>
    </row>
    <row r="700" spans="8:26" ht="15.75" customHeight="1" x14ac:dyDescent="0.25">
      <c r="H700" s="56"/>
      <c r="I700" s="56"/>
      <c r="J700" s="56"/>
      <c r="N700" s="56"/>
      <c r="O700" s="56"/>
      <c r="P700" s="56"/>
      <c r="Q700" s="56"/>
      <c r="R700" s="56"/>
      <c r="S700" s="56"/>
      <c r="W700" s="56"/>
      <c r="X700" s="56"/>
      <c r="Y700" s="56"/>
      <c r="Z700" s="56"/>
    </row>
    <row r="701" spans="8:26" ht="15.75" customHeight="1" x14ac:dyDescent="0.25">
      <c r="H701" s="56"/>
      <c r="I701" s="56"/>
      <c r="J701" s="56"/>
      <c r="N701" s="56"/>
      <c r="O701" s="56"/>
      <c r="P701" s="56"/>
      <c r="Q701" s="56"/>
      <c r="R701" s="56"/>
      <c r="S701" s="56"/>
      <c r="W701" s="56"/>
      <c r="X701" s="56"/>
      <c r="Y701" s="56"/>
      <c r="Z701" s="56"/>
    </row>
    <row r="702" spans="8:26" ht="15.75" customHeight="1" x14ac:dyDescent="0.25">
      <c r="H702" s="56"/>
      <c r="I702" s="56"/>
      <c r="J702" s="56"/>
      <c r="N702" s="56"/>
      <c r="O702" s="56"/>
      <c r="P702" s="56"/>
      <c r="Q702" s="56"/>
      <c r="R702" s="56"/>
      <c r="S702" s="56"/>
      <c r="W702" s="56"/>
      <c r="X702" s="56"/>
      <c r="Y702" s="56"/>
      <c r="Z702" s="56"/>
    </row>
    <row r="703" spans="8:26" ht="15.75" customHeight="1" x14ac:dyDescent="0.25">
      <c r="H703" s="56"/>
      <c r="I703" s="56"/>
      <c r="J703" s="56"/>
      <c r="N703" s="56"/>
      <c r="O703" s="56"/>
      <c r="P703" s="56"/>
      <c r="Q703" s="56"/>
      <c r="R703" s="56"/>
      <c r="S703" s="56"/>
      <c r="W703" s="56"/>
      <c r="X703" s="56"/>
      <c r="Y703" s="56"/>
      <c r="Z703" s="56"/>
    </row>
    <row r="704" spans="8:26" ht="15.75" customHeight="1" x14ac:dyDescent="0.25">
      <c r="H704" s="56"/>
      <c r="I704" s="56"/>
      <c r="J704" s="56"/>
      <c r="N704" s="56"/>
      <c r="O704" s="56"/>
      <c r="P704" s="56"/>
      <c r="Q704" s="56"/>
      <c r="R704" s="56"/>
      <c r="S704" s="56"/>
      <c r="W704" s="56"/>
      <c r="X704" s="56"/>
      <c r="Y704" s="56"/>
      <c r="Z704" s="56"/>
    </row>
    <row r="705" spans="8:26" ht="15.75" customHeight="1" x14ac:dyDescent="0.25">
      <c r="H705" s="56"/>
      <c r="I705" s="56"/>
      <c r="J705" s="56"/>
      <c r="N705" s="56"/>
      <c r="O705" s="56"/>
      <c r="P705" s="56"/>
      <c r="Q705" s="56"/>
      <c r="R705" s="56"/>
      <c r="S705" s="56"/>
      <c r="W705" s="56"/>
      <c r="X705" s="56"/>
      <c r="Y705" s="56"/>
      <c r="Z705" s="56"/>
    </row>
    <row r="706" spans="8:26" ht="15.75" customHeight="1" x14ac:dyDescent="0.25">
      <c r="H706" s="56"/>
      <c r="I706" s="56"/>
      <c r="J706" s="56"/>
      <c r="N706" s="56"/>
      <c r="O706" s="56"/>
      <c r="P706" s="56"/>
      <c r="Q706" s="56"/>
      <c r="R706" s="56"/>
      <c r="S706" s="56"/>
      <c r="W706" s="56"/>
      <c r="X706" s="56"/>
      <c r="Y706" s="56"/>
      <c r="Z706" s="56"/>
    </row>
    <row r="707" spans="8:26" ht="15.75" customHeight="1" x14ac:dyDescent="0.25">
      <c r="H707" s="56"/>
      <c r="I707" s="56"/>
      <c r="J707" s="56"/>
      <c r="N707" s="56"/>
      <c r="O707" s="56"/>
      <c r="P707" s="56"/>
      <c r="Q707" s="56"/>
      <c r="R707" s="56"/>
      <c r="S707" s="56"/>
      <c r="W707" s="56"/>
      <c r="X707" s="56"/>
      <c r="Y707" s="56"/>
      <c r="Z707" s="56"/>
    </row>
    <row r="708" spans="8:26" ht="15.75" customHeight="1" x14ac:dyDescent="0.25">
      <c r="H708" s="56"/>
      <c r="I708" s="56"/>
      <c r="J708" s="56"/>
      <c r="N708" s="56"/>
      <c r="O708" s="56"/>
      <c r="P708" s="56"/>
      <c r="Q708" s="56"/>
      <c r="R708" s="56"/>
      <c r="S708" s="56"/>
      <c r="W708" s="56"/>
      <c r="X708" s="56"/>
      <c r="Y708" s="56"/>
      <c r="Z708" s="56"/>
    </row>
    <row r="709" spans="8:26" ht="15.75" customHeight="1" x14ac:dyDescent="0.25">
      <c r="H709" s="56"/>
      <c r="I709" s="56"/>
      <c r="J709" s="56"/>
      <c r="N709" s="56"/>
      <c r="O709" s="56"/>
      <c r="P709" s="56"/>
      <c r="Q709" s="56"/>
      <c r="R709" s="56"/>
      <c r="S709" s="56"/>
      <c r="W709" s="56"/>
      <c r="X709" s="56"/>
      <c r="Y709" s="56"/>
      <c r="Z709" s="56"/>
    </row>
    <row r="710" spans="8:26" ht="15.75" customHeight="1" x14ac:dyDescent="0.25">
      <c r="H710" s="56"/>
      <c r="I710" s="56"/>
      <c r="J710" s="56"/>
      <c r="N710" s="56"/>
      <c r="O710" s="56"/>
      <c r="P710" s="56"/>
      <c r="Q710" s="56"/>
      <c r="R710" s="56"/>
      <c r="S710" s="56"/>
      <c r="W710" s="56"/>
      <c r="X710" s="56"/>
      <c r="Y710" s="56"/>
      <c r="Z710" s="56"/>
    </row>
    <row r="711" spans="8:26" ht="15.75" customHeight="1" x14ac:dyDescent="0.25">
      <c r="H711" s="56"/>
      <c r="I711" s="56"/>
      <c r="J711" s="56"/>
      <c r="N711" s="56"/>
      <c r="O711" s="56"/>
      <c r="P711" s="56"/>
      <c r="Q711" s="56"/>
      <c r="R711" s="56"/>
      <c r="S711" s="56"/>
      <c r="W711" s="56"/>
      <c r="X711" s="56"/>
      <c r="Y711" s="56"/>
      <c r="Z711" s="56"/>
    </row>
    <row r="712" spans="8:26" ht="15.75" customHeight="1" x14ac:dyDescent="0.25">
      <c r="H712" s="56"/>
      <c r="I712" s="56"/>
      <c r="J712" s="56"/>
      <c r="N712" s="56"/>
      <c r="O712" s="56"/>
      <c r="P712" s="56"/>
      <c r="Q712" s="56"/>
      <c r="R712" s="56"/>
      <c r="S712" s="56"/>
      <c r="W712" s="56"/>
      <c r="X712" s="56"/>
      <c r="Y712" s="56"/>
      <c r="Z712" s="56"/>
    </row>
    <row r="713" spans="8:26" ht="15.75" customHeight="1" x14ac:dyDescent="0.25">
      <c r="H713" s="56"/>
      <c r="I713" s="56"/>
      <c r="J713" s="56"/>
      <c r="N713" s="56"/>
      <c r="O713" s="56"/>
      <c r="P713" s="56"/>
      <c r="Q713" s="56"/>
      <c r="R713" s="56"/>
      <c r="S713" s="56"/>
      <c r="W713" s="56"/>
      <c r="X713" s="56"/>
      <c r="Y713" s="56"/>
      <c r="Z713" s="56"/>
    </row>
    <row r="714" spans="8:26" ht="15.75" customHeight="1" x14ac:dyDescent="0.25">
      <c r="H714" s="56"/>
      <c r="I714" s="56"/>
      <c r="J714" s="56"/>
      <c r="N714" s="56"/>
      <c r="O714" s="56"/>
      <c r="P714" s="56"/>
      <c r="Q714" s="56"/>
      <c r="R714" s="56"/>
      <c r="S714" s="56"/>
      <c r="W714" s="56"/>
      <c r="X714" s="56"/>
      <c r="Y714" s="56"/>
      <c r="Z714" s="56"/>
    </row>
    <row r="715" spans="8:26" ht="15.75" customHeight="1" x14ac:dyDescent="0.25">
      <c r="H715" s="56"/>
      <c r="I715" s="56"/>
      <c r="J715" s="56"/>
      <c r="N715" s="56"/>
      <c r="O715" s="56"/>
      <c r="P715" s="56"/>
      <c r="Q715" s="56"/>
      <c r="R715" s="56"/>
      <c r="S715" s="56"/>
      <c r="W715" s="56"/>
      <c r="X715" s="56"/>
      <c r="Y715" s="56"/>
      <c r="Z715" s="56"/>
    </row>
    <row r="716" spans="8:26" ht="15.75" customHeight="1" x14ac:dyDescent="0.25">
      <c r="H716" s="56"/>
      <c r="I716" s="56"/>
      <c r="J716" s="56"/>
      <c r="N716" s="56"/>
      <c r="O716" s="56"/>
      <c r="P716" s="56"/>
      <c r="Q716" s="56"/>
      <c r="R716" s="56"/>
      <c r="S716" s="56"/>
      <c r="W716" s="56"/>
      <c r="X716" s="56"/>
      <c r="Y716" s="56"/>
      <c r="Z716" s="56"/>
    </row>
    <row r="717" spans="8:26" ht="15.75" customHeight="1" x14ac:dyDescent="0.25">
      <c r="H717" s="56"/>
      <c r="I717" s="56"/>
      <c r="J717" s="56"/>
      <c r="N717" s="56"/>
      <c r="O717" s="56"/>
      <c r="P717" s="56"/>
      <c r="Q717" s="56"/>
      <c r="R717" s="56"/>
      <c r="S717" s="56"/>
      <c r="W717" s="56"/>
      <c r="X717" s="56"/>
      <c r="Y717" s="56"/>
      <c r="Z717" s="56"/>
    </row>
    <row r="718" spans="8:26" ht="15.75" customHeight="1" x14ac:dyDescent="0.25">
      <c r="H718" s="56"/>
      <c r="I718" s="56"/>
      <c r="J718" s="56"/>
      <c r="N718" s="56"/>
      <c r="O718" s="56"/>
      <c r="P718" s="56"/>
      <c r="Q718" s="56"/>
      <c r="R718" s="56"/>
      <c r="S718" s="56"/>
      <c r="W718" s="56"/>
      <c r="X718" s="56"/>
      <c r="Y718" s="56"/>
      <c r="Z718" s="56"/>
    </row>
    <row r="719" spans="8:26" ht="15.75" customHeight="1" x14ac:dyDescent="0.25">
      <c r="H719" s="56"/>
      <c r="I719" s="56"/>
      <c r="J719" s="56"/>
      <c r="N719" s="56"/>
      <c r="O719" s="56"/>
      <c r="P719" s="56"/>
      <c r="Q719" s="56"/>
      <c r="R719" s="56"/>
      <c r="S719" s="56"/>
      <c r="W719" s="56"/>
      <c r="X719" s="56"/>
      <c r="Y719" s="56"/>
      <c r="Z719" s="56"/>
    </row>
    <row r="720" spans="8:26" ht="15.75" customHeight="1" x14ac:dyDescent="0.25">
      <c r="H720" s="56"/>
      <c r="I720" s="56"/>
      <c r="J720" s="56"/>
      <c r="N720" s="56"/>
      <c r="O720" s="56"/>
      <c r="P720" s="56"/>
      <c r="Q720" s="56"/>
      <c r="R720" s="56"/>
      <c r="S720" s="56"/>
      <c r="W720" s="56"/>
      <c r="X720" s="56"/>
      <c r="Y720" s="56"/>
      <c r="Z720" s="56"/>
    </row>
    <row r="721" spans="8:26" ht="15.75" customHeight="1" x14ac:dyDescent="0.25">
      <c r="H721" s="56"/>
      <c r="I721" s="56"/>
      <c r="J721" s="56"/>
      <c r="N721" s="56"/>
      <c r="O721" s="56"/>
      <c r="P721" s="56"/>
      <c r="Q721" s="56"/>
      <c r="R721" s="56"/>
      <c r="S721" s="56"/>
      <c r="W721" s="56"/>
      <c r="X721" s="56"/>
      <c r="Y721" s="56"/>
      <c r="Z721" s="56"/>
    </row>
    <row r="722" spans="8:26" ht="15.75" customHeight="1" x14ac:dyDescent="0.25">
      <c r="H722" s="56"/>
      <c r="I722" s="56"/>
      <c r="J722" s="56"/>
      <c r="N722" s="56"/>
      <c r="O722" s="56"/>
      <c r="P722" s="56"/>
      <c r="Q722" s="56"/>
      <c r="R722" s="56"/>
      <c r="S722" s="56"/>
      <c r="W722" s="56"/>
      <c r="X722" s="56"/>
      <c r="Y722" s="56"/>
      <c r="Z722" s="56"/>
    </row>
    <row r="723" spans="8:26" ht="15.75" customHeight="1" x14ac:dyDescent="0.25">
      <c r="H723" s="56"/>
      <c r="I723" s="56"/>
      <c r="J723" s="56"/>
      <c r="N723" s="56"/>
      <c r="O723" s="56"/>
      <c r="P723" s="56"/>
      <c r="Q723" s="56"/>
      <c r="R723" s="56"/>
      <c r="S723" s="56"/>
      <c r="W723" s="56"/>
      <c r="X723" s="56"/>
      <c r="Y723" s="56"/>
      <c r="Z723" s="56"/>
    </row>
    <row r="724" spans="8:26" ht="15.75" customHeight="1" x14ac:dyDescent="0.25">
      <c r="H724" s="56"/>
      <c r="I724" s="56"/>
      <c r="J724" s="56"/>
      <c r="N724" s="56"/>
      <c r="O724" s="56"/>
      <c r="P724" s="56"/>
      <c r="Q724" s="56"/>
      <c r="R724" s="56"/>
      <c r="S724" s="56"/>
      <c r="W724" s="56"/>
      <c r="X724" s="56"/>
      <c r="Y724" s="56"/>
      <c r="Z724" s="56"/>
    </row>
    <row r="725" spans="8:26" ht="15.75" customHeight="1" x14ac:dyDescent="0.25">
      <c r="H725" s="56"/>
      <c r="I725" s="56"/>
      <c r="J725" s="56"/>
      <c r="N725" s="56"/>
      <c r="O725" s="56"/>
      <c r="P725" s="56"/>
      <c r="Q725" s="56"/>
      <c r="R725" s="56"/>
      <c r="S725" s="56"/>
      <c r="W725" s="56"/>
      <c r="X725" s="56"/>
      <c r="Y725" s="56"/>
      <c r="Z725" s="56"/>
    </row>
    <row r="726" spans="8:26" ht="15.75" customHeight="1" x14ac:dyDescent="0.25">
      <c r="H726" s="56"/>
      <c r="I726" s="56"/>
      <c r="J726" s="56"/>
      <c r="N726" s="56"/>
      <c r="O726" s="56"/>
      <c r="P726" s="56"/>
      <c r="Q726" s="56"/>
      <c r="R726" s="56"/>
      <c r="S726" s="56"/>
      <c r="W726" s="56"/>
      <c r="X726" s="56"/>
      <c r="Y726" s="56"/>
      <c r="Z726" s="56"/>
    </row>
    <row r="727" spans="8:26" ht="15.75" customHeight="1" x14ac:dyDescent="0.25">
      <c r="H727" s="56"/>
      <c r="I727" s="56"/>
      <c r="J727" s="56"/>
      <c r="N727" s="56"/>
      <c r="O727" s="56"/>
      <c r="P727" s="56"/>
      <c r="Q727" s="56"/>
      <c r="R727" s="56"/>
      <c r="S727" s="56"/>
      <c r="W727" s="56"/>
      <c r="X727" s="56"/>
      <c r="Y727" s="56"/>
      <c r="Z727" s="56"/>
    </row>
    <row r="728" spans="8:26" ht="15.75" customHeight="1" x14ac:dyDescent="0.25">
      <c r="H728" s="56"/>
      <c r="I728" s="56"/>
      <c r="J728" s="56"/>
      <c r="N728" s="56"/>
      <c r="O728" s="56"/>
      <c r="P728" s="56"/>
      <c r="Q728" s="56"/>
      <c r="R728" s="56"/>
      <c r="S728" s="56"/>
      <c r="W728" s="56"/>
      <c r="X728" s="56"/>
      <c r="Y728" s="56"/>
      <c r="Z728" s="56"/>
    </row>
    <row r="729" spans="8:26" ht="15.75" customHeight="1" x14ac:dyDescent="0.25">
      <c r="H729" s="56"/>
      <c r="I729" s="56"/>
      <c r="J729" s="56"/>
      <c r="N729" s="56"/>
      <c r="O729" s="56"/>
      <c r="P729" s="56"/>
      <c r="Q729" s="56"/>
      <c r="R729" s="56"/>
      <c r="S729" s="56"/>
      <c r="W729" s="56"/>
      <c r="X729" s="56"/>
      <c r="Y729" s="56"/>
      <c r="Z729" s="56"/>
    </row>
    <row r="730" spans="8:26" ht="15.75" customHeight="1" x14ac:dyDescent="0.25">
      <c r="H730" s="56"/>
      <c r="I730" s="56"/>
      <c r="J730" s="56"/>
      <c r="N730" s="56"/>
      <c r="O730" s="56"/>
      <c r="P730" s="56"/>
      <c r="Q730" s="56"/>
      <c r="R730" s="56"/>
      <c r="S730" s="56"/>
      <c r="W730" s="56"/>
      <c r="X730" s="56"/>
      <c r="Y730" s="56"/>
      <c r="Z730" s="56"/>
    </row>
    <row r="731" spans="8:26" ht="15.75" customHeight="1" x14ac:dyDescent="0.25">
      <c r="H731" s="56"/>
      <c r="I731" s="56"/>
      <c r="J731" s="56"/>
      <c r="N731" s="56"/>
      <c r="O731" s="56"/>
      <c r="P731" s="56"/>
      <c r="Q731" s="56"/>
      <c r="R731" s="56"/>
      <c r="S731" s="56"/>
      <c r="W731" s="56"/>
      <c r="X731" s="56"/>
      <c r="Y731" s="56"/>
      <c r="Z731" s="56"/>
    </row>
    <row r="732" spans="8:26" ht="15.75" customHeight="1" x14ac:dyDescent="0.25">
      <c r="H732" s="56"/>
      <c r="I732" s="56"/>
      <c r="J732" s="56"/>
      <c r="N732" s="56"/>
      <c r="O732" s="56"/>
      <c r="P732" s="56"/>
      <c r="Q732" s="56"/>
      <c r="R732" s="56"/>
      <c r="S732" s="56"/>
      <c r="W732" s="56"/>
      <c r="X732" s="56"/>
      <c r="Y732" s="56"/>
      <c r="Z732" s="56"/>
    </row>
    <row r="733" spans="8:26" ht="15.75" customHeight="1" x14ac:dyDescent="0.25">
      <c r="H733" s="56"/>
      <c r="I733" s="56"/>
      <c r="J733" s="56"/>
      <c r="N733" s="56"/>
      <c r="O733" s="56"/>
      <c r="P733" s="56"/>
      <c r="Q733" s="56"/>
      <c r="R733" s="56"/>
      <c r="S733" s="56"/>
      <c r="W733" s="56"/>
      <c r="X733" s="56"/>
      <c r="Y733" s="56"/>
      <c r="Z733" s="56"/>
    </row>
    <row r="734" spans="8:26" ht="15.75" customHeight="1" x14ac:dyDescent="0.25">
      <c r="H734" s="56"/>
      <c r="I734" s="56"/>
      <c r="J734" s="56"/>
      <c r="N734" s="56"/>
      <c r="O734" s="56"/>
      <c r="P734" s="56"/>
      <c r="Q734" s="56"/>
      <c r="R734" s="56"/>
      <c r="S734" s="56"/>
      <c r="W734" s="56"/>
      <c r="X734" s="56"/>
      <c r="Y734" s="56"/>
      <c r="Z734" s="56"/>
    </row>
    <row r="735" spans="8:26" ht="15.75" customHeight="1" x14ac:dyDescent="0.25">
      <c r="H735" s="56"/>
      <c r="I735" s="56"/>
      <c r="J735" s="56"/>
      <c r="N735" s="56"/>
      <c r="O735" s="56"/>
      <c r="P735" s="56"/>
      <c r="Q735" s="56"/>
      <c r="R735" s="56"/>
      <c r="S735" s="56"/>
      <c r="W735" s="56"/>
      <c r="X735" s="56"/>
      <c r="Y735" s="56"/>
      <c r="Z735" s="56"/>
    </row>
    <row r="736" spans="8:26" ht="15.75" customHeight="1" x14ac:dyDescent="0.25">
      <c r="H736" s="56"/>
      <c r="I736" s="56"/>
      <c r="J736" s="56"/>
      <c r="N736" s="56"/>
      <c r="O736" s="56"/>
      <c r="P736" s="56"/>
      <c r="Q736" s="56"/>
      <c r="R736" s="56"/>
      <c r="S736" s="56"/>
      <c r="W736" s="56"/>
      <c r="X736" s="56"/>
      <c r="Y736" s="56"/>
      <c r="Z736" s="56"/>
    </row>
    <row r="737" spans="8:26" ht="15.75" customHeight="1" x14ac:dyDescent="0.25">
      <c r="H737" s="56"/>
      <c r="I737" s="56"/>
      <c r="J737" s="56"/>
      <c r="N737" s="56"/>
      <c r="O737" s="56"/>
      <c r="P737" s="56"/>
      <c r="Q737" s="56"/>
      <c r="R737" s="56"/>
      <c r="S737" s="56"/>
      <c r="W737" s="56"/>
      <c r="X737" s="56"/>
      <c r="Y737" s="56"/>
      <c r="Z737" s="56"/>
    </row>
    <row r="738" spans="8:26" ht="15.75" customHeight="1" x14ac:dyDescent="0.25">
      <c r="H738" s="56"/>
      <c r="I738" s="56"/>
      <c r="J738" s="56"/>
      <c r="N738" s="56"/>
      <c r="O738" s="56"/>
      <c r="P738" s="56"/>
      <c r="Q738" s="56"/>
      <c r="R738" s="56"/>
      <c r="S738" s="56"/>
      <c r="W738" s="56"/>
      <c r="X738" s="56"/>
      <c r="Y738" s="56"/>
      <c r="Z738" s="56"/>
    </row>
    <row r="739" spans="8:26" ht="15.75" customHeight="1" x14ac:dyDescent="0.25">
      <c r="H739" s="56"/>
      <c r="I739" s="56"/>
      <c r="J739" s="56"/>
      <c r="N739" s="56"/>
      <c r="O739" s="56"/>
      <c r="P739" s="56"/>
      <c r="Q739" s="56"/>
      <c r="R739" s="56"/>
      <c r="S739" s="56"/>
      <c r="W739" s="56"/>
      <c r="X739" s="56"/>
      <c r="Y739" s="56"/>
      <c r="Z739" s="56"/>
    </row>
    <row r="740" spans="8:26" ht="15.75" customHeight="1" x14ac:dyDescent="0.25">
      <c r="H740" s="56"/>
      <c r="I740" s="56"/>
      <c r="J740" s="56"/>
      <c r="N740" s="56"/>
      <c r="O740" s="56"/>
      <c r="P740" s="56"/>
      <c r="Q740" s="56"/>
      <c r="R740" s="56"/>
      <c r="S740" s="56"/>
      <c r="W740" s="56"/>
      <c r="X740" s="56"/>
      <c r="Y740" s="56"/>
      <c r="Z740" s="56"/>
    </row>
    <row r="741" spans="8:26" ht="15.75" customHeight="1" x14ac:dyDescent="0.25">
      <c r="H741" s="56"/>
      <c r="I741" s="56"/>
      <c r="J741" s="56"/>
      <c r="N741" s="56"/>
      <c r="O741" s="56"/>
      <c r="P741" s="56"/>
      <c r="Q741" s="56"/>
      <c r="R741" s="56"/>
      <c r="S741" s="56"/>
      <c r="W741" s="56"/>
      <c r="X741" s="56"/>
      <c r="Y741" s="56"/>
      <c r="Z741" s="56"/>
    </row>
    <row r="742" spans="8:26" ht="15.75" customHeight="1" x14ac:dyDescent="0.25">
      <c r="H742" s="56"/>
      <c r="I742" s="56"/>
      <c r="J742" s="56"/>
      <c r="N742" s="56"/>
      <c r="O742" s="56"/>
      <c r="P742" s="56"/>
      <c r="Q742" s="56"/>
      <c r="R742" s="56"/>
      <c r="S742" s="56"/>
      <c r="W742" s="56"/>
      <c r="X742" s="56"/>
      <c r="Y742" s="56"/>
      <c r="Z742" s="56"/>
    </row>
    <row r="743" spans="8:26" ht="15.75" customHeight="1" x14ac:dyDescent="0.25">
      <c r="H743" s="56"/>
      <c r="I743" s="56"/>
      <c r="J743" s="56"/>
      <c r="N743" s="56"/>
      <c r="O743" s="56"/>
      <c r="P743" s="56"/>
      <c r="Q743" s="56"/>
      <c r="R743" s="56"/>
      <c r="S743" s="56"/>
      <c r="W743" s="56"/>
      <c r="X743" s="56"/>
      <c r="Y743" s="56"/>
      <c r="Z743" s="56"/>
    </row>
    <row r="744" spans="8:26" ht="15.75" customHeight="1" x14ac:dyDescent="0.25">
      <c r="H744" s="56"/>
      <c r="I744" s="56"/>
      <c r="J744" s="56"/>
      <c r="N744" s="56"/>
      <c r="O744" s="56"/>
      <c r="P744" s="56"/>
      <c r="Q744" s="56"/>
      <c r="R744" s="56"/>
      <c r="S744" s="56"/>
      <c r="W744" s="56"/>
      <c r="X744" s="56"/>
      <c r="Y744" s="56"/>
      <c r="Z744" s="56"/>
    </row>
    <row r="745" spans="8:26" ht="15.75" customHeight="1" x14ac:dyDescent="0.25">
      <c r="H745" s="56"/>
      <c r="I745" s="56"/>
      <c r="J745" s="56"/>
      <c r="N745" s="56"/>
      <c r="O745" s="56"/>
      <c r="P745" s="56"/>
      <c r="Q745" s="56"/>
      <c r="R745" s="56"/>
      <c r="S745" s="56"/>
      <c r="W745" s="56"/>
      <c r="X745" s="56"/>
      <c r="Y745" s="56"/>
      <c r="Z745" s="56"/>
    </row>
    <row r="746" spans="8:26" ht="15.75" customHeight="1" x14ac:dyDescent="0.25">
      <c r="H746" s="56"/>
      <c r="I746" s="56"/>
      <c r="J746" s="56"/>
      <c r="N746" s="56"/>
      <c r="O746" s="56"/>
      <c r="P746" s="56"/>
      <c r="Q746" s="56"/>
      <c r="R746" s="56"/>
      <c r="S746" s="56"/>
      <c r="W746" s="56"/>
      <c r="X746" s="56"/>
      <c r="Y746" s="56"/>
      <c r="Z746" s="56"/>
    </row>
    <row r="747" spans="8:26" ht="15.75" customHeight="1" x14ac:dyDescent="0.25">
      <c r="H747" s="56"/>
      <c r="I747" s="56"/>
      <c r="J747" s="56"/>
      <c r="N747" s="56"/>
      <c r="O747" s="56"/>
      <c r="P747" s="56"/>
      <c r="Q747" s="56"/>
      <c r="R747" s="56"/>
      <c r="S747" s="56"/>
      <c r="W747" s="56"/>
      <c r="X747" s="56"/>
      <c r="Y747" s="56"/>
      <c r="Z747" s="56"/>
    </row>
    <row r="748" spans="8:26" ht="15.75" customHeight="1" x14ac:dyDescent="0.25">
      <c r="H748" s="56"/>
      <c r="I748" s="56"/>
      <c r="J748" s="56"/>
      <c r="N748" s="56"/>
      <c r="O748" s="56"/>
      <c r="P748" s="56"/>
      <c r="Q748" s="56"/>
      <c r="R748" s="56"/>
      <c r="S748" s="56"/>
      <c r="W748" s="56"/>
      <c r="X748" s="56"/>
      <c r="Y748" s="56"/>
      <c r="Z748" s="56"/>
    </row>
    <row r="749" spans="8:26" ht="15.75" customHeight="1" x14ac:dyDescent="0.25">
      <c r="H749" s="56"/>
      <c r="I749" s="56"/>
      <c r="J749" s="56"/>
      <c r="N749" s="56"/>
      <c r="O749" s="56"/>
      <c r="P749" s="56"/>
      <c r="Q749" s="56"/>
      <c r="R749" s="56"/>
      <c r="S749" s="56"/>
      <c r="W749" s="56"/>
      <c r="X749" s="56"/>
      <c r="Y749" s="56"/>
      <c r="Z749" s="56"/>
    </row>
    <row r="750" spans="8:26" ht="15.75" customHeight="1" x14ac:dyDescent="0.25">
      <c r="H750" s="56"/>
      <c r="I750" s="56"/>
      <c r="J750" s="56"/>
      <c r="N750" s="56"/>
      <c r="O750" s="56"/>
      <c r="P750" s="56"/>
      <c r="Q750" s="56"/>
      <c r="R750" s="56"/>
      <c r="S750" s="56"/>
      <c r="W750" s="56"/>
      <c r="X750" s="56"/>
      <c r="Y750" s="56"/>
      <c r="Z750" s="56"/>
    </row>
    <row r="751" spans="8:26" ht="15.75" customHeight="1" x14ac:dyDescent="0.25">
      <c r="H751" s="56"/>
      <c r="I751" s="56"/>
      <c r="J751" s="56"/>
      <c r="N751" s="56"/>
      <c r="O751" s="56"/>
      <c r="P751" s="56"/>
      <c r="Q751" s="56"/>
      <c r="R751" s="56"/>
      <c r="S751" s="56"/>
      <c r="W751" s="56"/>
      <c r="X751" s="56"/>
      <c r="Y751" s="56"/>
      <c r="Z751" s="56"/>
    </row>
    <row r="752" spans="8:26" ht="15.75" customHeight="1" x14ac:dyDescent="0.25">
      <c r="H752" s="56"/>
      <c r="I752" s="56"/>
      <c r="J752" s="56"/>
      <c r="N752" s="56"/>
      <c r="O752" s="56"/>
      <c r="P752" s="56"/>
      <c r="Q752" s="56"/>
      <c r="R752" s="56"/>
      <c r="S752" s="56"/>
      <c r="W752" s="56"/>
      <c r="X752" s="56"/>
      <c r="Y752" s="56"/>
      <c r="Z752" s="56"/>
    </row>
    <row r="753" spans="8:26" ht="15.75" customHeight="1" x14ac:dyDescent="0.25">
      <c r="H753" s="56"/>
      <c r="I753" s="56"/>
      <c r="J753" s="56"/>
      <c r="N753" s="56"/>
      <c r="O753" s="56"/>
      <c r="P753" s="56"/>
      <c r="Q753" s="56"/>
      <c r="R753" s="56"/>
      <c r="S753" s="56"/>
      <c r="W753" s="56"/>
      <c r="X753" s="56"/>
      <c r="Y753" s="56"/>
      <c r="Z753" s="56"/>
    </row>
    <row r="754" spans="8:26" ht="15.75" customHeight="1" x14ac:dyDescent="0.25">
      <c r="H754" s="56"/>
      <c r="I754" s="56"/>
      <c r="J754" s="56"/>
      <c r="N754" s="56"/>
      <c r="O754" s="56"/>
      <c r="P754" s="56"/>
      <c r="Q754" s="56"/>
      <c r="R754" s="56"/>
      <c r="S754" s="56"/>
      <c r="W754" s="56"/>
      <c r="X754" s="56"/>
      <c r="Y754" s="56"/>
      <c r="Z754" s="56"/>
    </row>
    <row r="755" spans="8:26" ht="15.75" customHeight="1" x14ac:dyDescent="0.25">
      <c r="H755" s="56"/>
      <c r="I755" s="56"/>
      <c r="J755" s="56"/>
      <c r="N755" s="56"/>
      <c r="O755" s="56"/>
      <c r="P755" s="56"/>
      <c r="Q755" s="56"/>
      <c r="R755" s="56"/>
      <c r="S755" s="56"/>
      <c r="W755" s="56"/>
      <c r="X755" s="56"/>
      <c r="Y755" s="56"/>
      <c r="Z755" s="56"/>
    </row>
    <row r="756" spans="8:26" ht="15.75" customHeight="1" x14ac:dyDescent="0.25">
      <c r="H756" s="56"/>
      <c r="I756" s="56"/>
      <c r="J756" s="56"/>
      <c r="N756" s="56"/>
      <c r="O756" s="56"/>
      <c r="P756" s="56"/>
      <c r="Q756" s="56"/>
      <c r="R756" s="56"/>
      <c r="S756" s="56"/>
      <c r="W756" s="56"/>
      <c r="X756" s="56"/>
      <c r="Y756" s="56"/>
      <c r="Z756" s="56"/>
    </row>
    <row r="757" spans="8:26" ht="15.75" customHeight="1" x14ac:dyDescent="0.25">
      <c r="H757" s="56"/>
      <c r="I757" s="56"/>
      <c r="J757" s="56"/>
      <c r="N757" s="56"/>
      <c r="O757" s="56"/>
      <c r="P757" s="56"/>
      <c r="Q757" s="56"/>
      <c r="R757" s="56"/>
      <c r="S757" s="56"/>
      <c r="W757" s="56"/>
      <c r="X757" s="56"/>
      <c r="Y757" s="56"/>
      <c r="Z757" s="56"/>
    </row>
    <row r="758" spans="8:26" ht="15.75" customHeight="1" x14ac:dyDescent="0.25">
      <c r="H758" s="56"/>
      <c r="I758" s="56"/>
      <c r="J758" s="56"/>
      <c r="N758" s="56"/>
      <c r="O758" s="56"/>
      <c r="P758" s="56"/>
      <c r="Q758" s="56"/>
      <c r="R758" s="56"/>
      <c r="S758" s="56"/>
      <c r="W758" s="56"/>
      <c r="X758" s="56"/>
      <c r="Y758" s="56"/>
      <c r="Z758" s="56"/>
    </row>
    <row r="759" spans="8:26" ht="15.75" customHeight="1" x14ac:dyDescent="0.25">
      <c r="H759" s="56"/>
      <c r="I759" s="56"/>
      <c r="J759" s="56"/>
      <c r="N759" s="56"/>
      <c r="O759" s="56"/>
      <c r="P759" s="56"/>
      <c r="Q759" s="56"/>
      <c r="R759" s="56"/>
      <c r="S759" s="56"/>
      <c r="W759" s="56"/>
      <c r="X759" s="56"/>
      <c r="Y759" s="56"/>
      <c r="Z759" s="56"/>
    </row>
    <row r="760" spans="8:26" ht="15.75" customHeight="1" x14ac:dyDescent="0.25">
      <c r="H760" s="56"/>
      <c r="I760" s="56"/>
      <c r="J760" s="56"/>
      <c r="N760" s="56"/>
      <c r="O760" s="56"/>
      <c r="P760" s="56"/>
      <c r="Q760" s="56"/>
      <c r="R760" s="56"/>
      <c r="S760" s="56"/>
      <c r="W760" s="56"/>
      <c r="X760" s="56"/>
      <c r="Y760" s="56"/>
      <c r="Z760" s="56"/>
    </row>
    <row r="761" spans="8:26" ht="15.75" customHeight="1" x14ac:dyDescent="0.25">
      <c r="H761" s="56"/>
      <c r="I761" s="56"/>
      <c r="J761" s="56"/>
      <c r="N761" s="56"/>
      <c r="O761" s="56"/>
      <c r="P761" s="56"/>
      <c r="Q761" s="56"/>
      <c r="R761" s="56"/>
      <c r="S761" s="56"/>
      <c r="W761" s="56"/>
      <c r="X761" s="56"/>
      <c r="Y761" s="56"/>
      <c r="Z761" s="56"/>
    </row>
    <row r="762" spans="8:26" ht="15.75" customHeight="1" x14ac:dyDescent="0.25">
      <c r="H762" s="56"/>
      <c r="I762" s="56"/>
      <c r="J762" s="56"/>
      <c r="N762" s="56"/>
      <c r="O762" s="56"/>
      <c r="P762" s="56"/>
      <c r="Q762" s="56"/>
      <c r="R762" s="56"/>
      <c r="S762" s="56"/>
      <c r="W762" s="56"/>
      <c r="X762" s="56"/>
      <c r="Y762" s="56"/>
      <c r="Z762" s="56"/>
    </row>
    <row r="763" spans="8:26" ht="15.75" customHeight="1" x14ac:dyDescent="0.25">
      <c r="H763" s="56"/>
      <c r="I763" s="56"/>
      <c r="J763" s="56"/>
      <c r="N763" s="56"/>
      <c r="O763" s="56"/>
      <c r="P763" s="56"/>
      <c r="Q763" s="56"/>
      <c r="R763" s="56"/>
      <c r="S763" s="56"/>
      <c r="W763" s="56"/>
      <c r="X763" s="56"/>
      <c r="Y763" s="56"/>
      <c r="Z763" s="56"/>
    </row>
    <row r="764" spans="8:26" ht="15.75" customHeight="1" x14ac:dyDescent="0.25">
      <c r="H764" s="56"/>
      <c r="I764" s="56"/>
      <c r="J764" s="56"/>
      <c r="N764" s="56"/>
      <c r="O764" s="56"/>
      <c r="P764" s="56"/>
      <c r="Q764" s="56"/>
      <c r="R764" s="56"/>
      <c r="S764" s="56"/>
      <c r="W764" s="56"/>
      <c r="X764" s="56"/>
      <c r="Y764" s="56"/>
      <c r="Z764" s="56"/>
    </row>
    <row r="765" spans="8:26" ht="15.75" customHeight="1" x14ac:dyDescent="0.25">
      <c r="H765" s="56"/>
      <c r="I765" s="56"/>
      <c r="J765" s="56"/>
      <c r="N765" s="56"/>
      <c r="O765" s="56"/>
      <c r="P765" s="56"/>
      <c r="Q765" s="56"/>
      <c r="R765" s="56"/>
      <c r="S765" s="56"/>
      <c r="W765" s="56"/>
      <c r="X765" s="56"/>
      <c r="Y765" s="56"/>
      <c r="Z765" s="56"/>
    </row>
    <row r="766" spans="8:26" ht="15.75" customHeight="1" x14ac:dyDescent="0.25">
      <c r="H766" s="56"/>
      <c r="I766" s="56"/>
      <c r="J766" s="56"/>
      <c r="N766" s="56"/>
      <c r="O766" s="56"/>
      <c r="P766" s="56"/>
      <c r="Q766" s="56"/>
      <c r="R766" s="56"/>
      <c r="S766" s="56"/>
      <c r="W766" s="56"/>
      <c r="X766" s="56"/>
      <c r="Y766" s="56"/>
      <c r="Z766" s="56"/>
    </row>
    <row r="767" spans="8:26" ht="15.75" customHeight="1" x14ac:dyDescent="0.25">
      <c r="H767" s="56"/>
      <c r="I767" s="56"/>
      <c r="J767" s="56"/>
      <c r="N767" s="56"/>
      <c r="O767" s="56"/>
      <c r="P767" s="56"/>
      <c r="Q767" s="56"/>
      <c r="R767" s="56"/>
      <c r="S767" s="56"/>
      <c r="W767" s="56"/>
      <c r="X767" s="56"/>
      <c r="Y767" s="56"/>
      <c r="Z767" s="56"/>
    </row>
    <row r="768" spans="8:26" ht="15.75" customHeight="1" x14ac:dyDescent="0.25">
      <c r="H768" s="56"/>
      <c r="I768" s="56"/>
      <c r="J768" s="56"/>
      <c r="N768" s="56"/>
      <c r="O768" s="56"/>
      <c r="P768" s="56"/>
      <c r="Q768" s="56"/>
      <c r="R768" s="56"/>
      <c r="S768" s="56"/>
      <c r="W768" s="56"/>
      <c r="X768" s="56"/>
      <c r="Y768" s="56"/>
      <c r="Z768" s="56"/>
    </row>
    <row r="769" spans="8:26" ht="15.75" customHeight="1" x14ac:dyDescent="0.25">
      <c r="H769" s="56"/>
      <c r="I769" s="56"/>
      <c r="J769" s="56"/>
      <c r="N769" s="56"/>
      <c r="O769" s="56"/>
      <c r="P769" s="56"/>
      <c r="Q769" s="56"/>
      <c r="R769" s="56"/>
      <c r="S769" s="56"/>
      <c r="W769" s="56"/>
      <c r="X769" s="56"/>
      <c r="Y769" s="56"/>
      <c r="Z769" s="56"/>
    </row>
    <row r="770" spans="8:26" ht="15.75" customHeight="1" x14ac:dyDescent="0.25">
      <c r="H770" s="56"/>
      <c r="I770" s="56"/>
      <c r="J770" s="56"/>
      <c r="N770" s="56"/>
      <c r="O770" s="56"/>
      <c r="P770" s="56"/>
      <c r="Q770" s="56"/>
      <c r="R770" s="56"/>
      <c r="S770" s="56"/>
      <c r="W770" s="56"/>
      <c r="X770" s="56"/>
      <c r="Y770" s="56"/>
      <c r="Z770" s="56"/>
    </row>
    <row r="771" spans="8:26" ht="15.75" customHeight="1" x14ac:dyDescent="0.25">
      <c r="H771" s="56"/>
      <c r="I771" s="56"/>
      <c r="J771" s="56"/>
      <c r="N771" s="56"/>
      <c r="O771" s="56"/>
      <c r="P771" s="56"/>
      <c r="Q771" s="56"/>
      <c r="R771" s="56"/>
      <c r="S771" s="56"/>
      <c r="W771" s="56"/>
      <c r="X771" s="56"/>
      <c r="Y771" s="56"/>
      <c r="Z771" s="56"/>
    </row>
    <row r="772" spans="8:26" ht="15.75" customHeight="1" x14ac:dyDescent="0.25">
      <c r="H772" s="56"/>
      <c r="I772" s="56"/>
      <c r="J772" s="56"/>
      <c r="N772" s="56"/>
      <c r="O772" s="56"/>
      <c r="P772" s="56"/>
      <c r="Q772" s="56"/>
      <c r="R772" s="56"/>
      <c r="S772" s="56"/>
      <c r="W772" s="56"/>
      <c r="X772" s="56"/>
      <c r="Y772" s="56"/>
      <c r="Z772" s="56"/>
    </row>
    <row r="773" spans="8:26" ht="15.75" customHeight="1" x14ac:dyDescent="0.25">
      <c r="H773" s="56"/>
      <c r="I773" s="56"/>
      <c r="J773" s="56"/>
      <c r="N773" s="56"/>
      <c r="O773" s="56"/>
      <c r="P773" s="56"/>
      <c r="Q773" s="56"/>
      <c r="R773" s="56"/>
      <c r="S773" s="56"/>
      <c r="W773" s="56"/>
      <c r="X773" s="56"/>
      <c r="Y773" s="56"/>
      <c r="Z773" s="56"/>
    </row>
    <row r="774" spans="8:26" ht="15.75" customHeight="1" x14ac:dyDescent="0.25">
      <c r="H774" s="56"/>
      <c r="I774" s="56"/>
      <c r="J774" s="56"/>
      <c r="N774" s="56"/>
      <c r="O774" s="56"/>
      <c r="P774" s="56"/>
      <c r="Q774" s="56"/>
      <c r="R774" s="56"/>
      <c r="S774" s="56"/>
      <c r="W774" s="56"/>
      <c r="X774" s="56"/>
      <c r="Y774" s="56"/>
      <c r="Z774" s="56"/>
    </row>
    <row r="775" spans="8:26" ht="15.75" customHeight="1" x14ac:dyDescent="0.25">
      <c r="H775" s="56"/>
      <c r="I775" s="56"/>
      <c r="J775" s="56"/>
      <c r="N775" s="56"/>
      <c r="O775" s="56"/>
      <c r="P775" s="56"/>
      <c r="Q775" s="56"/>
      <c r="R775" s="56"/>
      <c r="S775" s="56"/>
      <c r="W775" s="56"/>
      <c r="X775" s="56"/>
      <c r="Y775" s="56"/>
      <c r="Z775" s="56"/>
    </row>
    <row r="776" spans="8:26" ht="15.75" customHeight="1" x14ac:dyDescent="0.25">
      <c r="H776" s="56"/>
      <c r="I776" s="56"/>
      <c r="J776" s="56"/>
      <c r="N776" s="56"/>
      <c r="O776" s="56"/>
      <c r="P776" s="56"/>
      <c r="Q776" s="56"/>
      <c r="R776" s="56"/>
      <c r="S776" s="56"/>
      <c r="W776" s="56"/>
      <c r="X776" s="56"/>
      <c r="Y776" s="56"/>
      <c r="Z776" s="56"/>
    </row>
    <row r="777" spans="8:26" ht="15.75" customHeight="1" x14ac:dyDescent="0.25">
      <c r="H777" s="56"/>
      <c r="I777" s="56"/>
      <c r="J777" s="56"/>
      <c r="N777" s="56"/>
      <c r="O777" s="56"/>
      <c r="P777" s="56"/>
      <c r="Q777" s="56"/>
      <c r="R777" s="56"/>
      <c r="S777" s="56"/>
      <c r="W777" s="56"/>
      <c r="X777" s="56"/>
      <c r="Y777" s="56"/>
      <c r="Z777" s="56"/>
    </row>
    <row r="778" spans="8:26" ht="15.75" customHeight="1" x14ac:dyDescent="0.25">
      <c r="H778" s="56"/>
      <c r="I778" s="56"/>
      <c r="J778" s="56"/>
      <c r="N778" s="56"/>
      <c r="O778" s="56"/>
      <c r="P778" s="56"/>
      <c r="Q778" s="56"/>
      <c r="R778" s="56"/>
      <c r="S778" s="56"/>
      <c r="W778" s="56"/>
      <c r="X778" s="56"/>
      <c r="Y778" s="56"/>
      <c r="Z778" s="56"/>
    </row>
    <row r="779" spans="8:26" ht="15.75" customHeight="1" x14ac:dyDescent="0.25">
      <c r="H779" s="56"/>
      <c r="I779" s="56"/>
      <c r="J779" s="56"/>
      <c r="N779" s="56"/>
      <c r="O779" s="56"/>
      <c r="P779" s="56"/>
      <c r="Q779" s="56"/>
      <c r="R779" s="56"/>
      <c r="S779" s="56"/>
      <c r="W779" s="56"/>
      <c r="X779" s="56"/>
      <c r="Y779" s="56"/>
      <c r="Z779" s="56"/>
    </row>
    <row r="780" spans="8:26" ht="15.75" customHeight="1" x14ac:dyDescent="0.25">
      <c r="H780" s="56"/>
      <c r="I780" s="56"/>
      <c r="J780" s="56"/>
      <c r="N780" s="56"/>
      <c r="O780" s="56"/>
      <c r="P780" s="56"/>
      <c r="Q780" s="56"/>
      <c r="R780" s="56"/>
      <c r="S780" s="56"/>
      <c r="W780" s="56"/>
      <c r="X780" s="56"/>
      <c r="Y780" s="56"/>
      <c r="Z780" s="56"/>
    </row>
    <row r="781" spans="8:26" ht="15.75" customHeight="1" x14ac:dyDescent="0.25">
      <c r="H781" s="56"/>
      <c r="I781" s="56"/>
      <c r="J781" s="56"/>
      <c r="N781" s="56"/>
      <c r="O781" s="56"/>
      <c r="P781" s="56"/>
      <c r="Q781" s="56"/>
      <c r="R781" s="56"/>
      <c r="S781" s="56"/>
      <c r="W781" s="56"/>
      <c r="X781" s="56"/>
      <c r="Y781" s="56"/>
      <c r="Z781" s="56"/>
    </row>
    <row r="782" spans="8:26" ht="15.75" customHeight="1" x14ac:dyDescent="0.25">
      <c r="H782" s="56"/>
      <c r="I782" s="56"/>
      <c r="J782" s="56"/>
      <c r="N782" s="56"/>
      <c r="O782" s="56"/>
      <c r="P782" s="56"/>
      <c r="Q782" s="56"/>
      <c r="R782" s="56"/>
      <c r="S782" s="56"/>
      <c r="W782" s="56"/>
      <c r="X782" s="56"/>
      <c r="Y782" s="56"/>
      <c r="Z782" s="56"/>
    </row>
    <row r="783" spans="8:26" ht="15.75" customHeight="1" x14ac:dyDescent="0.25">
      <c r="H783" s="56"/>
      <c r="I783" s="56"/>
      <c r="J783" s="56"/>
      <c r="N783" s="56"/>
      <c r="O783" s="56"/>
      <c r="P783" s="56"/>
      <c r="Q783" s="56"/>
      <c r="R783" s="56"/>
      <c r="S783" s="56"/>
      <c r="W783" s="56"/>
      <c r="X783" s="56"/>
      <c r="Y783" s="56"/>
      <c r="Z783" s="56"/>
    </row>
    <row r="784" spans="8:26" ht="15.75" customHeight="1" x14ac:dyDescent="0.25">
      <c r="H784" s="56"/>
      <c r="I784" s="56"/>
      <c r="J784" s="56"/>
      <c r="N784" s="56"/>
      <c r="O784" s="56"/>
      <c r="P784" s="56"/>
      <c r="Q784" s="56"/>
      <c r="R784" s="56"/>
      <c r="S784" s="56"/>
      <c r="W784" s="56"/>
      <c r="X784" s="56"/>
      <c r="Y784" s="56"/>
      <c r="Z784" s="56"/>
    </row>
    <row r="785" spans="8:26" ht="15.75" customHeight="1" x14ac:dyDescent="0.25">
      <c r="H785" s="56"/>
      <c r="I785" s="56"/>
      <c r="J785" s="56"/>
      <c r="N785" s="56"/>
      <c r="O785" s="56"/>
      <c r="P785" s="56"/>
      <c r="Q785" s="56"/>
      <c r="R785" s="56"/>
      <c r="S785" s="56"/>
      <c r="W785" s="56"/>
      <c r="X785" s="56"/>
      <c r="Y785" s="56"/>
      <c r="Z785" s="56"/>
    </row>
    <row r="786" spans="8:26" ht="15.75" customHeight="1" x14ac:dyDescent="0.25">
      <c r="H786" s="56"/>
      <c r="I786" s="56"/>
      <c r="J786" s="56"/>
      <c r="N786" s="56"/>
      <c r="O786" s="56"/>
      <c r="P786" s="56"/>
      <c r="Q786" s="56"/>
      <c r="R786" s="56"/>
      <c r="S786" s="56"/>
      <c r="W786" s="56"/>
      <c r="X786" s="56"/>
      <c r="Y786" s="56"/>
      <c r="Z786" s="56"/>
    </row>
    <row r="787" spans="8:26" ht="15.75" customHeight="1" x14ac:dyDescent="0.25">
      <c r="H787" s="56"/>
      <c r="I787" s="56"/>
      <c r="J787" s="56"/>
      <c r="N787" s="56"/>
      <c r="O787" s="56"/>
      <c r="P787" s="56"/>
      <c r="Q787" s="56"/>
      <c r="R787" s="56"/>
      <c r="S787" s="56"/>
      <c r="W787" s="56"/>
      <c r="X787" s="56"/>
      <c r="Y787" s="56"/>
      <c r="Z787" s="56"/>
    </row>
    <row r="788" spans="8:26" ht="15.75" customHeight="1" x14ac:dyDescent="0.25">
      <c r="H788" s="56"/>
      <c r="I788" s="56"/>
      <c r="J788" s="56"/>
      <c r="N788" s="56"/>
      <c r="O788" s="56"/>
      <c r="P788" s="56"/>
      <c r="Q788" s="56"/>
      <c r="R788" s="56"/>
      <c r="S788" s="56"/>
      <c r="W788" s="56"/>
      <c r="X788" s="56"/>
      <c r="Y788" s="56"/>
      <c r="Z788" s="56"/>
    </row>
    <row r="789" spans="8:26" ht="15.75" customHeight="1" x14ac:dyDescent="0.25">
      <c r="H789" s="56"/>
      <c r="I789" s="56"/>
      <c r="J789" s="56"/>
      <c r="N789" s="56"/>
      <c r="O789" s="56"/>
      <c r="P789" s="56"/>
      <c r="Q789" s="56"/>
      <c r="R789" s="56"/>
      <c r="S789" s="56"/>
      <c r="W789" s="56"/>
      <c r="X789" s="56"/>
      <c r="Y789" s="56"/>
      <c r="Z789" s="56"/>
    </row>
    <row r="790" spans="8:26" ht="15.75" customHeight="1" x14ac:dyDescent="0.25">
      <c r="H790" s="56"/>
      <c r="I790" s="56"/>
      <c r="J790" s="56"/>
      <c r="N790" s="56"/>
      <c r="O790" s="56"/>
      <c r="P790" s="56"/>
      <c r="Q790" s="56"/>
      <c r="R790" s="56"/>
      <c r="S790" s="56"/>
      <c r="W790" s="56"/>
      <c r="X790" s="56"/>
      <c r="Y790" s="56"/>
      <c r="Z790" s="56"/>
    </row>
    <row r="791" spans="8:26" ht="15.75" customHeight="1" x14ac:dyDescent="0.25">
      <c r="H791" s="56"/>
      <c r="I791" s="56"/>
      <c r="J791" s="56"/>
      <c r="N791" s="56"/>
      <c r="O791" s="56"/>
      <c r="P791" s="56"/>
      <c r="Q791" s="56"/>
      <c r="R791" s="56"/>
      <c r="S791" s="56"/>
      <c r="W791" s="56"/>
      <c r="X791" s="56"/>
      <c r="Y791" s="56"/>
      <c r="Z791" s="56"/>
    </row>
    <row r="792" spans="8:26" ht="15.75" customHeight="1" x14ac:dyDescent="0.25">
      <c r="H792" s="56"/>
      <c r="I792" s="56"/>
      <c r="J792" s="56"/>
      <c r="N792" s="56"/>
      <c r="O792" s="56"/>
      <c r="P792" s="56"/>
      <c r="Q792" s="56"/>
      <c r="R792" s="56"/>
      <c r="S792" s="56"/>
      <c r="W792" s="56"/>
      <c r="X792" s="56"/>
      <c r="Y792" s="56"/>
      <c r="Z792" s="56"/>
    </row>
    <row r="793" spans="8:26" ht="15.75" customHeight="1" x14ac:dyDescent="0.25">
      <c r="H793" s="56"/>
      <c r="I793" s="56"/>
      <c r="J793" s="56"/>
      <c r="N793" s="56"/>
      <c r="O793" s="56"/>
      <c r="P793" s="56"/>
      <c r="Q793" s="56"/>
      <c r="R793" s="56"/>
      <c r="S793" s="56"/>
      <c r="W793" s="56"/>
      <c r="X793" s="56"/>
      <c r="Y793" s="56"/>
      <c r="Z793" s="56"/>
    </row>
    <row r="794" spans="8:26" ht="15.75" customHeight="1" x14ac:dyDescent="0.25">
      <c r="H794" s="56"/>
      <c r="I794" s="56"/>
      <c r="J794" s="56"/>
      <c r="N794" s="56"/>
      <c r="O794" s="56"/>
      <c r="P794" s="56"/>
      <c r="Q794" s="56"/>
      <c r="R794" s="56"/>
      <c r="S794" s="56"/>
      <c r="W794" s="56"/>
      <c r="X794" s="56"/>
      <c r="Y794" s="56"/>
      <c r="Z794" s="56"/>
    </row>
    <row r="795" spans="8:26" ht="15.75" customHeight="1" x14ac:dyDescent="0.25">
      <c r="H795" s="56"/>
      <c r="I795" s="56"/>
      <c r="J795" s="56"/>
      <c r="N795" s="56"/>
      <c r="O795" s="56"/>
      <c r="P795" s="56"/>
      <c r="Q795" s="56"/>
      <c r="R795" s="56"/>
      <c r="S795" s="56"/>
      <c r="W795" s="56"/>
      <c r="X795" s="56"/>
      <c r="Y795" s="56"/>
      <c r="Z795" s="56"/>
    </row>
    <row r="796" spans="8:26" ht="15.75" customHeight="1" x14ac:dyDescent="0.25">
      <c r="H796" s="56"/>
      <c r="I796" s="56"/>
      <c r="J796" s="56"/>
      <c r="N796" s="56"/>
      <c r="O796" s="56"/>
      <c r="P796" s="56"/>
      <c r="Q796" s="56"/>
      <c r="R796" s="56"/>
      <c r="S796" s="56"/>
      <c r="W796" s="56"/>
      <c r="X796" s="56"/>
      <c r="Y796" s="56"/>
      <c r="Z796" s="56"/>
    </row>
    <row r="797" spans="8:26" ht="15.75" customHeight="1" x14ac:dyDescent="0.25">
      <c r="H797" s="56"/>
      <c r="I797" s="56"/>
      <c r="J797" s="56"/>
      <c r="N797" s="56"/>
      <c r="O797" s="56"/>
      <c r="P797" s="56"/>
      <c r="Q797" s="56"/>
      <c r="R797" s="56"/>
      <c r="S797" s="56"/>
      <c r="W797" s="56"/>
      <c r="X797" s="56"/>
      <c r="Y797" s="56"/>
      <c r="Z797" s="56"/>
    </row>
    <row r="798" spans="8:26" ht="15.75" customHeight="1" x14ac:dyDescent="0.25">
      <c r="H798" s="56"/>
      <c r="I798" s="56"/>
      <c r="J798" s="56"/>
      <c r="N798" s="56"/>
      <c r="O798" s="56"/>
      <c r="P798" s="56"/>
      <c r="Q798" s="56"/>
      <c r="R798" s="56"/>
      <c r="S798" s="56"/>
      <c r="W798" s="56"/>
      <c r="X798" s="56"/>
      <c r="Y798" s="56"/>
      <c r="Z798" s="56"/>
    </row>
    <row r="799" spans="8:26" ht="15.75" customHeight="1" x14ac:dyDescent="0.25">
      <c r="H799" s="56"/>
      <c r="I799" s="56"/>
      <c r="J799" s="56"/>
      <c r="N799" s="56"/>
      <c r="O799" s="56"/>
      <c r="P799" s="56"/>
      <c r="Q799" s="56"/>
      <c r="R799" s="56"/>
      <c r="S799" s="56"/>
      <c r="W799" s="56"/>
      <c r="X799" s="56"/>
      <c r="Y799" s="56"/>
      <c r="Z799" s="56"/>
    </row>
    <row r="800" spans="8:26" ht="15.75" customHeight="1" x14ac:dyDescent="0.25">
      <c r="H800" s="56"/>
      <c r="I800" s="56"/>
      <c r="J800" s="56"/>
      <c r="N800" s="56"/>
      <c r="O800" s="56"/>
      <c r="P800" s="56"/>
      <c r="Q800" s="56"/>
      <c r="R800" s="56"/>
      <c r="S800" s="56"/>
      <c r="W800" s="56"/>
      <c r="X800" s="56"/>
      <c r="Y800" s="56"/>
      <c r="Z800" s="56"/>
    </row>
    <row r="801" spans="8:26" ht="15.75" customHeight="1" x14ac:dyDescent="0.25">
      <c r="H801" s="56"/>
      <c r="I801" s="56"/>
      <c r="J801" s="56"/>
      <c r="N801" s="56"/>
      <c r="O801" s="56"/>
      <c r="P801" s="56"/>
      <c r="Q801" s="56"/>
      <c r="R801" s="56"/>
      <c r="S801" s="56"/>
      <c r="W801" s="56"/>
      <c r="X801" s="56"/>
      <c r="Y801" s="56"/>
      <c r="Z801" s="56"/>
    </row>
    <row r="802" spans="8:26" ht="15.75" customHeight="1" x14ac:dyDescent="0.25">
      <c r="H802" s="56"/>
      <c r="I802" s="56"/>
      <c r="J802" s="56"/>
      <c r="N802" s="56"/>
      <c r="O802" s="56"/>
      <c r="P802" s="56"/>
      <c r="Q802" s="56"/>
      <c r="R802" s="56"/>
      <c r="S802" s="56"/>
      <c r="W802" s="56"/>
      <c r="X802" s="56"/>
      <c r="Y802" s="56"/>
      <c r="Z802" s="56"/>
    </row>
    <row r="803" spans="8:26" ht="15.75" customHeight="1" x14ac:dyDescent="0.25">
      <c r="H803" s="56"/>
      <c r="I803" s="56"/>
      <c r="J803" s="56"/>
      <c r="N803" s="56"/>
      <c r="O803" s="56"/>
      <c r="P803" s="56"/>
      <c r="Q803" s="56"/>
      <c r="R803" s="56"/>
      <c r="S803" s="56"/>
      <c r="W803" s="56"/>
      <c r="X803" s="56"/>
      <c r="Y803" s="56"/>
      <c r="Z803" s="56"/>
    </row>
    <row r="804" spans="8:26" ht="15.75" customHeight="1" x14ac:dyDescent="0.25">
      <c r="H804" s="56"/>
      <c r="I804" s="56"/>
      <c r="J804" s="56"/>
      <c r="N804" s="56"/>
      <c r="O804" s="56"/>
      <c r="P804" s="56"/>
      <c r="Q804" s="56"/>
      <c r="R804" s="56"/>
      <c r="S804" s="56"/>
      <c r="W804" s="56"/>
      <c r="X804" s="56"/>
      <c r="Y804" s="56"/>
      <c r="Z804" s="56"/>
    </row>
    <row r="805" spans="8:26" ht="15.75" customHeight="1" x14ac:dyDescent="0.25">
      <c r="H805" s="56"/>
      <c r="I805" s="56"/>
      <c r="J805" s="56"/>
      <c r="N805" s="56"/>
      <c r="O805" s="56"/>
      <c r="P805" s="56"/>
      <c r="Q805" s="56"/>
      <c r="R805" s="56"/>
      <c r="S805" s="56"/>
      <c r="W805" s="56"/>
      <c r="X805" s="56"/>
      <c r="Y805" s="56"/>
      <c r="Z805" s="56"/>
    </row>
    <row r="806" spans="8:26" ht="15.75" customHeight="1" x14ac:dyDescent="0.25">
      <c r="H806" s="56"/>
      <c r="I806" s="56"/>
      <c r="J806" s="56"/>
      <c r="N806" s="56"/>
      <c r="O806" s="56"/>
      <c r="P806" s="56"/>
      <c r="Q806" s="56"/>
      <c r="R806" s="56"/>
      <c r="S806" s="56"/>
      <c r="W806" s="56"/>
      <c r="X806" s="56"/>
      <c r="Y806" s="56"/>
      <c r="Z806" s="56"/>
    </row>
    <row r="807" spans="8:26" ht="15.75" customHeight="1" x14ac:dyDescent="0.25">
      <c r="H807" s="56"/>
      <c r="I807" s="56"/>
      <c r="J807" s="56"/>
      <c r="N807" s="56"/>
      <c r="O807" s="56"/>
      <c r="P807" s="56"/>
      <c r="Q807" s="56"/>
      <c r="R807" s="56"/>
      <c r="S807" s="56"/>
      <c r="W807" s="56"/>
      <c r="X807" s="56"/>
      <c r="Y807" s="56"/>
      <c r="Z807" s="56"/>
    </row>
    <row r="808" spans="8:26" ht="15.75" customHeight="1" x14ac:dyDescent="0.25">
      <c r="H808" s="56"/>
      <c r="I808" s="56"/>
      <c r="J808" s="56"/>
      <c r="N808" s="56"/>
      <c r="O808" s="56"/>
      <c r="P808" s="56"/>
      <c r="Q808" s="56"/>
      <c r="R808" s="56"/>
      <c r="S808" s="56"/>
      <c r="W808" s="56"/>
      <c r="X808" s="56"/>
      <c r="Y808" s="56"/>
      <c r="Z808" s="56"/>
    </row>
    <row r="809" spans="8:26" ht="15.75" customHeight="1" x14ac:dyDescent="0.25">
      <c r="H809" s="56"/>
      <c r="I809" s="56"/>
      <c r="J809" s="56"/>
      <c r="N809" s="56"/>
      <c r="O809" s="56"/>
      <c r="P809" s="56"/>
      <c r="Q809" s="56"/>
      <c r="R809" s="56"/>
      <c r="S809" s="56"/>
      <c r="W809" s="56"/>
      <c r="X809" s="56"/>
      <c r="Y809" s="56"/>
      <c r="Z809" s="56"/>
    </row>
    <row r="810" spans="8:26" ht="15.75" customHeight="1" x14ac:dyDescent="0.25">
      <c r="H810" s="56"/>
      <c r="I810" s="56"/>
      <c r="J810" s="56"/>
      <c r="N810" s="56"/>
      <c r="O810" s="56"/>
      <c r="P810" s="56"/>
      <c r="Q810" s="56"/>
      <c r="R810" s="56"/>
      <c r="S810" s="56"/>
      <c r="W810" s="56"/>
      <c r="X810" s="56"/>
      <c r="Y810" s="56"/>
      <c r="Z810" s="56"/>
    </row>
    <row r="811" spans="8:26" ht="15.75" customHeight="1" x14ac:dyDescent="0.25">
      <c r="H811" s="56"/>
      <c r="I811" s="56"/>
      <c r="J811" s="56"/>
      <c r="N811" s="56"/>
      <c r="O811" s="56"/>
      <c r="P811" s="56"/>
      <c r="Q811" s="56"/>
      <c r="R811" s="56"/>
      <c r="S811" s="56"/>
      <c r="W811" s="56"/>
      <c r="X811" s="56"/>
      <c r="Y811" s="56"/>
      <c r="Z811" s="56"/>
    </row>
    <row r="812" spans="8:26" ht="15.75" customHeight="1" x14ac:dyDescent="0.25">
      <c r="H812" s="56"/>
      <c r="I812" s="56"/>
      <c r="J812" s="56"/>
      <c r="N812" s="56"/>
      <c r="O812" s="56"/>
      <c r="P812" s="56"/>
      <c r="Q812" s="56"/>
      <c r="R812" s="56"/>
      <c r="S812" s="56"/>
      <c r="W812" s="56"/>
      <c r="X812" s="56"/>
      <c r="Y812" s="56"/>
      <c r="Z812" s="56"/>
    </row>
    <row r="813" spans="8:26" ht="15.75" customHeight="1" x14ac:dyDescent="0.25">
      <c r="H813" s="56"/>
      <c r="I813" s="56"/>
      <c r="J813" s="56"/>
      <c r="N813" s="56"/>
      <c r="O813" s="56"/>
      <c r="P813" s="56"/>
      <c r="Q813" s="56"/>
      <c r="R813" s="56"/>
      <c r="S813" s="56"/>
      <c r="W813" s="56"/>
      <c r="X813" s="56"/>
      <c r="Y813" s="56"/>
      <c r="Z813" s="56"/>
    </row>
    <row r="814" spans="8:26" ht="15.75" customHeight="1" x14ac:dyDescent="0.25">
      <c r="H814" s="56"/>
      <c r="I814" s="56"/>
      <c r="J814" s="56"/>
      <c r="N814" s="56"/>
      <c r="O814" s="56"/>
      <c r="P814" s="56"/>
      <c r="Q814" s="56"/>
      <c r="R814" s="56"/>
      <c r="S814" s="56"/>
      <c r="W814" s="56"/>
      <c r="X814" s="56"/>
      <c r="Y814" s="56"/>
      <c r="Z814" s="56"/>
    </row>
    <row r="815" spans="8:26" ht="15.75" customHeight="1" x14ac:dyDescent="0.25">
      <c r="H815" s="56"/>
      <c r="I815" s="56"/>
      <c r="J815" s="56"/>
      <c r="N815" s="56"/>
      <c r="O815" s="56"/>
      <c r="P815" s="56"/>
      <c r="Q815" s="56"/>
      <c r="R815" s="56"/>
      <c r="S815" s="56"/>
      <c r="W815" s="56"/>
      <c r="X815" s="56"/>
      <c r="Y815" s="56"/>
      <c r="Z815" s="56"/>
    </row>
    <row r="816" spans="8:26" ht="15.75" customHeight="1" x14ac:dyDescent="0.25">
      <c r="H816" s="56"/>
      <c r="I816" s="56"/>
      <c r="J816" s="56"/>
      <c r="N816" s="56"/>
      <c r="O816" s="56"/>
      <c r="P816" s="56"/>
      <c r="Q816" s="56"/>
      <c r="R816" s="56"/>
      <c r="S816" s="56"/>
      <c r="W816" s="56"/>
      <c r="X816" s="56"/>
      <c r="Y816" s="56"/>
      <c r="Z816" s="56"/>
    </row>
    <row r="817" spans="8:26" ht="15.75" customHeight="1" x14ac:dyDescent="0.25">
      <c r="H817" s="56"/>
      <c r="I817" s="56"/>
      <c r="J817" s="56"/>
      <c r="N817" s="56"/>
      <c r="O817" s="56"/>
      <c r="P817" s="56"/>
      <c r="Q817" s="56"/>
      <c r="R817" s="56"/>
      <c r="S817" s="56"/>
      <c r="W817" s="56"/>
      <c r="X817" s="56"/>
      <c r="Y817" s="56"/>
      <c r="Z817" s="56"/>
    </row>
    <row r="818" spans="8:26" ht="15.75" customHeight="1" x14ac:dyDescent="0.25">
      <c r="H818" s="56"/>
      <c r="I818" s="56"/>
      <c r="J818" s="56"/>
      <c r="N818" s="56"/>
      <c r="O818" s="56"/>
      <c r="P818" s="56"/>
      <c r="Q818" s="56"/>
      <c r="R818" s="56"/>
      <c r="S818" s="56"/>
      <c r="W818" s="56"/>
      <c r="X818" s="56"/>
      <c r="Y818" s="56"/>
      <c r="Z818" s="56"/>
    </row>
    <row r="819" spans="8:26" ht="15.75" customHeight="1" x14ac:dyDescent="0.25">
      <c r="H819" s="56"/>
      <c r="I819" s="56"/>
      <c r="J819" s="56"/>
      <c r="N819" s="56"/>
      <c r="O819" s="56"/>
      <c r="P819" s="56"/>
      <c r="Q819" s="56"/>
      <c r="R819" s="56"/>
      <c r="S819" s="56"/>
      <c r="W819" s="56"/>
      <c r="X819" s="56"/>
      <c r="Y819" s="56"/>
      <c r="Z819" s="56"/>
    </row>
    <row r="820" spans="8:26" ht="15.75" customHeight="1" x14ac:dyDescent="0.25">
      <c r="H820" s="56"/>
      <c r="I820" s="56"/>
      <c r="J820" s="56"/>
      <c r="N820" s="56"/>
      <c r="O820" s="56"/>
      <c r="P820" s="56"/>
      <c r="Q820" s="56"/>
      <c r="R820" s="56"/>
      <c r="S820" s="56"/>
      <c r="W820" s="56"/>
      <c r="X820" s="56"/>
      <c r="Y820" s="56"/>
      <c r="Z820" s="56"/>
    </row>
    <row r="821" spans="8:26" ht="15.75" customHeight="1" x14ac:dyDescent="0.25">
      <c r="H821" s="56"/>
      <c r="I821" s="56"/>
      <c r="J821" s="56"/>
      <c r="N821" s="56"/>
      <c r="O821" s="56"/>
      <c r="P821" s="56"/>
      <c r="Q821" s="56"/>
      <c r="R821" s="56"/>
      <c r="S821" s="56"/>
      <c r="W821" s="56"/>
      <c r="X821" s="56"/>
      <c r="Y821" s="56"/>
      <c r="Z821" s="56"/>
    </row>
    <row r="822" spans="8:26" ht="15.75" customHeight="1" x14ac:dyDescent="0.25">
      <c r="H822" s="56"/>
      <c r="I822" s="56"/>
      <c r="J822" s="56"/>
      <c r="N822" s="56"/>
      <c r="O822" s="56"/>
      <c r="P822" s="56"/>
      <c r="Q822" s="56"/>
      <c r="R822" s="56"/>
      <c r="S822" s="56"/>
      <c r="W822" s="56"/>
      <c r="X822" s="56"/>
      <c r="Y822" s="56"/>
      <c r="Z822" s="56"/>
    </row>
    <row r="823" spans="8:26" ht="15.75" customHeight="1" x14ac:dyDescent="0.25">
      <c r="H823" s="56"/>
      <c r="I823" s="56"/>
      <c r="J823" s="56"/>
      <c r="N823" s="56"/>
      <c r="O823" s="56"/>
      <c r="P823" s="56"/>
      <c r="Q823" s="56"/>
      <c r="R823" s="56"/>
      <c r="S823" s="56"/>
      <c r="W823" s="56"/>
      <c r="X823" s="56"/>
      <c r="Y823" s="56"/>
      <c r="Z823" s="56"/>
    </row>
    <row r="824" spans="8:26" ht="15.75" customHeight="1" x14ac:dyDescent="0.25">
      <c r="H824" s="56"/>
      <c r="I824" s="56"/>
      <c r="J824" s="56"/>
      <c r="N824" s="56"/>
      <c r="O824" s="56"/>
      <c r="P824" s="56"/>
      <c r="Q824" s="56"/>
      <c r="R824" s="56"/>
      <c r="S824" s="56"/>
      <c r="W824" s="56"/>
      <c r="X824" s="56"/>
      <c r="Y824" s="56"/>
      <c r="Z824" s="56"/>
    </row>
    <row r="825" spans="8:26" ht="15.75" customHeight="1" x14ac:dyDescent="0.25">
      <c r="H825" s="56"/>
      <c r="I825" s="56"/>
      <c r="J825" s="56"/>
      <c r="N825" s="56"/>
      <c r="O825" s="56"/>
      <c r="P825" s="56"/>
      <c r="Q825" s="56"/>
      <c r="R825" s="56"/>
      <c r="S825" s="56"/>
      <c r="W825" s="56"/>
      <c r="X825" s="56"/>
      <c r="Y825" s="56"/>
      <c r="Z825" s="56"/>
    </row>
    <row r="826" spans="8:26" ht="15.75" customHeight="1" x14ac:dyDescent="0.25">
      <c r="H826" s="56"/>
      <c r="I826" s="56"/>
      <c r="J826" s="56"/>
      <c r="N826" s="56"/>
      <c r="O826" s="56"/>
      <c r="P826" s="56"/>
      <c r="Q826" s="56"/>
      <c r="R826" s="56"/>
      <c r="S826" s="56"/>
      <c r="W826" s="56"/>
      <c r="X826" s="56"/>
      <c r="Y826" s="56"/>
      <c r="Z826" s="56"/>
    </row>
    <row r="827" spans="8:26" ht="15.75" customHeight="1" x14ac:dyDescent="0.25">
      <c r="H827" s="56"/>
      <c r="I827" s="56"/>
      <c r="J827" s="56"/>
      <c r="N827" s="56"/>
      <c r="O827" s="56"/>
      <c r="P827" s="56"/>
      <c r="Q827" s="56"/>
      <c r="R827" s="56"/>
      <c r="S827" s="56"/>
      <c r="W827" s="56"/>
      <c r="X827" s="56"/>
      <c r="Y827" s="56"/>
      <c r="Z827" s="56"/>
    </row>
    <row r="828" spans="8:26" ht="15.75" customHeight="1" x14ac:dyDescent="0.25">
      <c r="H828" s="56"/>
      <c r="I828" s="56"/>
      <c r="J828" s="56"/>
      <c r="N828" s="56"/>
      <c r="O828" s="56"/>
      <c r="P828" s="56"/>
      <c r="Q828" s="56"/>
      <c r="R828" s="56"/>
      <c r="S828" s="56"/>
      <c r="W828" s="56"/>
      <c r="X828" s="56"/>
      <c r="Y828" s="56"/>
      <c r="Z828" s="56"/>
    </row>
    <row r="829" spans="8:26" ht="15.75" customHeight="1" x14ac:dyDescent="0.25">
      <c r="H829" s="56"/>
      <c r="I829" s="56"/>
      <c r="J829" s="56"/>
      <c r="N829" s="56"/>
      <c r="O829" s="56"/>
      <c r="P829" s="56"/>
      <c r="Q829" s="56"/>
      <c r="R829" s="56"/>
      <c r="S829" s="56"/>
      <c r="W829" s="56"/>
      <c r="X829" s="56"/>
      <c r="Y829" s="56"/>
      <c r="Z829" s="56"/>
    </row>
    <row r="830" spans="8:26" ht="15.75" customHeight="1" x14ac:dyDescent="0.25">
      <c r="H830" s="56"/>
      <c r="I830" s="56"/>
      <c r="J830" s="56"/>
      <c r="N830" s="56"/>
      <c r="O830" s="56"/>
      <c r="P830" s="56"/>
      <c r="Q830" s="56"/>
      <c r="R830" s="56"/>
      <c r="S830" s="56"/>
      <c r="W830" s="56"/>
      <c r="X830" s="56"/>
      <c r="Y830" s="56"/>
      <c r="Z830" s="56"/>
    </row>
    <row r="831" spans="8:26" ht="15.75" customHeight="1" x14ac:dyDescent="0.25">
      <c r="H831" s="56"/>
      <c r="I831" s="56"/>
      <c r="J831" s="56"/>
      <c r="N831" s="56"/>
      <c r="O831" s="56"/>
      <c r="P831" s="56"/>
      <c r="Q831" s="56"/>
      <c r="R831" s="56"/>
      <c r="S831" s="56"/>
      <c r="W831" s="56"/>
      <c r="X831" s="56"/>
      <c r="Y831" s="56"/>
      <c r="Z831" s="56"/>
    </row>
    <row r="832" spans="8:26" ht="15.75" customHeight="1" x14ac:dyDescent="0.25">
      <c r="H832" s="56"/>
      <c r="I832" s="56"/>
      <c r="J832" s="56"/>
      <c r="N832" s="56"/>
      <c r="O832" s="56"/>
      <c r="P832" s="56"/>
      <c r="Q832" s="56"/>
      <c r="R832" s="56"/>
      <c r="S832" s="56"/>
      <c r="W832" s="56"/>
      <c r="X832" s="56"/>
      <c r="Y832" s="56"/>
      <c r="Z832" s="56"/>
    </row>
    <row r="833" spans="8:26" ht="15.75" customHeight="1" x14ac:dyDescent="0.25">
      <c r="H833" s="56"/>
      <c r="I833" s="56"/>
      <c r="J833" s="56"/>
      <c r="N833" s="56"/>
      <c r="O833" s="56"/>
      <c r="P833" s="56"/>
      <c r="Q833" s="56"/>
      <c r="R833" s="56"/>
      <c r="S833" s="56"/>
      <c r="W833" s="56"/>
      <c r="X833" s="56"/>
      <c r="Y833" s="56"/>
      <c r="Z833" s="56"/>
    </row>
    <row r="834" spans="8:26" ht="15.75" customHeight="1" x14ac:dyDescent="0.25">
      <c r="H834" s="56"/>
      <c r="I834" s="56"/>
      <c r="J834" s="56"/>
      <c r="N834" s="56"/>
      <c r="O834" s="56"/>
      <c r="P834" s="56"/>
      <c r="Q834" s="56"/>
      <c r="R834" s="56"/>
      <c r="S834" s="56"/>
      <c r="W834" s="56"/>
      <c r="X834" s="56"/>
      <c r="Y834" s="56"/>
      <c r="Z834" s="56"/>
    </row>
    <row r="835" spans="8:26" ht="15.75" customHeight="1" x14ac:dyDescent="0.25">
      <c r="H835" s="56"/>
      <c r="I835" s="56"/>
      <c r="J835" s="56"/>
      <c r="N835" s="56"/>
      <c r="O835" s="56"/>
      <c r="P835" s="56"/>
      <c r="Q835" s="56"/>
      <c r="R835" s="56"/>
      <c r="S835" s="56"/>
      <c r="W835" s="56"/>
      <c r="X835" s="56"/>
      <c r="Y835" s="56"/>
      <c r="Z835" s="56"/>
    </row>
    <row r="836" spans="8:26" ht="15.75" customHeight="1" x14ac:dyDescent="0.25">
      <c r="H836" s="56"/>
      <c r="I836" s="56"/>
      <c r="J836" s="56"/>
      <c r="N836" s="56"/>
      <c r="O836" s="56"/>
      <c r="P836" s="56"/>
      <c r="Q836" s="56"/>
      <c r="R836" s="56"/>
      <c r="S836" s="56"/>
      <c r="W836" s="56"/>
      <c r="X836" s="56"/>
      <c r="Y836" s="56"/>
      <c r="Z836" s="56"/>
    </row>
    <row r="837" spans="8:26" ht="15.75" customHeight="1" x14ac:dyDescent="0.25">
      <c r="H837" s="56"/>
      <c r="I837" s="56"/>
      <c r="J837" s="56"/>
      <c r="N837" s="56"/>
      <c r="O837" s="56"/>
      <c r="P837" s="56"/>
      <c r="Q837" s="56"/>
      <c r="R837" s="56"/>
      <c r="S837" s="56"/>
      <c r="W837" s="56"/>
      <c r="X837" s="56"/>
      <c r="Y837" s="56"/>
      <c r="Z837" s="56"/>
    </row>
    <row r="838" spans="8:26" ht="15.75" customHeight="1" x14ac:dyDescent="0.25">
      <c r="H838" s="56"/>
      <c r="I838" s="56"/>
      <c r="J838" s="56"/>
      <c r="N838" s="56"/>
      <c r="O838" s="56"/>
      <c r="P838" s="56"/>
      <c r="Q838" s="56"/>
      <c r="R838" s="56"/>
      <c r="S838" s="56"/>
      <c r="W838" s="56"/>
      <c r="X838" s="56"/>
      <c r="Y838" s="56"/>
      <c r="Z838" s="56"/>
    </row>
    <row r="839" spans="8:26" ht="15.75" customHeight="1" x14ac:dyDescent="0.25">
      <c r="H839" s="56"/>
      <c r="I839" s="56"/>
      <c r="J839" s="56"/>
      <c r="N839" s="56"/>
      <c r="O839" s="56"/>
      <c r="P839" s="56"/>
      <c r="Q839" s="56"/>
      <c r="R839" s="56"/>
      <c r="S839" s="56"/>
      <c r="W839" s="56"/>
      <c r="X839" s="56"/>
      <c r="Y839" s="56"/>
      <c r="Z839" s="56"/>
    </row>
    <row r="840" spans="8:26" ht="15.75" customHeight="1" x14ac:dyDescent="0.25">
      <c r="H840" s="56"/>
      <c r="I840" s="56"/>
      <c r="J840" s="56"/>
      <c r="N840" s="56"/>
      <c r="O840" s="56"/>
      <c r="P840" s="56"/>
      <c r="Q840" s="56"/>
      <c r="R840" s="56"/>
      <c r="S840" s="56"/>
      <c r="W840" s="56"/>
      <c r="X840" s="56"/>
      <c r="Y840" s="56"/>
      <c r="Z840" s="56"/>
    </row>
    <row r="841" spans="8:26" ht="15.75" customHeight="1" x14ac:dyDescent="0.25">
      <c r="H841" s="56"/>
      <c r="I841" s="56"/>
      <c r="J841" s="56"/>
      <c r="N841" s="56"/>
      <c r="O841" s="56"/>
      <c r="P841" s="56"/>
      <c r="Q841" s="56"/>
      <c r="R841" s="56"/>
      <c r="S841" s="56"/>
      <c r="W841" s="56"/>
      <c r="X841" s="56"/>
      <c r="Y841" s="56"/>
      <c r="Z841" s="56"/>
    </row>
    <row r="842" spans="8:26" ht="15.75" customHeight="1" x14ac:dyDescent="0.25">
      <c r="H842" s="56"/>
      <c r="I842" s="56"/>
      <c r="J842" s="56"/>
      <c r="N842" s="56"/>
      <c r="O842" s="56"/>
      <c r="P842" s="56"/>
      <c r="Q842" s="56"/>
      <c r="R842" s="56"/>
      <c r="S842" s="56"/>
      <c r="W842" s="56"/>
      <c r="X842" s="56"/>
      <c r="Y842" s="56"/>
      <c r="Z842" s="56"/>
    </row>
    <row r="843" spans="8:26" ht="15.75" customHeight="1" x14ac:dyDescent="0.25">
      <c r="H843" s="56"/>
      <c r="I843" s="56"/>
      <c r="J843" s="56"/>
      <c r="N843" s="56"/>
      <c r="O843" s="56"/>
      <c r="P843" s="56"/>
      <c r="Q843" s="56"/>
      <c r="R843" s="56"/>
      <c r="S843" s="56"/>
      <c r="W843" s="56"/>
      <c r="X843" s="56"/>
      <c r="Y843" s="56"/>
      <c r="Z843" s="56"/>
    </row>
    <row r="844" spans="8:26" ht="15.75" customHeight="1" x14ac:dyDescent="0.25">
      <c r="H844" s="56"/>
      <c r="I844" s="56"/>
      <c r="J844" s="56"/>
      <c r="N844" s="56"/>
      <c r="O844" s="56"/>
      <c r="P844" s="56"/>
      <c r="Q844" s="56"/>
      <c r="R844" s="56"/>
      <c r="S844" s="56"/>
      <c r="W844" s="56"/>
      <c r="X844" s="56"/>
      <c r="Y844" s="56"/>
      <c r="Z844" s="56"/>
    </row>
    <row r="845" spans="8:26" ht="15.75" customHeight="1" x14ac:dyDescent="0.25">
      <c r="H845" s="56"/>
      <c r="I845" s="56"/>
      <c r="J845" s="56"/>
      <c r="N845" s="56"/>
      <c r="O845" s="56"/>
      <c r="P845" s="56"/>
      <c r="Q845" s="56"/>
      <c r="R845" s="56"/>
      <c r="S845" s="56"/>
      <c r="W845" s="56"/>
      <c r="X845" s="56"/>
      <c r="Y845" s="56"/>
      <c r="Z845" s="56"/>
    </row>
    <row r="846" spans="8:26" ht="15.75" customHeight="1" x14ac:dyDescent="0.25">
      <c r="H846" s="56"/>
      <c r="I846" s="56"/>
      <c r="J846" s="56"/>
      <c r="N846" s="56"/>
      <c r="O846" s="56"/>
      <c r="P846" s="56"/>
      <c r="Q846" s="56"/>
      <c r="R846" s="56"/>
      <c r="S846" s="56"/>
      <c r="W846" s="56"/>
      <c r="X846" s="56"/>
      <c r="Y846" s="56"/>
      <c r="Z846" s="56"/>
    </row>
    <row r="847" spans="8:26" ht="15.75" customHeight="1" x14ac:dyDescent="0.25">
      <c r="H847" s="56"/>
      <c r="I847" s="56"/>
      <c r="J847" s="56"/>
      <c r="N847" s="56"/>
      <c r="O847" s="56"/>
      <c r="P847" s="56"/>
      <c r="Q847" s="56"/>
      <c r="R847" s="56"/>
      <c r="S847" s="56"/>
      <c r="W847" s="56"/>
      <c r="X847" s="56"/>
      <c r="Y847" s="56"/>
      <c r="Z847" s="56"/>
    </row>
    <row r="848" spans="8:26" ht="15.75" customHeight="1" x14ac:dyDescent="0.25">
      <c r="H848" s="56"/>
      <c r="I848" s="56"/>
      <c r="J848" s="56"/>
      <c r="N848" s="56"/>
      <c r="O848" s="56"/>
      <c r="P848" s="56"/>
      <c r="Q848" s="56"/>
      <c r="R848" s="56"/>
      <c r="S848" s="56"/>
      <c r="W848" s="56"/>
      <c r="X848" s="56"/>
      <c r="Y848" s="56"/>
      <c r="Z848" s="56"/>
    </row>
    <row r="849" spans="8:26" ht="15.75" customHeight="1" x14ac:dyDescent="0.25">
      <c r="H849" s="56"/>
      <c r="I849" s="56"/>
      <c r="J849" s="56"/>
      <c r="N849" s="56"/>
      <c r="O849" s="56"/>
      <c r="P849" s="56"/>
      <c r="Q849" s="56"/>
      <c r="R849" s="56"/>
      <c r="S849" s="56"/>
      <c r="W849" s="56"/>
      <c r="X849" s="56"/>
      <c r="Y849" s="56"/>
      <c r="Z849" s="56"/>
    </row>
    <row r="850" spans="8:26" ht="15.75" customHeight="1" x14ac:dyDescent="0.25">
      <c r="H850" s="56"/>
      <c r="I850" s="56"/>
      <c r="J850" s="56"/>
      <c r="N850" s="56"/>
      <c r="O850" s="56"/>
      <c r="P850" s="56"/>
      <c r="Q850" s="56"/>
      <c r="R850" s="56"/>
      <c r="S850" s="56"/>
      <c r="W850" s="56"/>
      <c r="X850" s="56"/>
      <c r="Y850" s="56"/>
      <c r="Z850" s="56"/>
    </row>
    <row r="851" spans="8:26" ht="15.75" customHeight="1" x14ac:dyDescent="0.25">
      <c r="H851" s="56"/>
      <c r="I851" s="56"/>
      <c r="J851" s="56"/>
      <c r="N851" s="56"/>
      <c r="O851" s="56"/>
      <c r="P851" s="56"/>
      <c r="Q851" s="56"/>
      <c r="R851" s="56"/>
      <c r="S851" s="56"/>
      <c r="W851" s="56"/>
      <c r="X851" s="56"/>
      <c r="Y851" s="56"/>
      <c r="Z851" s="56"/>
    </row>
    <row r="852" spans="8:26" ht="15.75" customHeight="1" x14ac:dyDescent="0.25">
      <c r="H852" s="56"/>
      <c r="I852" s="56"/>
      <c r="J852" s="56"/>
      <c r="N852" s="56"/>
      <c r="O852" s="56"/>
      <c r="P852" s="56"/>
      <c r="Q852" s="56"/>
      <c r="R852" s="56"/>
      <c r="S852" s="56"/>
      <c r="W852" s="56"/>
      <c r="X852" s="56"/>
      <c r="Y852" s="56"/>
      <c r="Z852" s="56"/>
    </row>
    <row r="853" spans="8:26" ht="15.75" customHeight="1" x14ac:dyDescent="0.25">
      <c r="H853" s="56"/>
      <c r="I853" s="56"/>
      <c r="J853" s="56"/>
      <c r="N853" s="56"/>
      <c r="O853" s="56"/>
      <c r="P853" s="56"/>
      <c r="Q853" s="56"/>
      <c r="R853" s="56"/>
      <c r="S853" s="56"/>
      <c r="W853" s="56"/>
      <c r="X853" s="56"/>
      <c r="Y853" s="56"/>
      <c r="Z853" s="56"/>
    </row>
    <row r="854" spans="8:26" ht="15.75" customHeight="1" x14ac:dyDescent="0.25">
      <c r="H854" s="56"/>
      <c r="I854" s="56"/>
      <c r="J854" s="56"/>
      <c r="N854" s="56"/>
      <c r="O854" s="56"/>
      <c r="P854" s="56"/>
      <c r="Q854" s="56"/>
      <c r="R854" s="56"/>
      <c r="S854" s="56"/>
      <c r="W854" s="56"/>
      <c r="X854" s="56"/>
      <c r="Y854" s="56"/>
      <c r="Z854" s="56"/>
    </row>
    <row r="855" spans="8:26" ht="15.75" customHeight="1" x14ac:dyDescent="0.25">
      <c r="H855" s="56"/>
      <c r="I855" s="56"/>
      <c r="J855" s="56"/>
      <c r="N855" s="56"/>
      <c r="O855" s="56"/>
      <c r="P855" s="56"/>
      <c r="Q855" s="56"/>
      <c r="R855" s="56"/>
      <c r="S855" s="56"/>
      <c r="W855" s="56"/>
      <c r="X855" s="56"/>
      <c r="Y855" s="56"/>
      <c r="Z855" s="56"/>
    </row>
    <row r="856" spans="8:26" ht="15.75" customHeight="1" x14ac:dyDescent="0.25">
      <c r="H856" s="56"/>
      <c r="I856" s="56"/>
      <c r="J856" s="56"/>
      <c r="N856" s="56"/>
      <c r="O856" s="56"/>
      <c r="P856" s="56"/>
      <c r="Q856" s="56"/>
      <c r="R856" s="56"/>
      <c r="S856" s="56"/>
      <c r="W856" s="56"/>
      <c r="X856" s="56"/>
      <c r="Y856" s="56"/>
      <c r="Z856" s="56"/>
    </row>
    <row r="857" spans="8:26" ht="15.75" customHeight="1" x14ac:dyDescent="0.25">
      <c r="H857" s="56"/>
      <c r="I857" s="56"/>
      <c r="J857" s="56"/>
      <c r="N857" s="56"/>
      <c r="O857" s="56"/>
      <c r="P857" s="56"/>
      <c r="Q857" s="56"/>
      <c r="R857" s="56"/>
      <c r="S857" s="56"/>
      <c r="W857" s="56"/>
      <c r="X857" s="56"/>
      <c r="Y857" s="56"/>
      <c r="Z857" s="56"/>
    </row>
    <row r="858" spans="8:26" ht="15.75" customHeight="1" x14ac:dyDescent="0.25">
      <c r="H858" s="56"/>
      <c r="I858" s="56"/>
      <c r="J858" s="56"/>
      <c r="N858" s="56"/>
      <c r="O858" s="56"/>
      <c r="P858" s="56"/>
      <c r="Q858" s="56"/>
      <c r="R858" s="56"/>
      <c r="S858" s="56"/>
      <c r="W858" s="56"/>
      <c r="X858" s="56"/>
      <c r="Y858" s="56"/>
      <c r="Z858" s="56"/>
    </row>
    <row r="859" spans="8:26" ht="15.75" customHeight="1" x14ac:dyDescent="0.25">
      <c r="H859" s="56"/>
      <c r="I859" s="56"/>
      <c r="J859" s="56"/>
      <c r="N859" s="56"/>
      <c r="O859" s="56"/>
      <c r="P859" s="56"/>
      <c r="Q859" s="56"/>
      <c r="R859" s="56"/>
      <c r="S859" s="56"/>
      <c r="W859" s="56"/>
      <c r="X859" s="56"/>
      <c r="Y859" s="56"/>
      <c r="Z859" s="56"/>
    </row>
    <row r="860" spans="8:26" ht="15.75" customHeight="1" x14ac:dyDescent="0.25">
      <c r="H860" s="56"/>
      <c r="I860" s="56"/>
      <c r="J860" s="56"/>
      <c r="N860" s="56"/>
      <c r="O860" s="56"/>
      <c r="P860" s="56"/>
      <c r="Q860" s="56"/>
      <c r="R860" s="56"/>
      <c r="S860" s="56"/>
      <c r="W860" s="56"/>
      <c r="X860" s="56"/>
      <c r="Y860" s="56"/>
      <c r="Z860" s="56"/>
    </row>
    <row r="861" spans="8:26" ht="15.75" customHeight="1" x14ac:dyDescent="0.25">
      <c r="H861" s="56"/>
      <c r="I861" s="56"/>
      <c r="J861" s="56"/>
      <c r="N861" s="56"/>
      <c r="O861" s="56"/>
      <c r="P861" s="56"/>
      <c r="Q861" s="56"/>
      <c r="R861" s="56"/>
      <c r="S861" s="56"/>
      <c r="W861" s="56"/>
      <c r="X861" s="56"/>
      <c r="Y861" s="56"/>
      <c r="Z861" s="56"/>
    </row>
    <row r="862" spans="8:26" ht="15.75" customHeight="1" x14ac:dyDescent="0.25">
      <c r="H862" s="56"/>
      <c r="I862" s="56"/>
      <c r="J862" s="56"/>
      <c r="N862" s="56"/>
      <c r="O862" s="56"/>
      <c r="P862" s="56"/>
      <c r="Q862" s="56"/>
      <c r="R862" s="56"/>
      <c r="S862" s="56"/>
      <c r="W862" s="56"/>
      <c r="X862" s="56"/>
      <c r="Y862" s="56"/>
      <c r="Z862" s="56"/>
    </row>
    <row r="863" spans="8:26" ht="15.75" customHeight="1" x14ac:dyDescent="0.25">
      <c r="H863" s="56"/>
      <c r="I863" s="56"/>
      <c r="J863" s="56"/>
      <c r="N863" s="56"/>
      <c r="O863" s="56"/>
      <c r="P863" s="56"/>
      <c r="Q863" s="56"/>
      <c r="R863" s="56"/>
      <c r="S863" s="56"/>
      <c r="W863" s="56"/>
      <c r="X863" s="56"/>
      <c r="Y863" s="56"/>
      <c r="Z863" s="56"/>
    </row>
    <row r="864" spans="8:26" ht="15.75" customHeight="1" x14ac:dyDescent="0.25">
      <c r="H864" s="56"/>
      <c r="I864" s="56"/>
      <c r="J864" s="56"/>
      <c r="N864" s="56"/>
      <c r="O864" s="56"/>
      <c r="P864" s="56"/>
      <c r="Q864" s="56"/>
      <c r="R864" s="56"/>
      <c r="S864" s="56"/>
      <c r="W864" s="56"/>
      <c r="X864" s="56"/>
      <c r="Y864" s="56"/>
      <c r="Z864" s="56"/>
    </row>
    <row r="865" spans="8:26" ht="15.75" customHeight="1" x14ac:dyDescent="0.25">
      <c r="H865" s="56"/>
      <c r="I865" s="56"/>
      <c r="J865" s="56"/>
      <c r="N865" s="56"/>
      <c r="O865" s="56"/>
      <c r="P865" s="56"/>
      <c r="Q865" s="56"/>
      <c r="R865" s="56"/>
      <c r="S865" s="56"/>
      <c r="W865" s="56"/>
      <c r="X865" s="56"/>
      <c r="Y865" s="56"/>
      <c r="Z865" s="56"/>
    </row>
    <row r="866" spans="8:26" ht="15.75" customHeight="1" x14ac:dyDescent="0.25">
      <c r="H866" s="56"/>
      <c r="I866" s="56"/>
      <c r="J866" s="56"/>
      <c r="N866" s="56"/>
      <c r="O866" s="56"/>
      <c r="P866" s="56"/>
      <c r="Q866" s="56"/>
      <c r="R866" s="56"/>
      <c r="S866" s="56"/>
      <c r="W866" s="56"/>
      <c r="X866" s="56"/>
      <c r="Y866" s="56"/>
      <c r="Z866" s="56"/>
    </row>
    <row r="867" spans="8:26" ht="15.75" customHeight="1" x14ac:dyDescent="0.25">
      <c r="H867" s="56"/>
      <c r="I867" s="56"/>
      <c r="J867" s="56"/>
      <c r="N867" s="56"/>
      <c r="O867" s="56"/>
      <c r="P867" s="56"/>
      <c r="Q867" s="56"/>
      <c r="R867" s="56"/>
      <c r="S867" s="56"/>
      <c r="W867" s="56"/>
      <c r="X867" s="56"/>
      <c r="Y867" s="56"/>
      <c r="Z867" s="56"/>
    </row>
    <row r="868" spans="8:26" ht="15.75" customHeight="1" x14ac:dyDescent="0.25">
      <c r="H868" s="56"/>
      <c r="I868" s="56"/>
      <c r="J868" s="56"/>
      <c r="N868" s="56"/>
      <c r="O868" s="56"/>
      <c r="P868" s="56"/>
      <c r="Q868" s="56"/>
      <c r="R868" s="56"/>
      <c r="S868" s="56"/>
      <c r="W868" s="56"/>
      <c r="X868" s="56"/>
      <c r="Y868" s="56"/>
      <c r="Z868" s="56"/>
    </row>
    <row r="869" spans="8:26" ht="15.75" customHeight="1" x14ac:dyDescent="0.25">
      <c r="H869" s="56"/>
      <c r="I869" s="56"/>
      <c r="J869" s="56"/>
      <c r="N869" s="56"/>
      <c r="O869" s="56"/>
      <c r="P869" s="56"/>
      <c r="Q869" s="56"/>
      <c r="R869" s="56"/>
      <c r="S869" s="56"/>
      <c r="W869" s="56"/>
      <c r="X869" s="56"/>
      <c r="Y869" s="56"/>
      <c r="Z869" s="56"/>
    </row>
    <row r="870" spans="8:26" ht="15.75" customHeight="1" x14ac:dyDescent="0.25">
      <c r="H870" s="56"/>
      <c r="I870" s="56"/>
      <c r="J870" s="56"/>
      <c r="N870" s="56"/>
      <c r="O870" s="56"/>
      <c r="P870" s="56"/>
      <c r="Q870" s="56"/>
      <c r="R870" s="56"/>
      <c r="S870" s="56"/>
      <c r="W870" s="56"/>
      <c r="X870" s="56"/>
      <c r="Y870" s="56"/>
      <c r="Z870" s="56"/>
    </row>
    <row r="871" spans="8:26" ht="15.75" customHeight="1" x14ac:dyDescent="0.25">
      <c r="H871" s="56"/>
      <c r="I871" s="56"/>
      <c r="J871" s="56"/>
      <c r="N871" s="56"/>
      <c r="O871" s="56"/>
      <c r="P871" s="56"/>
      <c r="Q871" s="56"/>
      <c r="R871" s="56"/>
      <c r="S871" s="56"/>
      <c r="W871" s="56"/>
      <c r="X871" s="56"/>
      <c r="Y871" s="56"/>
      <c r="Z871" s="56"/>
    </row>
    <row r="872" spans="8:26" ht="15.75" customHeight="1" x14ac:dyDescent="0.25">
      <c r="H872" s="56"/>
      <c r="I872" s="56"/>
      <c r="J872" s="56"/>
      <c r="N872" s="56"/>
      <c r="O872" s="56"/>
      <c r="P872" s="56"/>
      <c r="Q872" s="56"/>
      <c r="R872" s="56"/>
      <c r="S872" s="56"/>
      <c r="W872" s="56"/>
      <c r="X872" s="56"/>
      <c r="Y872" s="56"/>
      <c r="Z872" s="56"/>
    </row>
    <row r="873" spans="8:26" ht="15.75" customHeight="1" x14ac:dyDescent="0.25">
      <c r="H873" s="56"/>
      <c r="I873" s="56"/>
      <c r="J873" s="56"/>
      <c r="N873" s="56"/>
      <c r="O873" s="56"/>
      <c r="P873" s="56"/>
      <c r="Q873" s="56"/>
      <c r="R873" s="56"/>
      <c r="S873" s="56"/>
      <c r="W873" s="56"/>
      <c r="X873" s="56"/>
      <c r="Y873" s="56"/>
      <c r="Z873" s="56"/>
    </row>
    <row r="874" spans="8:26" ht="15.75" customHeight="1" x14ac:dyDescent="0.25">
      <c r="H874" s="56"/>
      <c r="I874" s="56"/>
      <c r="J874" s="56"/>
      <c r="N874" s="56"/>
      <c r="O874" s="56"/>
      <c r="P874" s="56"/>
      <c r="Q874" s="56"/>
      <c r="R874" s="56"/>
      <c r="S874" s="56"/>
      <c r="W874" s="56"/>
      <c r="X874" s="56"/>
      <c r="Y874" s="56"/>
      <c r="Z874" s="56"/>
    </row>
    <row r="875" spans="8:26" ht="15.75" customHeight="1" x14ac:dyDescent="0.25">
      <c r="H875" s="56"/>
      <c r="I875" s="56"/>
      <c r="J875" s="56"/>
      <c r="N875" s="56"/>
      <c r="O875" s="56"/>
      <c r="P875" s="56"/>
      <c r="Q875" s="56"/>
      <c r="R875" s="56"/>
      <c r="S875" s="56"/>
      <c r="W875" s="56"/>
      <c r="X875" s="56"/>
      <c r="Y875" s="56"/>
      <c r="Z875" s="56"/>
    </row>
    <row r="876" spans="8:26" ht="15.75" customHeight="1" x14ac:dyDescent="0.25">
      <c r="H876" s="56"/>
      <c r="I876" s="56"/>
      <c r="J876" s="56"/>
      <c r="N876" s="56"/>
      <c r="O876" s="56"/>
      <c r="P876" s="56"/>
      <c r="Q876" s="56"/>
      <c r="R876" s="56"/>
      <c r="S876" s="56"/>
      <c r="W876" s="56"/>
      <c r="X876" s="56"/>
      <c r="Y876" s="56"/>
      <c r="Z876" s="56"/>
    </row>
    <row r="877" spans="8:26" ht="15.75" customHeight="1" x14ac:dyDescent="0.25">
      <c r="H877" s="56"/>
      <c r="I877" s="56"/>
      <c r="J877" s="56"/>
      <c r="N877" s="56"/>
      <c r="O877" s="56"/>
      <c r="P877" s="56"/>
      <c r="Q877" s="56"/>
      <c r="R877" s="56"/>
      <c r="S877" s="56"/>
      <c r="W877" s="56"/>
      <c r="X877" s="56"/>
      <c r="Y877" s="56"/>
      <c r="Z877" s="56"/>
    </row>
    <row r="878" spans="8:26" ht="15.75" customHeight="1" x14ac:dyDescent="0.25">
      <c r="H878" s="56"/>
      <c r="I878" s="56"/>
      <c r="J878" s="56"/>
      <c r="N878" s="56"/>
      <c r="O878" s="56"/>
      <c r="P878" s="56"/>
      <c r="Q878" s="56"/>
      <c r="R878" s="56"/>
      <c r="S878" s="56"/>
      <c r="W878" s="56"/>
      <c r="X878" s="56"/>
      <c r="Y878" s="56"/>
      <c r="Z878" s="56"/>
    </row>
    <row r="879" spans="8:26" ht="15.75" customHeight="1" x14ac:dyDescent="0.25">
      <c r="H879" s="56"/>
      <c r="I879" s="56"/>
      <c r="J879" s="56"/>
      <c r="N879" s="56"/>
      <c r="O879" s="56"/>
      <c r="P879" s="56"/>
      <c r="Q879" s="56"/>
      <c r="R879" s="56"/>
      <c r="S879" s="56"/>
      <c r="W879" s="56"/>
      <c r="X879" s="56"/>
      <c r="Y879" s="56"/>
      <c r="Z879" s="56"/>
    </row>
    <row r="880" spans="8:26" ht="15.75" customHeight="1" x14ac:dyDescent="0.25">
      <c r="H880" s="56"/>
      <c r="I880" s="56"/>
      <c r="J880" s="56"/>
      <c r="N880" s="56"/>
      <c r="O880" s="56"/>
      <c r="P880" s="56"/>
      <c r="Q880" s="56"/>
      <c r="R880" s="56"/>
      <c r="S880" s="56"/>
      <c r="W880" s="56"/>
      <c r="X880" s="56"/>
      <c r="Y880" s="56"/>
      <c r="Z880" s="56"/>
    </row>
    <row r="881" spans="8:26" ht="15.75" customHeight="1" x14ac:dyDescent="0.25">
      <c r="H881" s="56"/>
      <c r="I881" s="56"/>
      <c r="J881" s="56"/>
      <c r="N881" s="56"/>
      <c r="O881" s="56"/>
      <c r="P881" s="56"/>
      <c r="Q881" s="56"/>
      <c r="R881" s="56"/>
      <c r="S881" s="56"/>
      <c r="W881" s="56"/>
      <c r="X881" s="56"/>
      <c r="Y881" s="56"/>
      <c r="Z881" s="56"/>
    </row>
    <row r="882" spans="8:26" ht="15.75" customHeight="1" x14ac:dyDescent="0.25">
      <c r="H882" s="56"/>
      <c r="I882" s="56"/>
      <c r="J882" s="56"/>
      <c r="N882" s="56"/>
      <c r="O882" s="56"/>
      <c r="P882" s="56"/>
      <c r="Q882" s="56"/>
      <c r="R882" s="56"/>
      <c r="S882" s="56"/>
      <c r="W882" s="56"/>
      <c r="X882" s="56"/>
      <c r="Y882" s="56"/>
      <c r="Z882" s="56"/>
    </row>
    <row r="883" spans="8:26" ht="15.75" customHeight="1" x14ac:dyDescent="0.25">
      <c r="H883" s="56"/>
      <c r="I883" s="56"/>
      <c r="J883" s="56"/>
      <c r="N883" s="56"/>
      <c r="O883" s="56"/>
      <c r="P883" s="56"/>
      <c r="Q883" s="56"/>
      <c r="R883" s="56"/>
      <c r="S883" s="56"/>
      <c r="W883" s="56"/>
      <c r="X883" s="56"/>
      <c r="Y883" s="56"/>
      <c r="Z883" s="56"/>
    </row>
    <row r="884" spans="8:26" ht="15.75" customHeight="1" x14ac:dyDescent="0.25">
      <c r="H884" s="56"/>
      <c r="I884" s="56"/>
      <c r="J884" s="56"/>
      <c r="N884" s="56"/>
      <c r="O884" s="56"/>
      <c r="P884" s="56"/>
      <c r="Q884" s="56"/>
      <c r="R884" s="56"/>
      <c r="S884" s="56"/>
      <c r="W884" s="56"/>
      <c r="X884" s="56"/>
      <c r="Y884" s="56"/>
      <c r="Z884" s="56"/>
    </row>
    <row r="885" spans="8:26" ht="15.75" customHeight="1" x14ac:dyDescent="0.25">
      <c r="H885" s="56"/>
      <c r="I885" s="56"/>
      <c r="J885" s="56"/>
      <c r="N885" s="56"/>
      <c r="O885" s="56"/>
      <c r="P885" s="56"/>
      <c r="Q885" s="56"/>
      <c r="R885" s="56"/>
      <c r="S885" s="56"/>
      <c r="W885" s="56"/>
      <c r="X885" s="56"/>
      <c r="Y885" s="56"/>
      <c r="Z885" s="56"/>
    </row>
    <row r="886" spans="8:26" ht="15.75" customHeight="1" x14ac:dyDescent="0.25">
      <c r="H886" s="56"/>
      <c r="I886" s="56"/>
      <c r="J886" s="56"/>
      <c r="N886" s="56"/>
      <c r="O886" s="56"/>
      <c r="P886" s="56"/>
      <c r="Q886" s="56"/>
      <c r="R886" s="56"/>
      <c r="S886" s="56"/>
      <c r="W886" s="56"/>
      <c r="X886" s="56"/>
      <c r="Y886" s="56"/>
      <c r="Z886" s="56"/>
    </row>
    <row r="887" spans="8:26" ht="15.75" customHeight="1" x14ac:dyDescent="0.25">
      <c r="H887" s="56"/>
      <c r="I887" s="56"/>
      <c r="J887" s="56"/>
      <c r="N887" s="56"/>
      <c r="O887" s="56"/>
      <c r="P887" s="56"/>
      <c r="Q887" s="56"/>
      <c r="R887" s="56"/>
      <c r="S887" s="56"/>
      <c r="W887" s="56"/>
      <c r="X887" s="56"/>
      <c r="Y887" s="56"/>
      <c r="Z887" s="56"/>
    </row>
    <row r="888" spans="8:26" ht="15.75" customHeight="1" x14ac:dyDescent="0.25">
      <c r="H888" s="56"/>
      <c r="I888" s="56"/>
      <c r="J888" s="56"/>
      <c r="N888" s="56"/>
      <c r="O888" s="56"/>
      <c r="P888" s="56"/>
      <c r="Q888" s="56"/>
      <c r="R888" s="56"/>
      <c r="S888" s="56"/>
      <c r="W888" s="56"/>
      <c r="X888" s="56"/>
      <c r="Y888" s="56"/>
      <c r="Z888" s="56"/>
    </row>
    <row r="889" spans="8:26" ht="15.75" customHeight="1" x14ac:dyDescent="0.25">
      <c r="H889" s="56"/>
      <c r="I889" s="56"/>
      <c r="J889" s="56"/>
      <c r="N889" s="56"/>
      <c r="O889" s="56"/>
      <c r="P889" s="56"/>
      <c r="Q889" s="56"/>
      <c r="R889" s="56"/>
      <c r="S889" s="56"/>
      <c r="W889" s="56"/>
      <c r="X889" s="56"/>
      <c r="Y889" s="56"/>
      <c r="Z889" s="56"/>
    </row>
    <row r="890" spans="8:26" ht="15.75" customHeight="1" x14ac:dyDescent="0.25">
      <c r="H890" s="56"/>
      <c r="I890" s="56"/>
      <c r="J890" s="56"/>
      <c r="N890" s="56"/>
      <c r="O890" s="56"/>
      <c r="P890" s="56"/>
      <c r="Q890" s="56"/>
      <c r="R890" s="56"/>
      <c r="S890" s="56"/>
      <c r="W890" s="56"/>
      <c r="X890" s="56"/>
      <c r="Y890" s="56"/>
      <c r="Z890" s="56"/>
    </row>
    <row r="891" spans="8:26" ht="15.75" customHeight="1" x14ac:dyDescent="0.25">
      <c r="H891" s="56"/>
      <c r="I891" s="56"/>
      <c r="J891" s="56"/>
      <c r="N891" s="56"/>
      <c r="O891" s="56"/>
      <c r="P891" s="56"/>
      <c r="Q891" s="56"/>
      <c r="R891" s="56"/>
      <c r="S891" s="56"/>
      <c r="W891" s="56"/>
      <c r="X891" s="56"/>
      <c r="Y891" s="56"/>
      <c r="Z891" s="56"/>
    </row>
    <row r="892" spans="8:26" ht="15.75" customHeight="1" x14ac:dyDescent="0.25">
      <c r="H892" s="56"/>
      <c r="I892" s="56"/>
      <c r="J892" s="56"/>
      <c r="N892" s="56"/>
      <c r="O892" s="56"/>
      <c r="P892" s="56"/>
      <c r="Q892" s="56"/>
      <c r="R892" s="56"/>
      <c r="S892" s="56"/>
      <c r="W892" s="56"/>
      <c r="X892" s="56"/>
      <c r="Y892" s="56"/>
      <c r="Z892" s="56"/>
    </row>
    <row r="893" spans="8:26" ht="15.75" customHeight="1" x14ac:dyDescent="0.25">
      <c r="H893" s="56"/>
      <c r="I893" s="56"/>
      <c r="J893" s="56"/>
      <c r="N893" s="56"/>
      <c r="O893" s="56"/>
      <c r="P893" s="56"/>
      <c r="Q893" s="56"/>
      <c r="R893" s="56"/>
      <c r="S893" s="56"/>
      <c r="W893" s="56"/>
      <c r="X893" s="56"/>
      <c r="Y893" s="56"/>
      <c r="Z893" s="56"/>
    </row>
    <row r="894" spans="8:26" ht="15.75" customHeight="1" x14ac:dyDescent="0.25">
      <c r="H894" s="56"/>
      <c r="I894" s="56"/>
      <c r="J894" s="56"/>
      <c r="N894" s="56"/>
      <c r="O894" s="56"/>
      <c r="P894" s="56"/>
      <c r="Q894" s="56"/>
      <c r="R894" s="56"/>
      <c r="S894" s="56"/>
      <c r="W894" s="56"/>
      <c r="X894" s="56"/>
      <c r="Y894" s="56"/>
      <c r="Z894" s="56"/>
    </row>
    <row r="895" spans="8:26" ht="15.75" customHeight="1" x14ac:dyDescent="0.25">
      <c r="H895" s="56"/>
      <c r="I895" s="56"/>
      <c r="J895" s="56"/>
      <c r="N895" s="56"/>
      <c r="O895" s="56"/>
      <c r="P895" s="56"/>
      <c r="Q895" s="56"/>
      <c r="R895" s="56"/>
      <c r="S895" s="56"/>
      <c r="W895" s="56"/>
      <c r="X895" s="56"/>
      <c r="Y895" s="56"/>
      <c r="Z895" s="56"/>
    </row>
    <row r="896" spans="8:26" ht="15.75" customHeight="1" x14ac:dyDescent="0.25">
      <c r="H896" s="56"/>
      <c r="I896" s="56"/>
      <c r="J896" s="56"/>
      <c r="N896" s="56"/>
      <c r="O896" s="56"/>
      <c r="P896" s="56"/>
      <c r="Q896" s="56"/>
      <c r="R896" s="56"/>
      <c r="S896" s="56"/>
      <c r="W896" s="56"/>
      <c r="X896" s="56"/>
      <c r="Y896" s="56"/>
      <c r="Z896" s="56"/>
    </row>
    <row r="897" spans="8:26" ht="15.75" customHeight="1" x14ac:dyDescent="0.25">
      <c r="H897" s="56"/>
      <c r="I897" s="56"/>
      <c r="J897" s="56"/>
      <c r="N897" s="56"/>
      <c r="O897" s="56"/>
      <c r="P897" s="56"/>
      <c r="Q897" s="56"/>
      <c r="R897" s="56"/>
      <c r="S897" s="56"/>
      <c r="W897" s="56"/>
      <c r="X897" s="56"/>
      <c r="Y897" s="56"/>
      <c r="Z897" s="56"/>
    </row>
    <row r="898" spans="8:26" ht="15.75" customHeight="1" x14ac:dyDescent="0.25">
      <c r="H898" s="56"/>
      <c r="I898" s="56"/>
      <c r="J898" s="56"/>
      <c r="N898" s="56"/>
      <c r="O898" s="56"/>
      <c r="P898" s="56"/>
      <c r="Q898" s="56"/>
      <c r="R898" s="56"/>
      <c r="S898" s="56"/>
      <c r="W898" s="56"/>
      <c r="X898" s="56"/>
      <c r="Y898" s="56"/>
      <c r="Z898" s="56"/>
    </row>
    <row r="899" spans="8:26" ht="15.75" customHeight="1" x14ac:dyDescent="0.25">
      <c r="H899" s="56"/>
      <c r="I899" s="56"/>
      <c r="J899" s="56"/>
      <c r="N899" s="56"/>
      <c r="O899" s="56"/>
      <c r="P899" s="56"/>
      <c r="Q899" s="56"/>
      <c r="R899" s="56"/>
      <c r="S899" s="56"/>
      <c r="W899" s="56"/>
      <c r="X899" s="56"/>
      <c r="Y899" s="56"/>
      <c r="Z899" s="56"/>
    </row>
    <row r="900" spans="8:26" ht="15.75" customHeight="1" x14ac:dyDescent="0.25">
      <c r="H900" s="56"/>
      <c r="I900" s="56"/>
      <c r="J900" s="56"/>
      <c r="N900" s="56"/>
      <c r="O900" s="56"/>
      <c r="P900" s="56"/>
      <c r="Q900" s="56"/>
      <c r="R900" s="56"/>
      <c r="S900" s="56"/>
      <c r="W900" s="56"/>
      <c r="X900" s="56"/>
      <c r="Y900" s="56"/>
      <c r="Z900" s="56"/>
    </row>
    <row r="901" spans="8:26" ht="15.75" customHeight="1" x14ac:dyDescent="0.25">
      <c r="H901" s="56"/>
      <c r="I901" s="56"/>
      <c r="J901" s="56"/>
      <c r="N901" s="56"/>
      <c r="O901" s="56"/>
      <c r="P901" s="56"/>
      <c r="Q901" s="56"/>
      <c r="R901" s="56"/>
      <c r="S901" s="56"/>
      <c r="W901" s="56"/>
      <c r="X901" s="56"/>
      <c r="Y901" s="56"/>
      <c r="Z901" s="56"/>
    </row>
    <row r="902" spans="8:26" ht="15.75" customHeight="1" x14ac:dyDescent="0.25">
      <c r="H902" s="56"/>
      <c r="I902" s="56"/>
      <c r="J902" s="56"/>
      <c r="N902" s="56"/>
      <c r="O902" s="56"/>
      <c r="P902" s="56"/>
      <c r="Q902" s="56"/>
      <c r="R902" s="56"/>
      <c r="S902" s="56"/>
      <c r="W902" s="56"/>
      <c r="X902" s="56"/>
      <c r="Y902" s="56"/>
      <c r="Z902" s="56"/>
    </row>
    <row r="903" spans="8:26" ht="15.75" customHeight="1" x14ac:dyDescent="0.25">
      <c r="H903" s="56"/>
      <c r="I903" s="56"/>
      <c r="J903" s="56"/>
      <c r="N903" s="56"/>
      <c r="O903" s="56"/>
      <c r="P903" s="56"/>
      <c r="Q903" s="56"/>
      <c r="R903" s="56"/>
      <c r="S903" s="56"/>
      <c r="W903" s="56"/>
      <c r="X903" s="56"/>
      <c r="Y903" s="56"/>
      <c r="Z903" s="56"/>
    </row>
    <row r="904" spans="8:26" ht="15.75" customHeight="1" x14ac:dyDescent="0.25">
      <c r="H904" s="56"/>
      <c r="I904" s="56"/>
      <c r="J904" s="56"/>
      <c r="N904" s="56"/>
      <c r="O904" s="56"/>
      <c r="P904" s="56"/>
      <c r="Q904" s="56"/>
      <c r="R904" s="56"/>
      <c r="S904" s="56"/>
      <c r="W904" s="56"/>
      <c r="X904" s="56"/>
      <c r="Y904" s="56"/>
      <c r="Z904" s="56"/>
    </row>
    <row r="905" spans="8:26" ht="15.75" customHeight="1" x14ac:dyDescent="0.25">
      <c r="H905" s="56"/>
      <c r="I905" s="56"/>
      <c r="J905" s="56"/>
      <c r="N905" s="56"/>
      <c r="O905" s="56"/>
      <c r="P905" s="56"/>
      <c r="Q905" s="56"/>
      <c r="R905" s="56"/>
      <c r="S905" s="56"/>
      <c r="W905" s="56"/>
      <c r="X905" s="56"/>
      <c r="Y905" s="56"/>
      <c r="Z905" s="56"/>
    </row>
    <row r="906" spans="8:26" ht="15.75" customHeight="1" x14ac:dyDescent="0.25">
      <c r="H906" s="56"/>
      <c r="I906" s="56"/>
      <c r="J906" s="56"/>
      <c r="N906" s="56"/>
      <c r="O906" s="56"/>
      <c r="P906" s="56"/>
      <c r="Q906" s="56"/>
      <c r="R906" s="56"/>
      <c r="S906" s="56"/>
      <c r="W906" s="56"/>
      <c r="X906" s="56"/>
      <c r="Y906" s="56"/>
      <c r="Z906" s="56"/>
    </row>
    <row r="907" spans="8:26" ht="15.75" customHeight="1" x14ac:dyDescent="0.25">
      <c r="H907" s="56"/>
      <c r="I907" s="56"/>
      <c r="J907" s="56"/>
      <c r="N907" s="56"/>
      <c r="O907" s="56"/>
      <c r="P907" s="56"/>
      <c r="Q907" s="56"/>
      <c r="R907" s="56"/>
      <c r="S907" s="56"/>
      <c r="W907" s="56"/>
      <c r="X907" s="56"/>
      <c r="Y907" s="56"/>
      <c r="Z907" s="56"/>
    </row>
    <row r="908" spans="8:26" ht="15.75" customHeight="1" x14ac:dyDescent="0.25">
      <c r="H908" s="56"/>
      <c r="I908" s="56"/>
      <c r="J908" s="56"/>
      <c r="N908" s="56"/>
      <c r="O908" s="56"/>
      <c r="P908" s="56"/>
      <c r="Q908" s="56"/>
      <c r="R908" s="56"/>
      <c r="S908" s="56"/>
      <c r="W908" s="56"/>
      <c r="X908" s="56"/>
      <c r="Y908" s="56"/>
      <c r="Z908" s="56"/>
    </row>
    <row r="909" spans="8:26" ht="15.75" customHeight="1" x14ac:dyDescent="0.25">
      <c r="H909" s="56"/>
      <c r="I909" s="56"/>
      <c r="J909" s="56"/>
      <c r="N909" s="56"/>
      <c r="O909" s="56"/>
      <c r="P909" s="56"/>
      <c r="Q909" s="56"/>
      <c r="R909" s="56"/>
      <c r="S909" s="56"/>
      <c r="W909" s="56"/>
      <c r="X909" s="56"/>
      <c r="Y909" s="56"/>
      <c r="Z909" s="56"/>
    </row>
    <row r="910" spans="8:26" ht="15.75" customHeight="1" x14ac:dyDescent="0.25">
      <c r="H910" s="56"/>
      <c r="I910" s="56"/>
      <c r="J910" s="56"/>
      <c r="N910" s="56"/>
      <c r="O910" s="56"/>
      <c r="P910" s="56"/>
      <c r="Q910" s="56"/>
      <c r="R910" s="56"/>
      <c r="S910" s="56"/>
      <c r="W910" s="56"/>
      <c r="X910" s="56"/>
      <c r="Y910" s="56"/>
      <c r="Z910" s="56"/>
    </row>
    <row r="911" spans="8:26" ht="15.75" customHeight="1" x14ac:dyDescent="0.25">
      <c r="H911" s="56"/>
      <c r="I911" s="56"/>
      <c r="J911" s="56"/>
      <c r="N911" s="56"/>
      <c r="O911" s="56"/>
      <c r="P911" s="56"/>
      <c r="Q911" s="56"/>
      <c r="R911" s="56"/>
      <c r="S911" s="56"/>
      <c r="W911" s="56"/>
      <c r="X911" s="56"/>
      <c r="Y911" s="56"/>
      <c r="Z911" s="56"/>
    </row>
    <row r="912" spans="8:26" ht="15.75" customHeight="1" x14ac:dyDescent="0.25">
      <c r="H912" s="56"/>
      <c r="I912" s="56"/>
      <c r="J912" s="56"/>
      <c r="N912" s="56"/>
      <c r="O912" s="56"/>
      <c r="P912" s="56"/>
      <c r="Q912" s="56"/>
      <c r="R912" s="56"/>
      <c r="S912" s="56"/>
      <c r="W912" s="56"/>
      <c r="X912" s="56"/>
      <c r="Y912" s="56"/>
      <c r="Z912" s="56"/>
    </row>
    <row r="913" spans="8:26" ht="15.75" customHeight="1" x14ac:dyDescent="0.25">
      <c r="H913" s="56"/>
      <c r="I913" s="56"/>
      <c r="J913" s="56"/>
      <c r="N913" s="56"/>
      <c r="O913" s="56"/>
      <c r="P913" s="56"/>
      <c r="Q913" s="56"/>
      <c r="R913" s="56"/>
      <c r="S913" s="56"/>
      <c r="W913" s="56"/>
      <c r="X913" s="56"/>
      <c r="Y913" s="56"/>
      <c r="Z913" s="56"/>
    </row>
    <row r="914" spans="8:26" ht="15.75" customHeight="1" x14ac:dyDescent="0.25">
      <c r="H914" s="56"/>
      <c r="I914" s="56"/>
      <c r="J914" s="56"/>
      <c r="N914" s="56"/>
      <c r="O914" s="56"/>
      <c r="P914" s="56"/>
      <c r="Q914" s="56"/>
      <c r="R914" s="56"/>
      <c r="S914" s="56"/>
      <c r="W914" s="56"/>
      <c r="X914" s="56"/>
      <c r="Y914" s="56"/>
      <c r="Z914" s="56"/>
    </row>
    <row r="915" spans="8:26" ht="15.75" customHeight="1" x14ac:dyDescent="0.25">
      <c r="H915" s="56"/>
      <c r="I915" s="56"/>
      <c r="J915" s="56"/>
      <c r="N915" s="56"/>
      <c r="O915" s="56"/>
      <c r="P915" s="56"/>
      <c r="Q915" s="56"/>
      <c r="R915" s="56"/>
      <c r="S915" s="56"/>
      <c r="W915" s="56"/>
      <c r="X915" s="56"/>
      <c r="Y915" s="56"/>
      <c r="Z915" s="56"/>
    </row>
    <row r="916" spans="8:26" ht="15.75" customHeight="1" x14ac:dyDescent="0.25">
      <c r="H916" s="56"/>
      <c r="I916" s="56"/>
      <c r="J916" s="56"/>
      <c r="N916" s="56"/>
      <c r="O916" s="56"/>
      <c r="P916" s="56"/>
      <c r="Q916" s="56"/>
      <c r="R916" s="56"/>
      <c r="S916" s="56"/>
      <c r="W916" s="56"/>
      <c r="X916" s="56"/>
      <c r="Y916" s="56"/>
      <c r="Z916" s="56"/>
    </row>
    <row r="917" spans="8:26" ht="15.75" customHeight="1" x14ac:dyDescent="0.25">
      <c r="H917" s="56"/>
      <c r="I917" s="56"/>
      <c r="J917" s="56"/>
      <c r="N917" s="56"/>
      <c r="O917" s="56"/>
      <c r="P917" s="56"/>
      <c r="Q917" s="56"/>
      <c r="R917" s="56"/>
      <c r="S917" s="56"/>
      <c r="W917" s="56"/>
      <c r="X917" s="56"/>
      <c r="Y917" s="56"/>
      <c r="Z917" s="56"/>
    </row>
    <row r="918" spans="8:26" ht="15.75" customHeight="1" x14ac:dyDescent="0.25">
      <c r="H918" s="56"/>
      <c r="I918" s="56"/>
      <c r="J918" s="56"/>
      <c r="N918" s="56"/>
      <c r="O918" s="56"/>
      <c r="P918" s="56"/>
      <c r="Q918" s="56"/>
      <c r="R918" s="56"/>
      <c r="S918" s="56"/>
      <c r="W918" s="56"/>
      <c r="X918" s="56"/>
      <c r="Y918" s="56"/>
      <c r="Z918" s="56"/>
    </row>
    <row r="919" spans="8:26" ht="15.75" customHeight="1" x14ac:dyDescent="0.25">
      <c r="H919" s="56"/>
      <c r="I919" s="56"/>
      <c r="J919" s="56"/>
      <c r="N919" s="56"/>
      <c r="O919" s="56"/>
      <c r="P919" s="56"/>
      <c r="Q919" s="56"/>
      <c r="R919" s="56"/>
      <c r="S919" s="56"/>
      <c r="W919" s="56"/>
      <c r="X919" s="56"/>
      <c r="Y919" s="56"/>
      <c r="Z919" s="56"/>
    </row>
    <row r="920" spans="8:26" ht="15.75" customHeight="1" x14ac:dyDescent="0.25">
      <c r="H920" s="56"/>
      <c r="I920" s="56"/>
      <c r="J920" s="56"/>
      <c r="N920" s="56"/>
      <c r="O920" s="56"/>
      <c r="P920" s="56"/>
      <c r="Q920" s="56"/>
      <c r="R920" s="56"/>
      <c r="S920" s="56"/>
      <c r="W920" s="56"/>
      <c r="X920" s="56"/>
      <c r="Y920" s="56"/>
      <c r="Z920" s="56"/>
    </row>
    <row r="921" spans="8:26" ht="15.75" customHeight="1" x14ac:dyDescent="0.25">
      <c r="H921" s="56"/>
      <c r="I921" s="56"/>
      <c r="J921" s="56"/>
      <c r="N921" s="56"/>
      <c r="O921" s="56"/>
      <c r="P921" s="56"/>
      <c r="Q921" s="56"/>
      <c r="R921" s="56"/>
      <c r="S921" s="56"/>
      <c r="W921" s="56"/>
      <c r="X921" s="56"/>
      <c r="Y921" s="56"/>
      <c r="Z921" s="56"/>
    </row>
    <row r="922" spans="8:26" ht="15.75" customHeight="1" x14ac:dyDescent="0.25">
      <c r="H922" s="56"/>
      <c r="I922" s="56"/>
      <c r="J922" s="56"/>
      <c r="N922" s="56"/>
      <c r="O922" s="56"/>
      <c r="P922" s="56"/>
      <c r="Q922" s="56"/>
      <c r="R922" s="56"/>
      <c r="S922" s="56"/>
      <c r="W922" s="56"/>
      <c r="X922" s="56"/>
      <c r="Y922" s="56"/>
      <c r="Z922" s="56"/>
    </row>
    <row r="923" spans="8:26" ht="15.75" customHeight="1" x14ac:dyDescent="0.25">
      <c r="H923" s="56"/>
      <c r="I923" s="56"/>
      <c r="J923" s="56"/>
      <c r="N923" s="56"/>
      <c r="O923" s="56"/>
      <c r="P923" s="56"/>
      <c r="Q923" s="56"/>
      <c r="R923" s="56"/>
      <c r="S923" s="56"/>
      <c r="W923" s="56"/>
      <c r="X923" s="56"/>
      <c r="Y923" s="56"/>
      <c r="Z923" s="56"/>
    </row>
    <row r="924" spans="8:26" ht="15.75" customHeight="1" x14ac:dyDescent="0.25">
      <c r="H924" s="56"/>
      <c r="I924" s="56"/>
      <c r="J924" s="56"/>
      <c r="N924" s="56"/>
      <c r="O924" s="56"/>
      <c r="P924" s="56"/>
      <c r="Q924" s="56"/>
      <c r="R924" s="56"/>
      <c r="S924" s="56"/>
      <c r="W924" s="56"/>
      <c r="X924" s="56"/>
      <c r="Y924" s="56"/>
      <c r="Z924" s="56"/>
    </row>
    <row r="925" spans="8:26" ht="15.75" customHeight="1" x14ac:dyDescent="0.25">
      <c r="H925" s="56"/>
      <c r="I925" s="56"/>
      <c r="J925" s="56"/>
      <c r="N925" s="56"/>
      <c r="O925" s="56"/>
      <c r="P925" s="56"/>
      <c r="Q925" s="56"/>
      <c r="R925" s="56"/>
      <c r="S925" s="56"/>
      <c r="W925" s="56"/>
      <c r="X925" s="56"/>
      <c r="Y925" s="56"/>
      <c r="Z925" s="56"/>
    </row>
    <row r="926" spans="8:26" ht="15.75" customHeight="1" x14ac:dyDescent="0.25">
      <c r="H926" s="56"/>
      <c r="I926" s="56"/>
      <c r="J926" s="56"/>
      <c r="N926" s="56"/>
      <c r="O926" s="56"/>
      <c r="P926" s="56"/>
      <c r="Q926" s="56"/>
      <c r="R926" s="56"/>
      <c r="S926" s="56"/>
      <c r="W926" s="56"/>
      <c r="X926" s="56"/>
      <c r="Y926" s="56"/>
      <c r="Z926" s="56"/>
    </row>
    <row r="927" spans="8:26" ht="15.75" customHeight="1" x14ac:dyDescent="0.25">
      <c r="H927" s="56"/>
      <c r="I927" s="56"/>
      <c r="J927" s="56"/>
      <c r="N927" s="56"/>
      <c r="O927" s="56"/>
      <c r="P927" s="56"/>
      <c r="Q927" s="56"/>
      <c r="R927" s="56"/>
      <c r="S927" s="56"/>
      <c r="W927" s="56"/>
      <c r="X927" s="56"/>
      <c r="Y927" s="56"/>
      <c r="Z927" s="56"/>
    </row>
    <row r="928" spans="8:26" ht="15.75" customHeight="1" x14ac:dyDescent="0.25">
      <c r="H928" s="56"/>
      <c r="I928" s="56"/>
      <c r="J928" s="56"/>
      <c r="N928" s="56"/>
      <c r="O928" s="56"/>
      <c r="P928" s="56"/>
      <c r="Q928" s="56"/>
      <c r="R928" s="56"/>
      <c r="S928" s="56"/>
      <c r="W928" s="56"/>
      <c r="X928" s="56"/>
      <c r="Y928" s="56"/>
      <c r="Z928" s="56"/>
    </row>
    <row r="929" spans="8:26" ht="15.75" customHeight="1" x14ac:dyDescent="0.25">
      <c r="H929" s="56"/>
      <c r="I929" s="56"/>
      <c r="J929" s="56"/>
      <c r="N929" s="56"/>
      <c r="O929" s="56"/>
      <c r="P929" s="56"/>
      <c r="Q929" s="56"/>
      <c r="R929" s="56"/>
      <c r="S929" s="56"/>
      <c r="W929" s="56"/>
      <c r="X929" s="56"/>
      <c r="Y929" s="56"/>
      <c r="Z929" s="56"/>
    </row>
    <row r="930" spans="8:26" ht="15.75" customHeight="1" x14ac:dyDescent="0.25">
      <c r="H930" s="56"/>
      <c r="I930" s="56"/>
      <c r="J930" s="56"/>
      <c r="N930" s="56"/>
      <c r="O930" s="56"/>
      <c r="P930" s="56"/>
      <c r="Q930" s="56"/>
      <c r="R930" s="56"/>
      <c r="S930" s="56"/>
      <c r="W930" s="56"/>
      <c r="X930" s="56"/>
      <c r="Y930" s="56"/>
      <c r="Z930" s="56"/>
    </row>
    <row r="931" spans="8:26" ht="15.75" customHeight="1" x14ac:dyDescent="0.25">
      <c r="H931" s="56"/>
      <c r="I931" s="56"/>
      <c r="J931" s="56"/>
      <c r="N931" s="56"/>
      <c r="O931" s="56"/>
      <c r="P931" s="56"/>
      <c r="Q931" s="56"/>
      <c r="R931" s="56"/>
      <c r="S931" s="56"/>
      <c r="W931" s="56"/>
      <c r="X931" s="56"/>
      <c r="Y931" s="56"/>
      <c r="Z931" s="56"/>
    </row>
    <row r="932" spans="8:26" ht="15.75" customHeight="1" x14ac:dyDescent="0.25">
      <c r="H932" s="56"/>
      <c r="I932" s="56"/>
      <c r="J932" s="56"/>
      <c r="N932" s="56"/>
      <c r="O932" s="56"/>
      <c r="P932" s="56"/>
      <c r="Q932" s="56"/>
      <c r="R932" s="56"/>
      <c r="S932" s="56"/>
      <c r="W932" s="56"/>
      <c r="X932" s="56"/>
      <c r="Y932" s="56"/>
      <c r="Z932" s="56"/>
    </row>
    <row r="933" spans="8:26" ht="15.75" customHeight="1" x14ac:dyDescent="0.25">
      <c r="H933" s="56"/>
      <c r="I933" s="56"/>
      <c r="J933" s="56"/>
      <c r="N933" s="56"/>
      <c r="O933" s="56"/>
      <c r="P933" s="56"/>
      <c r="Q933" s="56"/>
      <c r="R933" s="56"/>
      <c r="S933" s="56"/>
      <c r="W933" s="56"/>
      <c r="X933" s="56"/>
      <c r="Y933" s="56"/>
      <c r="Z933" s="56"/>
    </row>
    <row r="934" spans="8:26" ht="15.75" customHeight="1" x14ac:dyDescent="0.25">
      <c r="H934" s="56"/>
      <c r="I934" s="56"/>
      <c r="J934" s="56"/>
      <c r="N934" s="56"/>
      <c r="O934" s="56"/>
      <c r="P934" s="56"/>
      <c r="Q934" s="56"/>
      <c r="R934" s="56"/>
      <c r="S934" s="56"/>
      <c r="W934" s="56"/>
      <c r="X934" s="56"/>
      <c r="Y934" s="56"/>
      <c r="Z934" s="56"/>
    </row>
    <row r="935" spans="8:26" ht="15.75" customHeight="1" x14ac:dyDescent="0.25">
      <c r="H935" s="56"/>
      <c r="I935" s="56"/>
      <c r="J935" s="56"/>
      <c r="N935" s="56"/>
      <c r="O935" s="56"/>
      <c r="P935" s="56"/>
      <c r="Q935" s="56"/>
      <c r="R935" s="56"/>
      <c r="S935" s="56"/>
      <c r="W935" s="56"/>
      <c r="X935" s="56"/>
      <c r="Y935" s="56"/>
      <c r="Z935" s="56"/>
    </row>
    <row r="936" spans="8:26" ht="15.75" customHeight="1" x14ac:dyDescent="0.25">
      <c r="H936" s="56"/>
      <c r="I936" s="56"/>
      <c r="J936" s="56"/>
      <c r="N936" s="56"/>
      <c r="O936" s="56"/>
      <c r="P936" s="56"/>
      <c r="Q936" s="56"/>
      <c r="R936" s="56"/>
      <c r="S936" s="56"/>
      <c r="W936" s="56"/>
      <c r="X936" s="56"/>
      <c r="Y936" s="56"/>
      <c r="Z936" s="56"/>
    </row>
    <row r="937" spans="8:26" ht="15.75" customHeight="1" x14ac:dyDescent="0.25">
      <c r="H937" s="56"/>
      <c r="I937" s="56"/>
      <c r="J937" s="56"/>
      <c r="N937" s="56"/>
      <c r="O937" s="56"/>
      <c r="P937" s="56"/>
      <c r="Q937" s="56"/>
      <c r="R937" s="56"/>
      <c r="S937" s="56"/>
      <c r="W937" s="56"/>
      <c r="X937" s="56"/>
      <c r="Y937" s="56"/>
      <c r="Z937" s="56"/>
    </row>
    <row r="938" spans="8:26" ht="15.75" customHeight="1" x14ac:dyDescent="0.25">
      <c r="H938" s="56"/>
      <c r="I938" s="56"/>
      <c r="J938" s="56"/>
      <c r="N938" s="56"/>
      <c r="O938" s="56"/>
      <c r="P938" s="56"/>
      <c r="Q938" s="56"/>
      <c r="R938" s="56"/>
      <c r="S938" s="56"/>
      <c r="W938" s="56"/>
      <c r="X938" s="56"/>
      <c r="Y938" s="56"/>
      <c r="Z938" s="56"/>
    </row>
    <row r="939" spans="8:26" ht="15.75" customHeight="1" x14ac:dyDescent="0.25">
      <c r="H939" s="56"/>
      <c r="I939" s="56"/>
      <c r="J939" s="56"/>
      <c r="N939" s="56"/>
      <c r="O939" s="56"/>
      <c r="P939" s="56"/>
      <c r="Q939" s="56"/>
      <c r="R939" s="56"/>
      <c r="S939" s="56"/>
      <c r="W939" s="56"/>
      <c r="X939" s="56"/>
      <c r="Y939" s="56"/>
      <c r="Z939" s="56"/>
    </row>
    <row r="940" spans="8:26" ht="15.75" customHeight="1" x14ac:dyDescent="0.25">
      <c r="H940" s="56"/>
      <c r="I940" s="56"/>
      <c r="J940" s="56"/>
      <c r="N940" s="56"/>
      <c r="O940" s="56"/>
      <c r="P940" s="56"/>
      <c r="Q940" s="56"/>
      <c r="R940" s="56"/>
      <c r="S940" s="56"/>
      <c r="W940" s="56"/>
      <c r="X940" s="56"/>
      <c r="Y940" s="56"/>
      <c r="Z940" s="56"/>
    </row>
    <row r="941" spans="8:26" ht="15.75" customHeight="1" x14ac:dyDescent="0.25">
      <c r="H941" s="56"/>
      <c r="I941" s="56"/>
      <c r="J941" s="56"/>
      <c r="N941" s="56"/>
      <c r="O941" s="56"/>
      <c r="P941" s="56"/>
      <c r="Q941" s="56"/>
      <c r="R941" s="56"/>
      <c r="S941" s="56"/>
      <c r="W941" s="56"/>
      <c r="X941" s="56"/>
      <c r="Y941" s="56"/>
      <c r="Z941" s="56"/>
    </row>
    <row r="942" spans="8:26" ht="15.75" customHeight="1" x14ac:dyDescent="0.25">
      <c r="H942" s="56"/>
      <c r="I942" s="56"/>
      <c r="J942" s="56"/>
      <c r="N942" s="56"/>
      <c r="O942" s="56"/>
      <c r="P942" s="56"/>
      <c r="Q942" s="56"/>
      <c r="R942" s="56"/>
      <c r="S942" s="56"/>
      <c r="W942" s="56"/>
      <c r="X942" s="56"/>
      <c r="Y942" s="56"/>
      <c r="Z942" s="56"/>
    </row>
    <row r="943" spans="8:26" ht="15.75" customHeight="1" x14ac:dyDescent="0.25">
      <c r="H943" s="56"/>
      <c r="I943" s="56"/>
      <c r="J943" s="56"/>
      <c r="N943" s="56"/>
      <c r="O943" s="56"/>
      <c r="P943" s="56"/>
      <c r="Q943" s="56"/>
      <c r="R943" s="56"/>
      <c r="S943" s="56"/>
      <c r="W943" s="56"/>
      <c r="X943" s="56"/>
      <c r="Y943" s="56"/>
      <c r="Z943" s="56"/>
    </row>
    <row r="944" spans="8:26" ht="15.75" customHeight="1" x14ac:dyDescent="0.25">
      <c r="H944" s="56"/>
      <c r="I944" s="56"/>
      <c r="J944" s="56"/>
      <c r="N944" s="56"/>
      <c r="O944" s="56"/>
      <c r="P944" s="56"/>
      <c r="Q944" s="56"/>
      <c r="R944" s="56"/>
      <c r="S944" s="56"/>
      <c r="W944" s="56"/>
      <c r="X944" s="56"/>
      <c r="Y944" s="56"/>
      <c r="Z944" s="56"/>
    </row>
    <row r="945" spans="8:26" ht="15.75" customHeight="1" x14ac:dyDescent="0.25">
      <c r="H945" s="56"/>
      <c r="I945" s="56"/>
      <c r="J945" s="56"/>
      <c r="N945" s="56"/>
      <c r="O945" s="56"/>
      <c r="P945" s="56"/>
      <c r="Q945" s="56"/>
      <c r="R945" s="56"/>
      <c r="S945" s="56"/>
      <c r="W945" s="56"/>
      <c r="X945" s="56"/>
      <c r="Y945" s="56"/>
      <c r="Z945" s="56"/>
    </row>
    <row r="946" spans="8:26" ht="15.75" customHeight="1" x14ac:dyDescent="0.25">
      <c r="H946" s="56"/>
      <c r="I946" s="56"/>
      <c r="J946" s="56"/>
      <c r="N946" s="56"/>
      <c r="O946" s="56"/>
      <c r="P946" s="56"/>
      <c r="Q946" s="56"/>
      <c r="R946" s="56"/>
      <c r="S946" s="56"/>
      <c r="W946" s="56"/>
      <c r="X946" s="56"/>
      <c r="Y946" s="56"/>
      <c r="Z946" s="56"/>
    </row>
    <row r="947" spans="8:26" ht="15.75" customHeight="1" x14ac:dyDescent="0.25">
      <c r="H947" s="56"/>
      <c r="I947" s="56"/>
      <c r="J947" s="56"/>
      <c r="N947" s="56"/>
      <c r="O947" s="56"/>
      <c r="P947" s="56"/>
      <c r="Q947" s="56"/>
      <c r="R947" s="56"/>
      <c r="S947" s="56"/>
      <c r="W947" s="56"/>
      <c r="X947" s="56"/>
      <c r="Y947" s="56"/>
      <c r="Z947" s="56"/>
    </row>
    <row r="948" spans="8:26" ht="15.75" customHeight="1" x14ac:dyDescent="0.25">
      <c r="H948" s="56"/>
      <c r="I948" s="56"/>
      <c r="J948" s="56"/>
      <c r="N948" s="56"/>
      <c r="O948" s="56"/>
      <c r="P948" s="56"/>
      <c r="Q948" s="56"/>
      <c r="R948" s="56"/>
      <c r="S948" s="56"/>
      <c r="W948" s="56"/>
      <c r="X948" s="56"/>
      <c r="Y948" s="56"/>
      <c r="Z948" s="56"/>
    </row>
    <row r="949" spans="8:26" ht="15.75" customHeight="1" x14ac:dyDescent="0.25">
      <c r="H949" s="56"/>
      <c r="I949" s="56"/>
      <c r="J949" s="56"/>
      <c r="N949" s="56"/>
      <c r="O949" s="56"/>
      <c r="P949" s="56"/>
      <c r="Q949" s="56"/>
      <c r="R949" s="56"/>
      <c r="S949" s="56"/>
      <c r="W949" s="56"/>
      <c r="X949" s="56"/>
      <c r="Y949" s="56"/>
      <c r="Z949" s="56"/>
    </row>
    <row r="950" spans="8:26" ht="15.75" customHeight="1" x14ac:dyDescent="0.25">
      <c r="H950" s="56"/>
      <c r="I950" s="56"/>
      <c r="J950" s="56"/>
      <c r="N950" s="56"/>
      <c r="O950" s="56"/>
      <c r="P950" s="56"/>
      <c r="Q950" s="56"/>
      <c r="R950" s="56"/>
      <c r="S950" s="56"/>
      <c r="W950" s="56"/>
      <c r="X950" s="56"/>
      <c r="Y950" s="56"/>
      <c r="Z950" s="56"/>
    </row>
    <row r="951" spans="8:26" ht="15.75" customHeight="1" x14ac:dyDescent="0.25">
      <c r="H951" s="56"/>
      <c r="I951" s="56"/>
      <c r="J951" s="56"/>
      <c r="N951" s="56"/>
      <c r="O951" s="56"/>
      <c r="P951" s="56"/>
      <c r="Q951" s="56"/>
      <c r="R951" s="56"/>
      <c r="S951" s="56"/>
      <c r="W951" s="56"/>
      <c r="X951" s="56"/>
      <c r="Y951" s="56"/>
      <c r="Z951" s="56"/>
    </row>
    <row r="952" spans="8:26" ht="15.75" customHeight="1" x14ac:dyDescent="0.25">
      <c r="H952" s="56"/>
      <c r="I952" s="56"/>
      <c r="J952" s="56"/>
      <c r="N952" s="56"/>
      <c r="O952" s="56"/>
      <c r="P952" s="56"/>
      <c r="Q952" s="56"/>
      <c r="R952" s="56"/>
      <c r="S952" s="56"/>
      <c r="W952" s="56"/>
      <c r="X952" s="56"/>
      <c r="Y952" s="56"/>
      <c r="Z952" s="56"/>
    </row>
    <row r="953" spans="8:26" ht="15.75" customHeight="1" x14ac:dyDescent="0.25">
      <c r="H953" s="56"/>
      <c r="I953" s="56"/>
      <c r="J953" s="56"/>
      <c r="N953" s="56"/>
      <c r="O953" s="56"/>
      <c r="P953" s="56"/>
      <c r="Q953" s="56"/>
      <c r="R953" s="56"/>
      <c r="S953" s="56"/>
      <c r="W953" s="56"/>
      <c r="X953" s="56"/>
      <c r="Y953" s="56"/>
      <c r="Z953" s="56"/>
    </row>
    <row r="954" spans="8:26" ht="15.75" customHeight="1" x14ac:dyDescent="0.25">
      <c r="H954" s="56"/>
      <c r="I954" s="56"/>
      <c r="J954" s="56"/>
      <c r="N954" s="56"/>
      <c r="O954" s="56"/>
      <c r="P954" s="56"/>
      <c r="Q954" s="56"/>
      <c r="R954" s="56"/>
      <c r="S954" s="56"/>
      <c r="W954" s="56"/>
      <c r="X954" s="56"/>
      <c r="Y954" s="56"/>
      <c r="Z954" s="56"/>
    </row>
    <row r="955" spans="8:26" ht="15.75" customHeight="1" x14ac:dyDescent="0.25">
      <c r="H955" s="56"/>
      <c r="I955" s="56"/>
      <c r="J955" s="56"/>
      <c r="N955" s="56"/>
      <c r="O955" s="56"/>
      <c r="P955" s="56"/>
      <c r="Q955" s="56"/>
      <c r="R955" s="56"/>
      <c r="S955" s="56"/>
      <c r="W955" s="56"/>
      <c r="X955" s="56"/>
      <c r="Y955" s="56"/>
      <c r="Z955" s="56"/>
    </row>
    <row r="956" spans="8:26" ht="15.75" customHeight="1" x14ac:dyDescent="0.25">
      <c r="H956" s="56"/>
      <c r="I956" s="56"/>
      <c r="J956" s="56"/>
      <c r="N956" s="56"/>
      <c r="O956" s="56"/>
      <c r="P956" s="56"/>
      <c r="Q956" s="56"/>
      <c r="R956" s="56"/>
      <c r="S956" s="56"/>
      <c r="W956" s="56"/>
      <c r="X956" s="56"/>
      <c r="Y956" s="56"/>
      <c r="Z956" s="56"/>
    </row>
    <row r="957" spans="8:26" ht="15.75" customHeight="1" x14ac:dyDescent="0.25">
      <c r="H957" s="56"/>
      <c r="I957" s="56"/>
      <c r="J957" s="56"/>
      <c r="N957" s="56"/>
      <c r="O957" s="56"/>
      <c r="P957" s="56"/>
      <c r="Q957" s="56"/>
      <c r="R957" s="56"/>
      <c r="S957" s="56"/>
      <c r="W957" s="56"/>
      <c r="X957" s="56"/>
      <c r="Y957" s="56"/>
      <c r="Z957" s="56"/>
    </row>
    <row r="958" spans="8:26" ht="15.75" customHeight="1" x14ac:dyDescent="0.25">
      <c r="H958" s="56"/>
      <c r="I958" s="56"/>
      <c r="J958" s="56"/>
      <c r="N958" s="56"/>
      <c r="O958" s="56"/>
      <c r="P958" s="56"/>
      <c r="Q958" s="56"/>
      <c r="R958" s="56"/>
      <c r="S958" s="56"/>
      <c r="W958" s="56"/>
      <c r="X958" s="56"/>
      <c r="Y958" s="56"/>
      <c r="Z958" s="56"/>
    </row>
    <row r="959" spans="8:26" ht="15.75" customHeight="1" x14ac:dyDescent="0.25">
      <c r="H959" s="56"/>
      <c r="I959" s="56"/>
      <c r="J959" s="56"/>
      <c r="N959" s="56"/>
      <c r="O959" s="56"/>
      <c r="P959" s="56"/>
      <c r="Q959" s="56"/>
      <c r="R959" s="56"/>
      <c r="S959" s="56"/>
      <c r="W959" s="56"/>
      <c r="X959" s="56"/>
      <c r="Y959" s="56"/>
      <c r="Z959" s="56"/>
    </row>
    <row r="960" spans="8:26" ht="15.75" customHeight="1" x14ac:dyDescent="0.25">
      <c r="H960" s="56"/>
      <c r="I960" s="56"/>
      <c r="J960" s="56"/>
      <c r="N960" s="56"/>
      <c r="O960" s="56"/>
      <c r="P960" s="56"/>
      <c r="Q960" s="56"/>
      <c r="R960" s="56"/>
      <c r="S960" s="56"/>
      <c r="W960" s="56"/>
      <c r="X960" s="56"/>
      <c r="Y960" s="56"/>
      <c r="Z960" s="56"/>
    </row>
    <row r="961" spans="8:26" ht="15.75" customHeight="1" x14ac:dyDescent="0.25">
      <c r="H961" s="56"/>
      <c r="I961" s="56"/>
      <c r="J961" s="56"/>
      <c r="N961" s="56"/>
      <c r="O961" s="56"/>
      <c r="P961" s="56"/>
      <c r="Q961" s="56"/>
      <c r="R961" s="56"/>
      <c r="S961" s="56"/>
      <c r="W961" s="56"/>
      <c r="X961" s="56"/>
      <c r="Y961" s="56"/>
      <c r="Z961" s="56"/>
    </row>
    <row r="962" spans="8:26" ht="15.75" customHeight="1" x14ac:dyDescent="0.25">
      <c r="H962" s="56"/>
      <c r="I962" s="56"/>
      <c r="J962" s="56"/>
      <c r="N962" s="56"/>
      <c r="O962" s="56"/>
      <c r="P962" s="56"/>
      <c r="Q962" s="56"/>
      <c r="R962" s="56"/>
      <c r="S962" s="56"/>
      <c r="W962" s="56"/>
      <c r="X962" s="56"/>
      <c r="Y962" s="56"/>
      <c r="Z962" s="56"/>
    </row>
    <row r="963" spans="8:26" ht="15.75" customHeight="1" x14ac:dyDescent="0.25">
      <c r="H963" s="56"/>
      <c r="I963" s="56"/>
      <c r="J963" s="56"/>
      <c r="N963" s="56"/>
      <c r="O963" s="56"/>
      <c r="P963" s="56"/>
      <c r="Q963" s="56"/>
      <c r="R963" s="56"/>
      <c r="S963" s="56"/>
      <c r="W963" s="56"/>
      <c r="X963" s="56"/>
      <c r="Y963" s="56"/>
      <c r="Z963" s="56"/>
    </row>
    <row r="964" spans="8:26" ht="15.75" customHeight="1" x14ac:dyDescent="0.25">
      <c r="H964" s="56"/>
      <c r="I964" s="56"/>
      <c r="J964" s="56"/>
      <c r="N964" s="56"/>
      <c r="O964" s="56"/>
      <c r="P964" s="56"/>
      <c r="Q964" s="56"/>
      <c r="R964" s="56"/>
      <c r="S964" s="56"/>
      <c r="W964" s="56"/>
      <c r="X964" s="56"/>
      <c r="Y964" s="56"/>
      <c r="Z964" s="56"/>
    </row>
    <row r="965" spans="8:26" ht="15.75" customHeight="1" x14ac:dyDescent="0.25">
      <c r="H965" s="56"/>
      <c r="I965" s="56"/>
      <c r="J965" s="56"/>
      <c r="N965" s="56"/>
      <c r="O965" s="56"/>
      <c r="P965" s="56"/>
      <c r="Q965" s="56"/>
      <c r="R965" s="56"/>
      <c r="S965" s="56"/>
      <c r="W965" s="56"/>
      <c r="X965" s="56"/>
      <c r="Y965" s="56"/>
      <c r="Z965" s="56"/>
    </row>
    <row r="966" spans="8:26" ht="15.75" customHeight="1" x14ac:dyDescent="0.25">
      <c r="H966" s="56"/>
      <c r="I966" s="56"/>
      <c r="J966" s="56"/>
      <c r="N966" s="56"/>
      <c r="O966" s="56"/>
      <c r="P966" s="56"/>
      <c r="Q966" s="56"/>
      <c r="R966" s="56"/>
      <c r="S966" s="56"/>
      <c r="W966" s="56"/>
      <c r="X966" s="56"/>
      <c r="Y966" s="56"/>
      <c r="Z966" s="56"/>
    </row>
    <row r="967" spans="8:26" ht="15.75" customHeight="1" x14ac:dyDescent="0.25">
      <c r="H967" s="56"/>
      <c r="I967" s="56"/>
      <c r="J967" s="56"/>
      <c r="N967" s="56"/>
      <c r="O967" s="56"/>
      <c r="P967" s="56"/>
      <c r="Q967" s="56"/>
      <c r="R967" s="56"/>
      <c r="S967" s="56"/>
      <c r="W967" s="56"/>
      <c r="X967" s="56"/>
      <c r="Y967" s="56"/>
      <c r="Z967" s="56"/>
    </row>
    <row r="968" spans="8:26" ht="15.75" customHeight="1" x14ac:dyDescent="0.25">
      <c r="H968" s="56"/>
      <c r="I968" s="56"/>
      <c r="J968" s="56"/>
      <c r="N968" s="56"/>
      <c r="O968" s="56"/>
      <c r="P968" s="56"/>
      <c r="Q968" s="56"/>
      <c r="R968" s="56"/>
      <c r="S968" s="56"/>
      <c r="W968" s="56"/>
      <c r="X968" s="56"/>
      <c r="Y968" s="56"/>
      <c r="Z968" s="56"/>
    </row>
    <row r="969" spans="8:26" ht="15.75" customHeight="1" x14ac:dyDescent="0.25">
      <c r="H969" s="56"/>
      <c r="I969" s="56"/>
      <c r="J969" s="56"/>
      <c r="N969" s="56"/>
      <c r="O969" s="56"/>
      <c r="P969" s="56"/>
      <c r="Q969" s="56"/>
      <c r="R969" s="56"/>
      <c r="S969" s="56"/>
      <c r="W969" s="56"/>
      <c r="X969" s="56"/>
      <c r="Y969" s="56"/>
      <c r="Z969" s="56"/>
    </row>
    <row r="970" spans="8:26" ht="15.75" customHeight="1" x14ac:dyDescent="0.25">
      <c r="H970" s="56"/>
      <c r="I970" s="56"/>
      <c r="J970" s="56"/>
      <c r="N970" s="56"/>
      <c r="O970" s="56"/>
      <c r="P970" s="56"/>
      <c r="Q970" s="56"/>
      <c r="R970" s="56"/>
      <c r="S970" s="56"/>
      <c r="W970" s="56"/>
      <c r="X970" s="56"/>
      <c r="Y970" s="56"/>
      <c r="Z970" s="56"/>
    </row>
    <row r="971" spans="8:26" ht="15.75" customHeight="1" x14ac:dyDescent="0.25">
      <c r="H971" s="56"/>
      <c r="I971" s="56"/>
      <c r="J971" s="56"/>
      <c r="N971" s="56"/>
      <c r="O971" s="56"/>
      <c r="P971" s="56"/>
      <c r="Q971" s="56"/>
      <c r="R971" s="56"/>
      <c r="S971" s="56"/>
      <c r="W971" s="56"/>
      <c r="X971" s="56"/>
      <c r="Y971" s="56"/>
      <c r="Z971" s="56"/>
    </row>
    <row r="972" spans="8:26" ht="15.75" customHeight="1" x14ac:dyDescent="0.25">
      <c r="H972" s="56"/>
      <c r="I972" s="56"/>
      <c r="J972" s="56"/>
      <c r="N972" s="56"/>
      <c r="O972" s="56"/>
      <c r="P972" s="56"/>
      <c r="Q972" s="56"/>
      <c r="R972" s="56"/>
      <c r="S972" s="56"/>
      <c r="W972" s="56"/>
      <c r="X972" s="56"/>
      <c r="Y972" s="56"/>
      <c r="Z972" s="56"/>
    </row>
    <row r="973" spans="8:26" ht="15.75" customHeight="1" x14ac:dyDescent="0.25">
      <c r="H973" s="56"/>
      <c r="I973" s="56"/>
      <c r="J973" s="56"/>
      <c r="N973" s="56"/>
      <c r="O973" s="56"/>
      <c r="P973" s="56"/>
      <c r="Q973" s="56"/>
      <c r="R973" s="56"/>
      <c r="S973" s="56"/>
      <c r="W973" s="56"/>
      <c r="X973" s="56"/>
      <c r="Y973" s="56"/>
      <c r="Z973" s="56"/>
    </row>
    <row r="974" spans="8:26" ht="15.75" customHeight="1" x14ac:dyDescent="0.25">
      <c r="H974" s="56"/>
      <c r="I974" s="56"/>
      <c r="J974" s="56"/>
      <c r="N974" s="56"/>
      <c r="O974" s="56"/>
      <c r="P974" s="56"/>
      <c r="Q974" s="56"/>
      <c r="R974" s="56"/>
      <c r="S974" s="56"/>
      <c r="W974" s="56"/>
      <c r="X974" s="56"/>
      <c r="Y974" s="56"/>
      <c r="Z974" s="56"/>
    </row>
    <row r="975" spans="8:26" ht="15.75" customHeight="1" x14ac:dyDescent="0.25">
      <c r="H975" s="56"/>
      <c r="I975" s="56"/>
      <c r="J975" s="56"/>
      <c r="N975" s="56"/>
      <c r="O975" s="56"/>
      <c r="P975" s="56"/>
      <c r="Q975" s="56"/>
      <c r="R975" s="56"/>
      <c r="S975" s="56"/>
      <c r="W975" s="56"/>
      <c r="X975" s="56"/>
      <c r="Y975" s="56"/>
      <c r="Z975" s="56"/>
    </row>
    <row r="976" spans="8:26" ht="15.75" customHeight="1" x14ac:dyDescent="0.25">
      <c r="H976" s="56"/>
      <c r="I976" s="56"/>
      <c r="J976" s="56"/>
      <c r="N976" s="56"/>
      <c r="O976" s="56"/>
      <c r="P976" s="56"/>
      <c r="Q976" s="56"/>
      <c r="R976" s="56"/>
      <c r="S976" s="56"/>
      <c r="W976" s="56"/>
      <c r="X976" s="56"/>
      <c r="Y976" s="56"/>
      <c r="Z976" s="56"/>
    </row>
    <row r="977" spans="8:26" ht="15.75" customHeight="1" x14ac:dyDescent="0.25">
      <c r="H977" s="56"/>
      <c r="I977" s="56"/>
      <c r="J977" s="56"/>
      <c r="N977" s="56"/>
      <c r="O977" s="56"/>
      <c r="P977" s="56"/>
      <c r="Q977" s="56"/>
      <c r="R977" s="56"/>
      <c r="S977" s="56"/>
      <c r="W977" s="56"/>
      <c r="X977" s="56"/>
      <c r="Y977" s="56"/>
      <c r="Z977" s="56"/>
    </row>
    <row r="978" spans="8:26" ht="15.75" customHeight="1" x14ac:dyDescent="0.25">
      <c r="H978" s="56"/>
      <c r="I978" s="56"/>
      <c r="J978" s="56"/>
      <c r="N978" s="56"/>
      <c r="O978" s="56"/>
      <c r="P978" s="56"/>
      <c r="Q978" s="56"/>
      <c r="R978" s="56"/>
      <c r="S978" s="56"/>
      <c r="W978" s="56"/>
      <c r="X978" s="56"/>
      <c r="Y978" s="56"/>
      <c r="Z978" s="56"/>
    </row>
    <row r="979" spans="8:26" ht="15.75" customHeight="1" x14ac:dyDescent="0.25">
      <c r="H979" s="56"/>
      <c r="I979" s="56"/>
      <c r="J979" s="56"/>
      <c r="N979" s="56"/>
      <c r="O979" s="56"/>
      <c r="P979" s="56"/>
      <c r="Q979" s="56"/>
      <c r="R979" s="56"/>
      <c r="S979" s="56"/>
      <c r="W979" s="56"/>
      <c r="X979" s="56"/>
      <c r="Y979" s="56"/>
      <c r="Z979" s="56"/>
    </row>
    <row r="980" spans="8:26" ht="15.75" customHeight="1" x14ac:dyDescent="0.25">
      <c r="H980" s="56"/>
      <c r="I980" s="56"/>
      <c r="J980" s="56"/>
      <c r="N980" s="56"/>
      <c r="O980" s="56"/>
      <c r="P980" s="56"/>
      <c r="Q980" s="56"/>
      <c r="R980" s="56"/>
      <c r="S980" s="56"/>
      <c r="W980" s="56"/>
      <c r="X980" s="56"/>
      <c r="Y980" s="56"/>
      <c r="Z980" s="56"/>
    </row>
    <row r="981" spans="8:26" ht="15.75" customHeight="1" x14ac:dyDescent="0.25">
      <c r="H981" s="56"/>
      <c r="I981" s="56"/>
      <c r="J981" s="56"/>
      <c r="N981" s="56"/>
      <c r="O981" s="56"/>
      <c r="P981" s="56"/>
      <c r="Q981" s="56"/>
      <c r="R981" s="56"/>
      <c r="S981" s="56"/>
      <c r="W981" s="56"/>
      <c r="X981" s="56"/>
      <c r="Y981" s="56"/>
      <c r="Z981" s="56"/>
    </row>
    <row r="982" spans="8:26" ht="15.75" customHeight="1" x14ac:dyDescent="0.25">
      <c r="H982" s="56"/>
      <c r="I982" s="56"/>
      <c r="J982" s="56"/>
      <c r="N982" s="56"/>
      <c r="O982" s="56"/>
      <c r="P982" s="56"/>
      <c r="Q982" s="56"/>
      <c r="R982" s="56"/>
      <c r="S982" s="56"/>
      <c r="W982" s="56"/>
      <c r="X982" s="56"/>
      <c r="Y982" s="56"/>
      <c r="Z982" s="56"/>
    </row>
    <row r="983" spans="8:26" ht="15.75" customHeight="1" x14ac:dyDescent="0.25">
      <c r="H983" s="56"/>
      <c r="I983" s="56"/>
      <c r="J983" s="56"/>
      <c r="N983" s="56"/>
      <c r="O983" s="56"/>
      <c r="P983" s="56"/>
      <c r="Q983" s="56"/>
      <c r="R983" s="56"/>
      <c r="S983" s="56"/>
      <c r="W983" s="56"/>
      <c r="X983" s="56"/>
      <c r="Y983" s="56"/>
      <c r="Z983" s="56"/>
    </row>
    <row r="984" spans="8:26" ht="15.75" customHeight="1" x14ac:dyDescent="0.25">
      <c r="H984" s="56"/>
      <c r="I984" s="56"/>
      <c r="J984" s="56"/>
      <c r="N984" s="56"/>
      <c r="O984" s="56"/>
      <c r="P984" s="56"/>
      <c r="Q984" s="56"/>
      <c r="R984" s="56"/>
      <c r="S984" s="56"/>
      <c r="W984" s="56"/>
      <c r="X984" s="56"/>
      <c r="Y984" s="56"/>
      <c r="Z984" s="56"/>
    </row>
    <row r="985" spans="8:26" ht="15.75" customHeight="1" x14ac:dyDescent="0.25">
      <c r="H985" s="56"/>
      <c r="I985" s="56"/>
      <c r="J985" s="56"/>
      <c r="N985" s="56"/>
      <c r="O985" s="56"/>
      <c r="P985" s="56"/>
      <c r="Q985" s="56"/>
      <c r="R985" s="56"/>
      <c r="S985" s="56"/>
      <c r="W985" s="56"/>
      <c r="X985" s="56"/>
      <c r="Y985" s="56"/>
      <c r="Z985" s="56"/>
    </row>
    <row r="986" spans="8:26" ht="15.75" customHeight="1" x14ac:dyDescent="0.25">
      <c r="H986" s="56"/>
      <c r="I986" s="56"/>
      <c r="J986" s="56"/>
      <c r="N986" s="56"/>
      <c r="O986" s="56"/>
      <c r="P986" s="56"/>
      <c r="Q986" s="56"/>
      <c r="R986" s="56"/>
      <c r="S986" s="56"/>
      <c r="W986" s="56"/>
      <c r="X986" s="56"/>
      <c r="Y986" s="56"/>
      <c r="Z986" s="56"/>
    </row>
    <row r="987" spans="8:26" ht="15.75" customHeight="1" x14ac:dyDescent="0.25">
      <c r="H987" s="56"/>
      <c r="I987" s="56"/>
      <c r="J987" s="56"/>
      <c r="N987" s="56"/>
      <c r="O987" s="56"/>
      <c r="P987" s="56"/>
      <c r="Q987" s="56"/>
      <c r="R987" s="56"/>
      <c r="S987" s="56"/>
      <c r="W987" s="56"/>
      <c r="X987" s="56"/>
      <c r="Y987" s="56"/>
      <c r="Z987" s="56"/>
    </row>
    <row r="988" spans="8:26" ht="15.75" customHeight="1" x14ac:dyDescent="0.25">
      <c r="H988" s="56"/>
      <c r="I988" s="56"/>
      <c r="J988" s="56"/>
      <c r="N988" s="56"/>
      <c r="O988" s="56"/>
      <c r="P988" s="56"/>
      <c r="Q988" s="56"/>
      <c r="R988" s="56"/>
      <c r="S988" s="56"/>
      <c r="W988" s="56"/>
      <c r="X988" s="56"/>
      <c r="Y988" s="56"/>
      <c r="Z988" s="56"/>
    </row>
    <row r="989" spans="8:26" ht="15.75" customHeight="1" x14ac:dyDescent="0.25">
      <c r="H989" s="56"/>
      <c r="I989" s="56"/>
      <c r="J989" s="56"/>
      <c r="N989" s="56"/>
      <c r="O989" s="56"/>
      <c r="P989" s="56"/>
      <c r="Q989" s="56"/>
      <c r="R989" s="56"/>
      <c r="S989" s="56"/>
      <c r="W989" s="56"/>
      <c r="X989" s="56"/>
      <c r="Y989" s="56"/>
      <c r="Z989" s="56"/>
    </row>
    <row r="990" spans="8:26" ht="15.75" customHeight="1" x14ac:dyDescent="0.25">
      <c r="H990" s="56"/>
      <c r="I990" s="56"/>
      <c r="J990" s="56"/>
      <c r="N990" s="56"/>
      <c r="O990" s="56"/>
      <c r="P990" s="56"/>
      <c r="Q990" s="56"/>
      <c r="R990" s="56"/>
      <c r="S990" s="56"/>
      <c r="W990" s="56"/>
      <c r="X990" s="56"/>
      <c r="Y990" s="56"/>
      <c r="Z990" s="56"/>
    </row>
    <row r="991" spans="8:26" ht="15.75" customHeight="1" x14ac:dyDescent="0.25">
      <c r="H991" s="56"/>
      <c r="I991" s="56"/>
      <c r="J991" s="56"/>
      <c r="N991" s="56"/>
      <c r="O991" s="56"/>
      <c r="P991" s="56"/>
      <c r="Q991" s="56"/>
      <c r="R991" s="56"/>
      <c r="S991" s="56"/>
      <c r="W991" s="56"/>
      <c r="X991" s="56"/>
      <c r="Y991" s="56"/>
      <c r="Z991" s="56"/>
    </row>
    <row r="992" spans="8:26" ht="15.75" customHeight="1" x14ac:dyDescent="0.25">
      <c r="H992" s="56"/>
      <c r="I992" s="56"/>
      <c r="J992" s="56"/>
      <c r="N992" s="56"/>
      <c r="O992" s="56"/>
      <c r="P992" s="56"/>
      <c r="Q992" s="56"/>
      <c r="R992" s="56"/>
      <c r="S992" s="56"/>
      <c r="W992" s="56"/>
      <c r="X992" s="56"/>
      <c r="Y992" s="56"/>
      <c r="Z992" s="56"/>
    </row>
    <row r="993" spans="8:26" ht="15.75" customHeight="1" x14ac:dyDescent="0.25">
      <c r="H993" s="56"/>
      <c r="I993" s="56"/>
      <c r="J993" s="56"/>
      <c r="N993" s="56"/>
      <c r="O993" s="56"/>
      <c r="P993" s="56"/>
      <c r="Q993" s="56"/>
      <c r="R993" s="56"/>
      <c r="S993" s="56"/>
      <c r="W993" s="56"/>
      <c r="X993" s="56"/>
      <c r="Y993" s="56"/>
      <c r="Z993" s="56"/>
    </row>
    <row r="994" spans="8:26" ht="15.75" customHeight="1" x14ac:dyDescent="0.25">
      <c r="H994" s="56"/>
      <c r="I994" s="56"/>
      <c r="J994" s="56"/>
      <c r="N994" s="56"/>
      <c r="O994" s="56"/>
      <c r="P994" s="56"/>
      <c r="Q994" s="56"/>
      <c r="R994" s="56"/>
      <c r="S994" s="56"/>
      <c r="W994" s="56"/>
      <c r="X994" s="56"/>
      <c r="Y994" s="56"/>
      <c r="Z994" s="56"/>
    </row>
    <row r="995" spans="8:26" ht="15.75" customHeight="1" x14ac:dyDescent="0.25">
      <c r="H995" s="56"/>
      <c r="I995" s="56"/>
      <c r="J995" s="56"/>
      <c r="N995" s="56"/>
      <c r="O995" s="56"/>
      <c r="P995" s="56"/>
      <c r="Q995" s="56"/>
      <c r="R995" s="56"/>
      <c r="S995" s="56"/>
      <c r="W995" s="56"/>
      <c r="X995" s="56"/>
      <c r="Y995" s="56"/>
      <c r="Z995" s="56"/>
    </row>
    <row r="996" spans="8:26" ht="15.75" customHeight="1" x14ac:dyDescent="0.25">
      <c r="H996" s="56"/>
      <c r="I996" s="56"/>
      <c r="J996" s="56"/>
      <c r="N996" s="56"/>
      <c r="O996" s="56"/>
      <c r="P996" s="56"/>
      <c r="Q996" s="56"/>
      <c r="R996" s="56"/>
      <c r="S996" s="56"/>
      <c r="W996" s="56"/>
      <c r="X996" s="56"/>
      <c r="Y996" s="56"/>
      <c r="Z996" s="56"/>
    </row>
    <row r="997" spans="8:26" ht="15.75" customHeight="1" x14ac:dyDescent="0.25">
      <c r="H997" s="56"/>
      <c r="I997" s="56"/>
      <c r="J997" s="56"/>
      <c r="N997" s="56"/>
      <c r="O997" s="56"/>
      <c r="P997" s="56"/>
      <c r="Q997" s="56"/>
      <c r="R997" s="56"/>
      <c r="S997" s="56"/>
      <c r="W997" s="56"/>
      <c r="X997" s="56"/>
      <c r="Y997" s="56"/>
      <c r="Z997" s="56"/>
    </row>
    <row r="998" spans="8:26" ht="15.75" customHeight="1" x14ac:dyDescent="0.25">
      <c r="H998" s="56"/>
      <c r="I998" s="56"/>
      <c r="J998" s="56"/>
      <c r="N998" s="56"/>
      <c r="O998" s="56"/>
      <c r="P998" s="56"/>
      <c r="Q998" s="56"/>
      <c r="R998" s="56"/>
      <c r="S998" s="56"/>
      <c r="W998" s="56"/>
      <c r="X998" s="56"/>
      <c r="Y998" s="56"/>
      <c r="Z998" s="56"/>
    </row>
    <row r="999" spans="8:26" ht="15.75" customHeight="1" x14ac:dyDescent="0.25">
      <c r="H999" s="56"/>
      <c r="I999" s="56"/>
      <c r="J999" s="56"/>
      <c r="N999" s="56"/>
      <c r="O999" s="56"/>
      <c r="P999" s="56"/>
      <c r="Q999" s="56"/>
      <c r="R999" s="56"/>
      <c r="S999" s="56"/>
      <c r="W999" s="56"/>
      <c r="X999" s="56"/>
      <c r="Y999" s="56"/>
      <c r="Z999" s="56"/>
    </row>
    <row r="1000" spans="8:26" ht="15.75" customHeight="1" x14ac:dyDescent="0.25">
      <c r="H1000" s="56"/>
      <c r="I1000" s="56"/>
      <c r="J1000" s="56"/>
      <c r="N1000" s="56"/>
      <c r="O1000" s="56"/>
      <c r="P1000" s="56"/>
      <c r="Q1000" s="56"/>
      <c r="R1000" s="56"/>
      <c r="S1000" s="56"/>
      <c r="W1000" s="56"/>
      <c r="X1000" s="56"/>
      <c r="Y1000" s="56"/>
      <c r="Z1000" s="56"/>
    </row>
    <row r="1001" spans="8:26" ht="15.75" customHeight="1" x14ac:dyDescent="0.25">
      <c r="H1001" s="56"/>
      <c r="I1001" s="56"/>
      <c r="J1001" s="56"/>
      <c r="N1001" s="56"/>
      <c r="O1001" s="56"/>
      <c r="P1001" s="56"/>
      <c r="Q1001" s="56"/>
      <c r="R1001" s="56"/>
      <c r="S1001" s="56"/>
      <c r="W1001" s="56"/>
      <c r="X1001" s="56"/>
      <c r="Y1001" s="56"/>
      <c r="Z1001" s="56"/>
    </row>
    <row r="1002" spans="8:26" ht="15.75" customHeight="1" x14ac:dyDescent="0.25">
      <c r="H1002" s="56"/>
      <c r="I1002" s="56"/>
      <c r="J1002" s="56"/>
      <c r="N1002" s="56"/>
      <c r="O1002" s="56"/>
      <c r="P1002" s="56"/>
      <c r="Q1002" s="56"/>
      <c r="R1002" s="56"/>
      <c r="S1002" s="56"/>
      <c r="W1002" s="56"/>
      <c r="X1002" s="56"/>
      <c r="Y1002" s="56"/>
      <c r="Z1002" s="56"/>
    </row>
    <row r="1003" spans="8:26" ht="15.75" customHeight="1" x14ac:dyDescent="0.25">
      <c r="H1003" s="56"/>
      <c r="I1003" s="56"/>
      <c r="J1003" s="56"/>
      <c r="N1003" s="56"/>
      <c r="O1003" s="56"/>
      <c r="P1003" s="56"/>
      <c r="Q1003" s="56"/>
      <c r="R1003" s="56"/>
      <c r="S1003" s="56"/>
      <c r="W1003" s="56"/>
      <c r="X1003" s="56"/>
      <c r="Y1003" s="56"/>
      <c r="Z1003" s="56"/>
    </row>
    <row r="1004" spans="8:26" ht="15.75" customHeight="1" x14ac:dyDescent="0.25">
      <c r="H1004" s="56"/>
      <c r="I1004" s="56"/>
      <c r="J1004" s="56"/>
      <c r="N1004" s="56"/>
      <c r="O1004" s="56"/>
      <c r="P1004" s="56"/>
      <c r="Q1004" s="56"/>
      <c r="R1004" s="56"/>
      <c r="S1004" s="56"/>
      <c r="W1004" s="56"/>
      <c r="X1004" s="56"/>
      <c r="Y1004" s="56"/>
      <c r="Z1004" s="56"/>
    </row>
    <row r="1005" spans="8:26" ht="15.75" customHeight="1" x14ac:dyDescent="0.25">
      <c r="H1005" s="56"/>
      <c r="I1005" s="56"/>
      <c r="J1005" s="56"/>
      <c r="N1005" s="56"/>
      <c r="O1005" s="56"/>
      <c r="P1005" s="56"/>
      <c r="Q1005" s="56"/>
      <c r="R1005" s="56"/>
      <c r="S1005" s="56"/>
      <c r="W1005" s="56"/>
      <c r="X1005" s="56"/>
      <c r="Y1005" s="56"/>
      <c r="Z1005" s="56"/>
    </row>
    <row r="1006" spans="8:26" ht="15.75" customHeight="1" x14ac:dyDescent="0.25">
      <c r="H1006" s="56"/>
      <c r="I1006" s="56"/>
      <c r="J1006" s="56"/>
      <c r="N1006" s="56"/>
      <c r="O1006" s="56"/>
      <c r="P1006" s="56"/>
      <c r="Q1006" s="56"/>
      <c r="R1006" s="56"/>
      <c r="S1006" s="56"/>
      <c r="W1006" s="56"/>
      <c r="X1006" s="56"/>
      <c r="Y1006" s="56"/>
      <c r="Z1006" s="56"/>
    </row>
    <row r="1007" spans="8:26" ht="15.75" customHeight="1" x14ac:dyDescent="0.25">
      <c r="H1007" s="56"/>
      <c r="I1007" s="56"/>
      <c r="J1007" s="56"/>
      <c r="N1007" s="56"/>
      <c r="O1007" s="56"/>
      <c r="P1007" s="56"/>
      <c r="Q1007" s="56"/>
      <c r="R1007" s="56"/>
      <c r="S1007" s="56"/>
      <c r="W1007" s="56"/>
      <c r="X1007" s="56"/>
      <c r="Y1007" s="56"/>
      <c r="Z1007" s="56"/>
    </row>
    <row r="1008" spans="8:26" ht="15.75" customHeight="1" x14ac:dyDescent="0.25">
      <c r="H1008" s="56"/>
      <c r="I1008" s="56"/>
      <c r="J1008" s="56"/>
      <c r="N1008" s="56"/>
      <c r="O1008" s="56"/>
      <c r="P1008" s="56"/>
      <c r="Q1008" s="56"/>
      <c r="R1008" s="56"/>
      <c r="S1008" s="56"/>
      <c r="W1008" s="56"/>
      <c r="X1008" s="56"/>
      <c r="Y1008" s="56"/>
      <c r="Z1008" s="56"/>
    </row>
    <row r="1009" spans="8:26" ht="15.75" customHeight="1" x14ac:dyDescent="0.25">
      <c r="H1009" s="56"/>
      <c r="I1009" s="56"/>
      <c r="J1009" s="56"/>
      <c r="N1009" s="56"/>
      <c r="O1009" s="56"/>
      <c r="P1009" s="56"/>
      <c r="Q1009" s="56"/>
      <c r="R1009" s="56"/>
      <c r="S1009" s="56"/>
      <c r="W1009" s="56"/>
      <c r="X1009" s="56"/>
      <c r="Y1009" s="56"/>
      <c r="Z1009" s="56"/>
    </row>
  </sheetData>
  <mergeCells count="29">
    <mergeCell ref="AA147:AA152"/>
    <mergeCell ref="K16:M16"/>
    <mergeCell ref="N16:P16"/>
    <mergeCell ref="Q16:S16"/>
    <mergeCell ref="T16:V16"/>
    <mergeCell ref="AA15:AA17"/>
    <mergeCell ref="W16:W17"/>
    <mergeCell ref="X16:X17"/>
    <mergeCell ref="Y16:Z16"/>
    <mergeCell ref="A176:C176"/>
    <mergeCell ref="K176:M176"/>
    <mergeCell ref="E16:G16"/>
    <mergeCell ref="H16:J16"/>
    <mergeCell ref="E66:G67"/>
    <mergeCell ref="A88:D88"/>
    <mergeCell ref="A128:D128"/>
    <mergeCell ref="A171:C171"/>
    <mergeCell ref="A172:C172"/>
    <mergeCell ref="A15:A17"/>
    <mergeCell ref="B15:B17"/>
    <mergeCell ref="C15:C17"/>
    <mergeCell ref="D15:D17"/>
    <mergeCell ref="E15:J15"/>
    <mergeCell ref="B11:AA11"/>
    <mergeCell ref="B12:AA12"/>
    <mergeCell ref="B13:AA13"/>
    <mergeCell ref="K15:P15"/>
    <mergeCell ref="Q15:V15"/>
    <mergeCell ref="W15:Z15"/>
  </mergeCells>
  <hyperlinks>
    <hyperlink ref="AA73" r:id="rId1"/>
    <hyperlink ref="AA99" r:id="rId2"/>
    <hyperlink ref="AA100" r:id="rId3"/>
    <hyperlink ref="AA101" r:id="rId4"/>
    <hyperlink ref="AA102" r:id="rId5"/>
    <hyperlink ref="AA103" r:id="rId6"/>
    <hyperlink ref="AA104" r:id="rId7"/>
    <hyperlink ref="AA106" r:id="rId8"/>
    <hyperlink ref="AA107" r:id="rId9"/>
    <hyperlink ref="AA119" r:id="rId10"/>
    <hyperlink ref="AA138" r:id="rId11"/>
    <hyperlink ref="AA144" r:id="rId12"/>
    <hyperlink ref="AA145" r:id="rId13"/>
    <hyperlink ref="AA155" r:id="rId14"/>
    <hyperlink ref="AA158" r:id="rId15"/>
  </hyperlinks>
  <pageMargins left="0" right="0" top="0.35433070866141736" bottom="0.35433070866141736" header="0" footer="0"/>
  <pageSetup paperSize="9" scale="34" fitToHeight="0" orientation="landscape" r:id="rId16"/>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B1" workbookViewId="0">
      <selection activeCell="P10" sqref="P10"/>
    </sheetView>
  </sheetViews>
  <sheetFormatPr defaultColWidth="12.59765625" defaultRowHeight="15" customHeight="1" x14ac:dyDescent="0.25"/>
  <cols>
    <col min="1" max="1" width="14.69921875" hidden="1" customWidth="1"/>
    <col min="2" max="2" width="8.3984375" customWidth="1"/>
    <col min="3" max="3" width="26.09765625" customWidth="1"/>
    <col min="4" max="4" width="14.3984375" customWidth="1"/>
    <col min="5" max="5" width="15.59765625" customWidth="1"/>
    <col min="6" max="6" width="14.3984375" customWidth="1"/>
    <col min="7" max="7" width="11.69921875" customWidth="1"/>
    <col min="8" max="8" width="12.19921875" customWidth="1"/>
    <col min="9" max="9" width="12" customWidth="1"/>
    <col min="10" max="10" width="13.5" customWidth="1"/>
    <col min="11" max="26" width="6.59765625" customWidth="1"/>
  </cols>
  <sheetData>
    <row r="1" spans="1:26" ht="14.4" x14ac:dyDescent="0.3">
      <c r="A1" s="406"/>
      <c r="B1" s="406"/>
      <c r="C1" s="406"/>
      <c r="D1" s="3"/>
      <c r="E1" s="406"/>
      <c r="F1" s="3"/>
      <c r="G1" s="406"/>
      <c r="H1" s="406"/>
      <c r="I1" s="54"/>
      <c r="J1" s="416" t="s">
        <v>412</v>
      </c>
      <c r="K1" s="54"/>
      <c r="L1" s="54"/>
      <c r="M1" s="54"/>
      <c r="N1" s="54"/>
      <c r="O1" s="54"/>
      <c r="P1" s="54"/>
      <c r="Q1" s="54"/>
      <c r="R1" s="54"/>
      <c r="S1" s="54"/>
      <c r="T1" s="54"/>
      <c r="U1" s="54"/>
      <c r="V1" s="54"/>
      <c r="W1" s="54"/>
      <c r="X1" s="54"/>
      <c r="Y1" s="54"/>
      <c r="Z1" s="54"/>
    </row>
    <row r="2" spans="1:26" ht="66.75" customHeight="1" x14ac:dyDescent="0.3">
      <c r="A2" s="406"/>
      <c r="B2" s="406"/>
      <c r="C2" s="406"/>
      <c r="D2" s="3"/>
      <c r="E2" s="406"/>
      <c r="F2" s="3"/>
      <c r="G2" s="406"/>
      <c r="H2" s="530" t="s">
        <v>413</v>
      </c>
      <c r="I2" s="501"/>
      <c r="J2" s="501"/>
      <c r="K2" s="54"/>
      <c r="L2" s="54"/>
      <c r="M2" s="54"/>
      <c r="N2" s="54"/>
      <c r="O2" s="54"/>
      <c r="P2" s="54"/>
      <c r="Q2" s="54"/>
      <c r="R2" s="54"/>
      <c r="S2" s="54"/>
      <c r="T2" s="54"/>
      <c r="U2" s="54"/>
      <c r="V2" s="54"/>
      <c r="W2" s="54"/>
      <c r="X2" s="54"/>
      <c r="Y2" s="54"/>
      <c r="Z2" s="54"/>
    </row>
    <row r="3" spans="1:26" ht="14.4" x14ac:dyDescent="0.3">
      <c r="A3" s="406"/>
      <c r="B3" s="406"/>
      <c r="C3" s="406"/>
      <c r="D3" s="3"/>
      <c r="E3" s="406"/>
      <c r="F3" s="3"/>
      <c r="G3" s="406"/>
      <c r="H3" s="406"/>
      <c r="I3" s="54"/>
      <c r="J3" s="54"/>
      <c r="K3" s="54"/>
      <c r="L3" s="54"/>
      <c r="M3" s="54"/>
      <c r="N3" s="54"/>
      <c r="O3" s="54"/>
      <c r="P3" s="54"/>
      <c r="Q3" s="54"/>
      <c r="R3" s="54"/>
      <c r="S3" s="54"/>
      <c r="T3" s="54"/>
      <c r="U3" s="54"/>
      <c r="V3" s="54"/>
      <c r="W3" s="54"/>
      <c r="X3" s="54"/>
      <c r="Y3" s="54"/>
      <c r="Z3" s="54"/>
    </row>
    <row r="4" spans="1:26" x14ac:dyDescent="0.35">
      <c r="A4" s="406"/>
      <c r="B4" s="531" t="s">
        <v>414</v>
      </c>
      <c r="C4" s="501"/>
      <c r="D4" s="501"/>
      <c r="E4" s="501"/>
      <c r="F4" s="501"/>
      <c r="G4" s="501"/>
      <c r="H4" s="501"/>
      <c r="I4" s="501"/>
      <c r="J4" s="501"/>
      <c r="K4" s="54"/>
      <c r="L4" s="54"/>
      <c r="M4" s="54"/>
      <c r="N4" s="54"/>
      <c r="O4" s="54"/>
      <c r="P4" s="54"/>
      <c r="Q4" s="54"/>
      <c r="R4" s="54"/>
      <c r="S4" s="54"/>
      <c r="T4" s="54"/>
      <c r="U4" s="54"/>
      <c r="V4" s="54"/>
      <c r="W4" s="54"/>
      <c r="X4" s="54"/>
      <c r="Y4" s="54"/>
      <c r="Z4" s="54"/>
    </row>
    <row r="5" spans="1:26" x14ac:dyDescent="0.35">
      <c r="A5" s="406"/>
      <c r="B5" s="531" t="s">
        <v>415</v>
      </c>
      <c r="C5" s="501"/>
      <c r="D5" s="501"/>
      <c r="E5" s="501"/>
      <c r="F5" s="501"/>
      <c r="G5" s="501"/>
      <c r="H5" s="501"/>
      <c r="I5" s="501"/>
      <c r="J5" s="501"/>
      <c r="K5" s="54"/>
      <c r="L5" s="54"/>
      <c r="M5" s="54"/>
      <c r="N5" s="54"/>
      <c r="O5" s="54"/>
      <c r="P5" s="54"/>
      <c r="Q5" s="54"/>
      <c r="R5" s="54"/>
      <c r="S5" s="54"/>
      <c r="T5" s="54"/>
      <c r="U5" s="54"/>
      <c r="V5" s="54"/>
      <c r="W5" s="54"/>
      <c r="X5" s="54"/>
      <c r="Y5" s="54"/>
      <c r="Z5" s="54"/>
    </row>
    <row r="6" spans="1:26" ht="20.25" customHeight="1" x14ac:dyDescent="0.35">
      <c r="A6" s="406"/>
      <c r="B6" s="532" t="s">
        <v>416</v>
      </c>
      <c r="C6" s="501"/>
      <c r="D6" s="501"/>
      <c r="E6" s="501"/>
      <c r="F6" s="501"/>
      <c r="G6" s="501"/>
      <c r="H6" s="501"/>
      <c r="I6" s="501"/>
      <c r="J6" s="501"/>
      <c r="K6" s="54"/>
      <c r="L6" s="54"/>
      <c r="M6" s="54"/>
      <c r="N6" s="54"/>
      <c r="O6" s="54"/>
      <c r="P6" s="54"/>
      <c r="Q6" s="54"/>
      <c r="R6" s="54"/>
      <c r="S6" s="54"/>
      <c r="T6" s="54"/>
      <c r="U6" s="54"/>
      <c r="V6" s="54"/>
      <c r="W6" s="54"/>
      <c r="X6" s="54"/>
      <c r="Y6" s="54"/>
      <c r="Z6" s="54"/>
    </row>
    <row r="7" spans="1:26" x14ac:dyDescent="0.35">
      <c r="A7" s="406"/>
      <c r="B7" s="531" t="s">
        <v>417</v>
      </c>
      <c r="C7" s="501"/>
      <c r="D7" s="501"/>
      <c r="E7" s="501"/>
      <c r="F7" s="501"/>
      <c r="G7" s="501"/>
      <c r="H7" s="501"/>
      <c r="I7" s="501"/>
      <c r="J7" s="501"/>
      <c r="K7" s="54"/>
      <c r="L7" s="54"/>
      <c r="M7" s="54"/>
      <c r="N7" s="54"/>
      <c r="O7" s="54"/>
      <c r="P7" s="54"/>
      <c r="Q7" s="54"/>
      <c r="R7" s="54"/>
      <c r="S7" s="54"/>
      <c r="T7" s="54"/>
      <c r="U7" s="54"/>
      <c r="V7" s="54"/>
      <c r="W7" s="54"/>
      <c r="X7" s="54"/>
      <c r="Y7" s="54"/>
      <c r="Z7" s="54"/>
    </row>
    <row r="8" spans="1:26" ht="14.4" x14ac:dyDescent="0.3">
      <c r="A8" s="406"/>
      <c r="B8" s="406"/>
      <c r="C8" s="406"/>
      <c r="D8" s="3"/>
      <c r="E8" s="406"/>
      <c r="F8" s="3"/>
      <c r="G8" s="406"/>
      <c r="H8" s="406"/>
      <c r="I8" s="54"/>
      <c r="J8" s="54"/>
      <c r="K8" s="54"/>
      <c r="L8" s="54"/>
      <c r="M8" s="54"/>
      <c r="N8" s="54"/>
      <c r="O8" s="54"/>
      <c r="P8" s="54"/>
      <c r="Q8" s="54"/>
      <c r="R8" s="54"/>
      <c r="S8" s="54"/>
      <c r="T8" s="54"/>
      <c r="U8" s="54"/>
      <c r="V8" s="54"/>
      <c r="W8" s="54"/>
      <c r="X8" s="54"/>
      <c r="Y8" s="54"/>
      <c r="Z8" s="54"/>
    </row>
    <row r="9" spans="1:26" ht="14.4" x14ac:dyDescent="0.25">
      <c r="A9" s="19"/>
      <c r="B9" s="533" t="s">
        <v>418</v>
      </c>
      <c r="C9" s="529"/>
      <c r="D9" s="534"/>
      <c r="E9" s="535" t="s">
        <v>419</v>
      </c>
      <c r="F9" s="529"/>
      <c r="G9" s="529"/>
      <c r="H9" s="529"/>
      <c r="I9" s="529"/>
      <c r="J9" s="534"/>
      <c r="K9" s="19"/>
      <c r="L9" s="19"/>
      <c r="M9" s="19"/>
      <c r="N9" s="19"/>
      <c r="O9" s="19"/>
      <c r="P9" s="19"/>
      <c r="Q9" s="19"/>
      <c r="R9" s="19"/>
      <c r="S9" s="19"/>
      <c r="T9" s="19"/>
      <c r="U9" s="19"/>
      <c r="V9" s="19"/>
      <c r="W9" s="19"/>
      <c r="X9" s="19"/>
      <c r="Y9" s="19"/>
      <c r="Z9" s="19"/>
    </row>
    <row r="10" spans="1:26" ht="86.4" x14ac:dyDescent="0.25">
      <c r="A10" s="417" t="s">
        <v>420</v>
      </c>
      <c r="B10" s="417" t="s">
        <v>421</v>
      </c>
      <c r="C10" s="417" t="s">
        <v>53</v>
      </c>
      <c r="D10" s="418" t="s">
        <v>422</v>
      </c>
      <c r="E10" s="417" t="s">
        <v>423</v>
      </c>
      <c r="F10" s="418" t="s">
        <v>422</v>
      </c>
      <c r="G10" s="417" t="s">
        <v>424</v>
      </c>
      <c r="H10" s="417" t="s">
        <v>425</v>
      </c>
      <c r="I10" s="417" t="s">
        <v>426</v>
      </c>
      <c r="J10" s="417" t="s">
        <v>427</v>
      </c>
      <c r="K10" s="19"/>
      <c r="L10" s="19"/>
      <c r="M10" s="19"/>
      <c r="N10" s="19"/>
      <c r="O10" s="19"/>
      <c r="P10" s="19"/>
      <c r="Q10" s="19"/>
      <c r="R10" s="19"/>
      <c r="S10" s="19"/>
      <c r="T10" s="19"/>
      <c r="U10" s="19"/>
      <c r="V10" s="19"/>
      <c r="W10" s="19"/>
      <c r="X10" s="19"/>
      <c r="Y10" s="19"/>
      <c r="Z10" s="19"/>
    </row>
    <row r="11" spans="1:26" ht="14.4" x14ac:dyDescent="0.3">
      <c r="A11" s="419"/>
      <c r="B11" s="419" t="s">
        <v>80</v>
      </c>
      <c r="C11" s="420" t="s">
        <v>189</v>
      </c>
      <c r="D11" s="421" t="s">
        <v>189</v>
      </c>
      <c r="E11" s="420" t="s">
        <v>189</v>
      </c>
      <c r="F11" s="421"/>
      <c r="G11" s="420"/>
      <c r="H11" s="420"/>
      <c r="I11" s="421"/>
      <c r="J11" s="420"/>
      <c r="K11" s="54"/>
      <c r="L11" s="54"/>
      <c r="M11" s="54"/>
      <c r="N11" s="54"/>
      <c r="O11" s="54"/>
      <c r="P11" s="54"/>
      <c r="Q11" s="54"/>
      <c r="R11" s="54"/>
      <c r="S11" s="54"/>
      <c r="T11" s="54"/>
      <c r="U11" s="54"/>
      <c r="V11" s="54"/>
      <c r="W11" s="54"/>
      <c r="X11" s="54"/>
      <c r="Y11" s="54"/>
      <c r="Z11" s="54"/>
    </row>
    <row r="12" spans="1:26" ht="14.4" x14ac:dyDescent="0.3">
      <c r="A12" s="419"/>
      <c r="B12" s="419" t="s">
        <v>152</v>
      </c>
      <c r="C12" s="420"/>
      <c r="D12" s="421"/>
      <c r="E12" s="420"/>
      <c r="F12" s="421"/>
      <c r="G12" s="420"/>
      <c r="H12" s="420"/>
      <c r="I12" s="421"/>
      <c r="J12" s="420"/>
      <c r="K12" s="54"/>
      <c r="L12" s="54"/>
      <c r="M12" s="54"/>
      <c r="N12" s="54"/>
      <c r="O12" s="54"/>
      <c r="P12" s="54"/>
      <c r="Q12" s="54"/>
      <c r="R12" s="54"/>
      <c r="S12" s="54"/>
      <c r="T12" s="54"/>
      <c r="U12" s="54"/>
      <c r="V12" s="54"/>
      <c r="W12" s="54"/>
      <c r="X12" s="54"/>
      <c r="Y12" s="54"/>
      <c r="Z12" s="54"/>
    </row>
    <row r="13" spans="1:26" ht="14.4" x14ac:dyDescent="0.3">
      <c r="A13" s="419"/>
      <c r="B13" s="419" t="s">
        <v>157</v>
      </c>
      <c r="C13" s="420"/>
      <c r="D13" s="421"/>
      <c r="E13" s="420"/>
      <c r="F13" s="421"/>
      <c r="G13" s="420"/>
      <c r="H13" s="420"/>
      <c r="I13" s="421"/>
      <c r="J13" s="420"/>
      <c r="K13" s="54"/>
      <c r="L13" s="54"/>
      <c r="M13" s="54"/>
      <c r="N13" s="54"/>
      <c r="O13" s="54"/>
      <c r="P13" s="54"/>
      <c r="Q13" s="54"/>
      <c r="R13" s="54"/>
      <c r="S13" s="54"/>
      <c r="T13" s="54"/>
      <c r="U13" s="54"/>
      <c r="V13" s="54"/>
      <c r="W13" s="54"/>
      <c r="X13" s="54"/>
      <c r="Y13" s="54"/>
      <c r="Z13" s="54"/>
    </row>
    <row r="14" spans="1:26" ht="14.4" x14ac:dyDescent="0.3">
      <c r="A14" s="419"/>
      <c r="B14" s="419" t="s">
        <v>168</v>
      </c>
      <c r="C14" s="420"/>
      <c r="D14" s="421"/>
      <c r="E14" s="420"/>
      <c r="F14" s="421"/>
      <c r="G14" s="420"/>
      <c r="H14" s="420"/>
      <c r="I14" s="421"/>
      <c r="J14" s="420"/>
      <c r="K14" s="54"/>
      <c r="L14" s="54"/>
      <c r="M14" s="54"/>
      <c r="N14" s="54"/>
      <c r="O14" s="54"/>
      <c r="P14" s="54"/>
      <c r="Q14" s="54"/>
      <c r="R14" s="54"/>
      <c r="S14" s="54"/>
      <c r="T14" s="54"/>
      <c r="U14" s="54"/>
      <c r="V14" s="54"/>
      <c r="W14" s="54"/>
      <c r="X14" s="54"/>
      <c r="Y14" s="54"/>
      <c r="Z14" s="54"/>
    </row>
    <row r="15" spans="1:26" ht="14.4" x14ac:dyDescent="0.3">
      <c r="A15" s="419"/>
      <c r="B15" s="419" t="s">
        <v>182</v>
      </c>
      <c r="C15" s="420"/>
      <c r="D15" s="421"/>
      <c r="E15" s="420"/>
      <c r="F15" s="421"/>
      <c r="G15" s="420"/>
      <c r="H15" s="420"/>
      <c r="I15" s="421"/>
      <c r="J15" s="420"/>
      <c r="K15" s="54"/>
      <c r="L15" s="54"/>
      <c r="M15" s="54"/>
      <c r="N15" s="54"/>
      <c r="O15" s="54"/>
      <c r="P15" s="54"/>
      <c r="Q15" s="54"/>
      <c r="R15" s="54"/>
      <c r="S15" s="54"/>
      <c r="T15" s="54"/>
      <c r="U15" s="54"/>
      <c r="V15" s="54"/>
      <c r="W15" s="54"/>
      <c r="X15" s="54"/>
      <c r="Y15" s="54"/>
      <c r="Z15" s="54"/>
    </row>
    <row r="16" spans="1:26" ht="14.4" x14ac:dyDescent="0.3">
      <c r="A16" s="419"/>
      <c r="B16" s="419"/>
      <c r="C16" s="420"/>
      <c r="D16" s="421"/>
      <c r="E16" s="420"/>
      <c r="F16" s="421"/>
      <c r="G16" s="420"/>
      <c r="H16" s="420"/>
      <c r="I16" s="421"/>
      <c r="J16" s="420"/>
      <c r="K16" s="54"/>
      <c r="L16" s="54"/>
      <c r="M16" s="54"/>
      <c r="N16" s="54"/>
      <c r="O16" s="54"/>
      <c r="P16" s="54"/>
      <c r="Q16" s="54"/>
      <c r="R16" s="54"/>
      <c r="S16" s="54"/>
      <c r="T16" s="54"/>
      <c r="U16" s="54"/>
      <c r="V16" s="54"/>
      <c r="W16" s="54"/>
      <c r="X16" s="54"/>
      <c r="Y16" s="54"/>
      <c r="Z16" s="54"/>
    </row>
    <row r="17" spans="1:26" ht="15" customHeight="1" x14ac:dyDescent="0.3">
      <c r="A17" s="422"/>
      <c r="B17" s="528" t="s">
        <v>428</v>
      </c>
      <c r="C17" s="529"/>
      <c r="D17" s="423"/>
      <c r="E17" s="423"/>
      <c r="F17" s="423"/>
      <c r="G17" s="423"/>
      <c r="H17" s="423"/>
      <c r="I17" s="424"/>
      <c r="J17" s="423"/>
      <c r="K17" s="1"/>
      <c r="L17" s="1"/>
      <c r="M17" s="1"/>
      <c r="N17" s="1"/>
      <c r="O17" s="1"/>
      <c r="P17" s="1"/>
      <c r="Q17" s="1"/>
      <c r="R17" s="1"/>
      <c r="S17" s="1"/>
      <c r="T17" s="1"/>
      <c r="U17" s="1"/>
      <c r="V17" s="1"/>
      <c r="W17" s="1"/>
      <c r="X17" s="1"/>
      <c r="Y17" s="1"/>
      <c r="Z17" s="1"/>
    </row>
    <row r="18" spans="1:26" ht="14.4" x14ac:dyDescent="0.3">
      <c r="A18" s="406"/>
      <c r="B18" s="406"/>
      <c r="C18" s="406"/>
      <c r="D18" s="3"/>
      <c r="E18" s="406"/>
      <c r="F18" s="3"/>
      <c r="G18" s="406"/>
      <c r="H18" s="406"/>
      <c r="I18" s="54"/>
      <c r="J18" s="54"/>
      <c r="K18" s="54"/>
      <c r="L18" s="54"/>
      <c r="M18" s="54"/>
      <c r="N18" s="54"/>
      <c r="O18" s="54"/>
      <c r="P18" s="54"/>
      <c r="Q18" s="54"/>
      <c r="R18" s="54"/>
      <c r="S18" s="54"/>
      <c r="T18" s="54"/>
      <c r="U18" s="54"/>
      <c r="V18" s="54"/>
      <c r="W18" s="54"/>
      <c r="X18" s="54"/>
      <c r="Y18" s="54"/>
      <c r="Z18" s="54"/>
    </row>
    <row r="19" spans="1:26" ht="14.4" x14ac:dyDescent="0.25">
      <c r="A19" s="19"/>
      <c r="B19" s="533" t="s">
        <v>429</v>
      </c>
      <c r="C19" s="529"/>
      <c r="D19" s="534"/>
      <c r="E19" s="535" t="s">
        <v>419</v>
      </c>
      <c r="F19" s="529"/>
      <c r="G19" s="529"/>
      <c r="H19" s="529"/>
      <c r="I19" s="529"/>
      <c r="J19" s="534"/>
      <c r="K19" s="19"/>
      <c r="L19" s="19"/>
      <c r="M19" s="19"/>
      <c r="N19" s="19"/>
      <c r="O19" s="19"/>
      <c r="P19" s="19"/>
      <c r="Q19" s="19"/>
      <c r="R19" s="19"/>
      <c r="S19" s="19"/>
      <c r="T19" s="19"/>
      <c r="U19" s="19"/>
      <c r="V19" s="19"/>
      <c r="W19" s="19"/>
      <c r="X19" s="19"/>
      <c r="Y19" s="19"/>
      <c r="Z19" s="19"/>
    </row>
    <row r="20" spans="1:26" ht="86.4" x14ac:dyDescent="0.25">
      <c r="A20" s="417" t="s">
        <v>420</v>
      </c>
      <c r="B20" s="417" t="s">
        <v>421</v>
      </c>
      <c r="C20" s="417" t="s">
        <v>53</v>
      </c>
      <c r="D20" s="418" t="s">
        <v>422</v>
      </c>
      <c r="E20" s="417" t="s">
        <v>423</v>
      </c>
      <c r="F20" s="418" t="s">
        <v>422</v>
      </c>
      <c r="G20" s="417" t="s">
        <v>424</v>
      </c>
      <c r="H20" s="417" t="s">
        <v>425</v>
      </c>
      <c r="I20" s="417" t="s">
        <v>426</v>
      </c>
      <c r="J20" s="417" t="s">
        <v>427</v>
      </c>
      <c r="K20" s="19"/>
      <c r="L20" s="19"/>
      <c r="M20" s="19"/>
      <c r="N20" s="19"/>
      <c r="O20" s="19"/>
      <c r="P20" s="19"/>
      <c r="Q20" s="19"/>
      <c r="R20" s="19"/>
      <c r="S20" s="19"/>
      <c r="T20" s="19"/>
      <c r="U20" s="19"/>
      <c r="V20" s="19"/>
      <c r="W20" s="19"/>
      <c r="X20" s="19"/>
      <c r="Y20" s="19"/>
      <c r="Z20" s="19"/>
    </row>
    <row r="21" spans="1:26" ht="15.75" customHeight="1" x14ac:dyDescent="0.3">
      <c r="A21" s="419"/>
      <c r="B21" s="419" t="s">
        <v>80</v>
      </c>
      <c r="C21" s="420"/>
      <c r="D21" s="421"/>
      <c r="E21" s="420"/>
      <c r="F21" s="421"/>
      <c r="G21" s="420"/>
      <c r="H21" s="420"/>
      <c r="I21" s="421"/>
      <c r="J21" s="420"/>
      <c r="K21" s="54"/>
      <c r="L21" s="54"/>
      <c r="M21" s="54"/>
      <c r="N21" s="54"/>
      <c r="O21" s="54"/>
      <c r="P21" s="54"/>
      <c r="Q21" s="54"/>
      <c r="R21" s="54"/>
      <c r="S21" s="54"/>
      <c r="T21" s="54"/>
      <c r="U21" s="54"/>
      <c r="V21" s="54"/>
      <c r="W21" s="54"/>
      <c r="X21" s="54"/>
      <c r="Y21" s="54"/>
      <c r="Z21" s="54"/>
    </row>
    <row r="22" spans="1:26" ht="15.75" customHeight="1" x14ac:dyDescent="0.3">
      <c r="A22" s="419"/>
      <c r="B22" s="419" t="s">
        <v>152</v>
      </c>
      <c r="C22" s="420"/>
      <c r="D22" s="421"/>
      <c r="E22" s="420"/>
      <c r="F22" s="421"/>
      <c r="G22" s="420"/>
      <c r="H22" s="420"/>
      <c r="I22" s="421"/>
      <c r="J22" s="420"/>
      <c r="K22" s="54"/>
      <c r="L22" s="54"/>
      <c r="M22" s="54"/>
      <c r="N22" s="54"/>
      <c r="O22" s="54"/>
      <c r="P22" s="54"/>
      <c r="Q22" s="54"/>
      <c r="R22" s="54"/>
      <c r="S22" s="54"/>
      <c r="T22" s="54"/>
      <c r="U22" s="54"/>
      <c r="V22" s="54"/>
      <c r="W22" s="54"/>
      <c r="X22" s="54"/>
      <c r="Y22" s="54"/>
      <c r="Z22" s="54"/>
    </row>
    <row r="23" spans="1:26" ht="15.75" customHeight="1" x14ac:dyDescent="0.3">
      <c r="A23" s="419"/>
      <c r="B23" s="419" t="s">
        <v>157</v>
      </c>
      <c r="C23" s="420"/>
      <c r="D23" s="421"/>
      <c r="E23" s="420"/>
      <c r="F23" s="421"/>
      <c r="G23" s="420"/>
      <c r="H23" s="420"/>
      <c r="I23" s="421"/>
      <c r="J23" s="420"/>
      <c r="K23" s="54"/>
      <c r="L23" s="54"/>
      <c r="M23" s="54"/>
      <c r="N23" s="54"/>
      <c r="O23" s="54"/>
      <c r="P23" s="54"/>
      <c r="Q23" s="54"/>
      <c r="R23" s="54"/>
      <c r="S23" s="54"/>
      <c r="T23" s="54"/>
      <c r="U23" s="54"/>
      <c r="V23" s="54"/>
      <c r="W23" s="54"/>
      <c r="X23" s="54"/>
      <c r="Y23" s="54"/>
      <c r="Z23" s="54"/>
    </row>
    <row r="24" spans="1:26" ht="15.75" customHeight="1" x14ac:dyDescent="0.3">
      <c r="A24" s="419"/>
      <c r="B24" s="419" t="s">
        <v>168</v>
      </c>
      <c r="C24" s="420"/>
      <c r="D24" s="421"/>
      <c r="E24" s="420"/>
      <c r="F24" s="421"/>
      <c r="G24" s="420"/>
      <c r="H24" s="420"/>
      <c r="I24" s="421"/>
      <c r="J24" s="420"/>
      <c r="K24" s="54"/>
      <c r="L24" s="54"/>
      <c r="M24" s="54"/>
      <c r="N24" s="54"/>
      <c r="O24" s="54"/>
      <c r="P24" s="54"/>
      <c r="Q24" s="54"/>
      <c r="R24" s="54"/>
      <c r="S24" s="54"/>
      <c r="T24" s="54"/>
      <c r="U24" s="54"/>
      <c r="V24" s="54"/>
      <c r="W24" s="54"/>
      <c r="X24" s="54"/>
      <c r="Y24" s="54"/>
      <c r="Z24" s="54"/>
    </row>
    <row r="25" spans="1:26" ht="15.75" customHeight="1" x14ac:dyDescent="0.3">
      <c r="A25" s="419"/>
      <c r="B25" s="419" t="s">
        <v>182</v>
      </c>
      <c r="C25" s="420"/>
      <c r="D25" s="421"/>
      <c r="E25" s="420"/>
      <c r="F25" s="421"/>
      <c r="G25" s="420"/>
      <c r="H25" s="420"/>
      <c r="I25" s="421"/>
      <c r="J25" s="420"/>
      <c r="K25" s="54"/>
      <c r="L25" s="54"/>
      <c r="M25" s="54"/>
      <c r="N25" s="54"/>
      <c r="O25" s="54"/>
      <c r="P25" s="54"/>
      <c r="Q25" s="54"/>
      <c r="R25" s="54"/>
      <c r="S25" s="54"/>
      <c r="T25" s="54"/>
      <c r="U25" s="54"/>
      <c r="V25" s="54"/>
      <c r="W25" s="54"/>
      <c r="X25" s="54"/>
      <c r="Y25" s="54"/>
      <c r="Z25" s="54"/>
    </row>
    <row r="26" spans="1:26" ht="15.75" customHeight="1" x14ac:dyDescent="0.3">
      <c r="A26" s="419"/>
      <c r="B26" s="419"/>
      <c r="C26" s="420"/>
      <c r="D26" s="421"/>
      <c r="E26" s="420"/>
      <c r="F26" s="421"/>
      <c r="G26" s="420"/>
      <c r="H26" s="420"/>
      <c r="I26" s="421"/>
      <c r="J26" s="420"/>
      <c r="K26" s="54"/>
      <c r="L26" s="54"/>
      <c r="M26" s="54"/>
      <c r="N26" s="54"/>
      <c r="O26" s="54"/>
      <c r="P26" s="54"/>
      <c r="Q26" s="54"/>
      <c r="R26" s="54"/>
      <c r="S26" s="54"/>
      <c r="T26" s="54"/>
      <c r="U26" s="54"/>
      <c r="V26" s="54"/>
      <c r="W26" s="54"/>
      <c r="X26" s="54"/>
      <c r="Y26" s="54"/>
      <c r="Z26" s="54"/>
    </row>
    <row r="27" spans="1:26" ht="15" customHeight="1" x14ac:dyDescent="0.3">
      <c r="A27" s="422"/>
      <c r="B27" s="528" t="s">
        <v>428</v>
      </c>
      <c r="C27" s="529"/>
      <c r="D27" s="423"/>
      <c r="E27" s="423"/>
      <c r="F27" s="423"/>
      <c r="G27" s="423"/>
      <c r="H27" s="423"/>
      <c r="I27" s="424"/>
      <c r="J27" s="423"/>
      <c r="K27" s="1"/>
      <c r="L27" s="1"/>
      <c r="M27" s="1"/>
      <c r="N27" s="1"/>
      <c r="O27" s="1"/>
      <c r="P27" s="1"/>
      <c r="Q27" s="1"/>
      <c r="R27" s="1"/>
      <c r="S27" s="1"/>
      <c r="T27" s="1"/>
      <c r="U27" s="1"/>
      <c r="V27" s="1"/>
      <c r="W27" s="1"/>
      <c r="X27" s="1"/>
      <c r="Y27" s="1"/>
      <c r="Z27" s="1"/>
    </row>
    <row r="28" spans="1:26" ht="15.75" customHeight="1" x14ac:dyDescent="0.3">
      <c r="A28" s="406"/>
      <c r="B28" s="406"/>
      <c r="C28" s="406"/>
      <c r="D28" s="3"/>
      <c r="E28" s="406"/>
      <c r="F28" s="3"/>
      <c r="G28" s="406"/>
      <c r="H28" s="406"/>
      <c r="I28" s="54"/>
      <c r="J28" s="54"/>
      <c r="K28" s="54"/>
      <c r="L28" s="54"/>
      <c r="M28" s="54"/>
      <c r="N28" s="54"/>
      <c r="O28" s="54"/>
      <c r="P28" s="54"/>
      <c r="Q28" s="54"/>
      <c r="R28" s="54"/>
      <c r="S28" s="54"/>
      <c r="T28" s="54"/>
      <c r="U28" s="54"/>
      <c r="V28" s="54"/>
      <c r="W28" s="54"/>
      <c r="X28" s="54"/>
      <c r="Y28" s="54"/>
      <c r="Z28" s="54"/>
    </row>
    <row r="29" spans="1:26" ht="15.75" customHeight="1" x14ac:dyDescent="0.25">
      <c r="A29" s="19"/>
      <c r="B29" s="533" t="s">
        <v>430</v>
      </c>
      <c r="C29" s="529"/>
      <c r="D29" s="534"/>
      <c r="E29" s="535" t="s">
        <v>419</v>
      </c>
      <c r="F29" s="529"/>
      <c r="G29" s="529"/>
      <c r="H29" s="529"/>
      <c r="I29" s="529"/>
      <c r="J29" s="534"/>
      <c r="K29" s="19"/>
      <c r="L29" s="19"/>
      <c r="M29" s="19"/>
      <c r="N29" s="19"/>
      <c r="O29" s="19"/>
      <c r="P29" s="19"/>
      <c r="Q29" s="19"/>
      <c r="R29" s="19"/>
      <c r="S29" s="19"/>
      <c r="T29" s="19"/>
      <c r="U29" s="19"/>
      <c r="V29" s="19"/>
      <c r="W29" s="19"/>
      <c r="X29" s="19"/>
      <c r="Y29" s="19"/>
      <c r="Z29" s="19"/>
    </row>
    <row r="30" spans="1:26" ht="15.75" customHeight="1" x14ac:dyDescent="0.25">
      <c r="A30" s="417" t="s">
        <v>420</v>
      </c>
      <c r="B30" s="417" t="s">
        <v>421</v>
      </c>
      <c r="C30" s="417" t="s">
        <v>53</v>
      </c>
      <c r="D30" s="418" t="s">
        <v>422</v>
      </c>
      <c r="E30" s="417" t="s">
        <v>423</v>
      </c>
      <c r="F30" s="418" t="s">
        <v>422</v>
      </c>
      <c r="G30" s="417" t="s">
        <v>424</v>
      </c>
      <c r="H30" s="417" t="s">
        <v>425</v>
      </c>
      <c r="I30" s="417" t="s">
        <v>426</v>
      </c>
      <c r="J30" s="417" t="s">
        <v>427</v>
      </c>
      <c r="K30" s="19"/>
      <c r="L30" s="19"/>
      <c r="M30" s="19"/>
      <c r="N30" s="19"/>
      <c r="O30" s="19"/>
      <c r="P30" s="19"/>
      <c r="Q30" s="19"/>
      <c r="R30" s="19"/>
      <c r="S30" s="19"/>
      <c r="T30" s="19"/>
      <c r="U30" s="19"/>
      <c r="V30" s="19"/>
      <c r="W30" s="19"/>
      <c r="X30" s="19"/>
      <c r="Y30" s="19"/>
      <c r="Z30" s="19"/>
    </row>
    <row r="31" spans="1:26" ht="15.75" customHeight="1" x14ac:dyDescent="0.3">
      <c r="A31" s="419"/>
      <c r="B31" s="419" t="s">
        <v>80</v>
      </c>
      <c r="C31" s="420"/>
      <c r="D31" s="421"/>
      <c r="E31" s="420"/>
      <c r="F31" s="421"/>
      <c r="G31" s="420"/>
      <c r="H31" s="420"/>
      <c r="I31" s="421"/>
      <c r="J31" s="420"/>
      <c r="K31" s="54"/>
      <c r="L31" s="54"/>
      <c r="M31" s="54"/>
      <c r="N31" s="54"/>
      <c r="O31" s="54"/>
      <c r="P31" s="54"/>
      <c r="Q31" s="54"/>
      <c r="R31" s="54"/>
      <c r="S31" s="54"/>
      <c r="T31" s="54"/>
      <c r="U31" s="54"/>
      <c r="V31" s="54"/>
      <c r="W31" s="54"/>
      <c r="X31" s="54"/>
      <c r="Y31" s="54"/>
      <c r="Z31" s="54"/>
    </row>
    <row r="32" spans="1:26" ht="15.75" customHeight="1" x14ac:dyDescent="0.3">
      <c r="A32" s="419"/>
      <c r="B32" s="419" t="s">
        <v>152</v>
      </c>
      <c r="C32" s="420"/>
      <c r="D32" s="421"/>
      <c r="E32" s="420"/>
      <c r="F32" s="421"/>
      <c r="G32" s="420"/>
      <c r="H32" s="420"/>
      <c r="I32" s="421"/>
      <c r="J32" s="420"/>
      <c r="K32" s="54"/>
      <c r="L32" s="54"/>
      <c r="M32" s="54"/>
      <c r="N32" s="54"/>
      <c r="O32" s="54"/>
      <c r="P32" s="54"/>
      <c r="Q32" s="54"/>
      <c r="R32" s="54"/>
      <c r="S32" s="54"/>
      <c r="T32" s="54"/>
      <c r="U32" s="54"/>
      <c r="V32" s="54"/>
      <c r="W32" s="54"/>
      <c r="X32" s="54"/>
      <c r="Y32" s="54"/>
      <c r="Z32" s="54"/>
    </row>
    <row r="33" spans="1:26" ht="15.75" customHeight="1" x14ac:dyDescent="0.3">
      <c r="A33" s="419"/>
      <c r="B33" s="419" t="s">
        <v>157</v>
      </c>
      <c r="C33" s="420"/>
      <c r="D33" s="421"/>
      <c r="E33" s="420"/>
      <c r="F33" s="421"/>
      <c r="G33" s="420"/>
      <c r="H33" s="420"/>
      <c r="I33" s="421"/>
      <c r="J33" s="420"/>
      <c r="K33" s="54"/>
      <c r="L33" s="54"/>
      <c r="M33" s="54"/>
      <c r="N33" s="54"/>
      <c r="O33" s="54"/>
      <c r="P33" s="54"/>
      <c r="Q33" s="54"/>
      <c r="R33" s="54"/>
      <c r="S33" s="54"/>
      <c r="T33" s="54"/>
      <c r="U33" s="54"/>
      <c r="V33" s="54"/>
      <c r="W33" s="54"/>
      <c r="X33" s="54"/>
      <c r="Y33" s="54"/>
      <c r="Z33" s="54"/>
    </row>
    <row r="34" spans="1:26" ht="15.75" customHeight="1" x14ac:dyDescent="0.3">
      <c r="A34" s="419"/>
      <c r="B34" s="419" t="s">
        <v>168</v>
      </c>
      <c r="C34" s="420"/>
      <c r="D34" s="421"/>
      <c r="E34" s="420"/>
      <c r="F34" s="421"/>
      <c r="G34" s="420"/>
      <c r="H34" s="420"/>
      <c r="I34" s="421"/>
      <c r="J34" s="420"/>
      <c r="K34" s="54"/>
      <c r="L34" s="54"/>
      <c r="M34" s="54"/>
      <c r="N34" s="54"/>
      <c r="O34" s="54"/>
      <c r="P34" s="54"/>
      <c r="Q34" s="54"/>
      <c r="R34" s="54"/>
      <c r="S34" s="54"/>
      <c r="T34" s="54"/>
      <c r="U34" s="54"/>
      <c r="V34" s="54"/>
      <c r="W34" s="54"/>
      <c r="X34" s="54"/>
      <c r="Y34" s="54"/>
      <c r="Z34" s="54"/>
    </row>
    <row r="35" spans="1:26" ht="15.75" customHeight="1" x14ac:dyDescent="0.3">
      <c r="A35" s="419"/>
      <c r="B35" s="419" t="s">
        <v>182</v>
      </c>
      <c r="C35" s="420"/>
      <c r="D35" s="421"/>
      <c r="E35" s="420"/>
      <c r="F35" s="421"/>
      <c r="G35" s="420"/>
      <c r="H35" s="420"/>
      <c r="I35" s="421"/>
      <c r="J35" s="420"/>
      <c r="K35" s="54"/>
      <c r="L35" s="54"/>
      <c r="M35" s="54"/>
      <c r="N35" s="54"/>
      <c r="O35" s="54"/>
      <c r="P35" s="54"/>
      <c r="Q35" s="54"/>
      <c r="R35" s="54"/>
      <c r="S35" s="54"/>
      <c r="T35" s="54"/>
      <c r="U35" s="54"/>
      <c r="V35" s="54"/>
      <c r="W35" s="54"/>
      <c r="X35" s="54"/>
      <c r="Y35" s="54"/>
      <c r="Z35" s="54"/>
    </row>
    <row r="36" spans="1:26" ht="15.75" customHeight="1" x14ac:dyDescent="0.3">
      <c r="A36" s="419"/>
      <c r="B36" s="419"/>
      <c r="C36" s="420"/>
      <c r="D36" s="421"/>
      <c r="E36" s="420"/>
      <c r="F36" s="421"/>
      <c r="G36" s="420"/>
      <c r="H36" s="420"/>
      <c r="I36" s="421"/>
      <c r="J36" s="420"/>
      <c r="K36" s="54"/>
      <c r="L36" s="54"/>
      <c r="M36" s="54"/>
      <c r="N36" s="54"/>
      <c r="O36" s="54"/>
      <c r="P36" s="54"/>
      <c r="Q36" s="54"/>
      <c r="R36" s="54"/>
      <c r="S36" s="54"/>
      <c r="T36" s="54"/>
      <c r="U36" s="54"/>
      <c r="V36" s="54"/>
      <c r="W36" s="54"/>
      <c r="X36" s="54"/>
      <c r="Y36" s="54"/>
      <c r="Z36" s="54"/>
    </row>
    <row r="37" spans="1:26" ht="15" customHeight="1" x14ac:dyDescent="0.3">
      <c r="A37" s="422"/>
      <c r="B37" s="528" t="s">
        <v>428</v>
      </c>
      <c r="C37" s="529"/>
      <c r="D37" s="423"/>
      <c r="E37" s="423"/>
      <c r="F37" s="423"/>
      <c r="G37" s="423"/>
      <c r="H37" s="423"/>
      <c r="I37" s="424"/>
      <c r="J37" s="423"/>
      <c r="K37" s="1"/>
      <c r="L37" s="1"/>
      <c r="M37" s="1"/>
      <c r="N37" s="1"/>
      <c r="O37" s="1"/>
      <c r="P37" s="1"/>
      <c r="Q37" s="1"/>
      <c r="R37" s="1"/>
      <c r="S37" s="1"/>
      <c r="T37" s="1"/>
      <c r="U37" s="1"/>
      <c r="V37" s="1"/>
      <c r="W37" s="1"/>
      <c r="X37" s="1"/>
      <c r="Y37" s="1"/>
      <c r="Z37" s="1"/>
    </row>
    <row r="38" spans="1:26" ht="15.75" customHeight="1" x14ac:dyDescent="0.3">
      <c r="A38" s="406"/>
      <c r="B38" s="406"/>
      <c r="C38" s="406"/>
      <c r="D38" s="3"/>
      <c r="E38" s="406"/>
      <c r="F38" s="3"/>
      <c r="G38" s="406"/>
      <c r="H38" s="406"/>
      <c r="I38" s="54"/>
      <c r="J38" s="54"/>
      <c r="K38" s="54"/>
      <c r="L38" s="54"/>
      <c r="M38" s="54"/>
      <c r="N38" s="54"/>
      <c r="O38" s="54"/>
      <c r="P38" s="54"/>
      <c r="Q38" s="54"/>
      <c r="R38" s="54"/>
      <c r="S38" s="54"/>
      <c r="T38" s="54"/>
      <c r="U38" s="54"/>
      <c r="V38" s="54"/>
      <c r="W38" s="54"/>
      <c r="X38" s="54"/>
      <c r="Y38" s="54"/>
      <c r="Z38" s="54"/>
    </row>
    <row r="39" spans="1:26" ht="15.75" customHeight="1" x14ac:dyDescent="0.3">
      <c r="A39" s="425"/>
      <c r="B39" s="425" t="s">
        <v>431</v>
      </c>
      <c r="C39" s="425"/>
      <c r="D39" s="426"/>
      <c r="E39" s="425"/>
      <c r="F39" s="426"/>
      <c r="G39" s="425"/>
      <c r="H39" s="425"/>
      <c r="I39" s="425"/>
      <c r="J39" s="425"/>
      <c r="K39" s="425"/>
      <c r="L39" s="425"/>
      <c r="M39" s="425"/>
      <c r="N39" s="425"/>
      <c r="O39" s="425"/>
      <c r="P39" s="425"/>
      <c r="Q39" s="425"/>
      <c r="R39" s="425"/>
      <c r="S39" s="425"/>
      <c r="T39" s="425"/>
      <c r="U39" s="425"/>
      <c r="V39" s="425"/>
      <c r="W39" s="425"/>
      <c r="X39" s="425"/>
      <c r="Y39" s="425"/>
      <c r="Z39" s="425"/>
    </row>
    <row r="40" spans="1:26" ht="15.75" customHeight="1" x14ac:dyDescent="0.3">
      <c r="A40" s="406"/>
      <c r="B40" s="406"/>
      <c r="C40" s="406"/>
      <c r="D40" s="3"/>
      <c r="E40" s="406"/>
      <c r="F40" s="3"/>
      <c r="G40" s="406"/>
      <c r="H40" s="406"/>
      <c r="I40" s="54"/>
      <c r="J40" s="54"/>
      <c r="K40" s="54"/>
      <c r="L40" s="54"/>
      <c r="M40" s="54"/>
      <c r="N40" s="54"/>
      <c r="O40" s="54"/>
      <c r="P40" s="54"/>
      <c r="Q40" s="54"/>
      <c r="R40" s="54"/>
      <c r="S40" s="54"/>
      <c r="T40" s="54"/>
      <c r="U40" s="54"/>
      <c r="V40" s="54"/>
      <c r="W40" s="54"/>
      <c r="X40" s="54"/>
      <c r="Y40" s="54"/>
      <c r="Z40" s="54"/>
    </row>
    <row r="41" spans="1:26" ht="15.75" customHeight="1" x14ac:dyDescent="0.3">
      <c r="A41" s="406"/>
      <c r="B41" s="406"/>
      <c r="C41" s="406"/>
      <c r="D41" s="3"/>
      <c r="E41" s="406"/>
      <c r="F41" s="3"/>
      <c r="G41" s="406"/>
      <c r="H41" s="406"/>
      <c r="I41" s="54"/>
      <c r="J41" s="54"/>
      <c r="K41" s="54"/>
      <c r="L41" s="54"/>
      <c r="M41" s="54"/>
      <c r="N41" s="54"/>
      <c r="O41" s="54"/>
      <c r="P41" s="54"/>
      <c r="Q41" s="54"/>
      <c r="R41" s="54"/>
      <c r="S41" s="54"/>
      <c r="T41" s="54"/>
      <c r="U41" s="54"/>
      <c r="V41" s="54"/>
      <c r="W41" s="54"/>
      <c r="X41" s="54"/>
      <c r="Y41" s="54"/>
      <c r="Z41" s="54"/>
    </row>
    <row r="42" spans="1:26" ht="15.75" customHeight="1" x14ac:dyDescent="0.3">
      <c r="A42" s="406"/>
      <c r="B42" s="406"/>
      <c r="C42" s="406"/>
      <c r="D42" s="3"/>
      <c r="E42" s="406"/>
      <c r="F42" s="3"/>
      <c r="G42" s="406"/>
      <c r="H42" s="406"/>
      <c r="I42" s="54"/>
      <c r="J42" s="54"/>
      <c r="K42" s="54"/>
      <c r="L42" s="54"/>
      <c r="M42" s="54"/>
      <c r="N42" s="54"/>
      <c r="O42" s="54"/>
      <c r="P42" s="54"/>
      <c r="Q42" s="54"/>
      <c r="R42" s="54"/>
      <c r="S42" s="54"/>
      <c r="T42" s="54"/>
      <c r="U42" s="54"/>
      <c r="V42" s="54"/>
      <c r="W42" s="54"/>
      <c r="X42" s="54"/>
      <c r="Y42" s="54"/>
      <c r="Z42" s="54"/>
    </row>
    <row r="43" spans="1:26" ht="15.75" customHeight="1" x14ac:dyDescent="0.3">
      <c r="A43" s="406"/>
      <c r="B43" s="406"/>
      <c r="C43" s="406"/>
      <c r="D43" s="3"/>
      <c r="E43" s="406"/>
      <c r="F43" s="3"/>
      <c r="G43" s="406"/>
      <c r="H43" s="406"/>
      <c r="I43" s="54"/>
      <c r="J43" s="54"/>
      <c r="K43" s="54"/>
      <c r="L43" s="54"/>
      <c r="M43" s="54"/>
      <c r="N43" s="54"/>
      <c r="O43" s="54"/>
      <c r="P43" s="54"/>
      <c r="Q43" s="54"/>
      <c r="R43" s="54"/>
      <c r="S43" s="54"/>
      <c r="T43" s="54"/>
      <c r="U43" s="54"/>
      <c r="V43" s="54"/>
      <c r="W43" s="54"/>
      <c r="X43" s="54"/>
      <c r="Y43" s="54"/>
      <c r="Z43" s="54"/>
    </row>
    <row r="44" spans="1:26" ht="15.75" customHeight="1" x14ac:dyDescent="0.3">
      <c r="A44" s="406"/>
      <c r="B44" s="406"/>
      <c r="C44" s="406"/>
      <c r="D44" s="3"/>
      <c r="E44" s="406"/>
      <c r="F44" s="3"/>
      <c r="G44" s="406"/>
      <c r="H44" s="406"/>
      <c r="I44" s="54"/>
      <c r="J44" s="54"/>
      <c r="K44" s="54"/>
      <c r="L44" s="54"/>
      <c r="M44" s="54"/>
      <c r="N44" s="54"/>
      <c r="O44" s="54"/>
      <c r="P44" s="54"/>
      <c r="Q44" s="54"/>
      <c r="R44" s="54"/>
      <c r="S44" s="54"/>
      <c r="T44" s="54"/>
      <c r="U44" s="54"/>
      <c r="V44" s="54"/>
      <c r="W44" s="54"/>
      <c r="X44" s="54"/>
      <c r="Y44" s="54"/>
      <c r="Z44" s="54"/>
    </row>
    <row r="45" spans="1:26" ht="15.75" customHeight="1" x14ac:dyDescent="0.3">
      <c r="A45" s="406"/>
      <c r="B45" s="406"/>
      <c r="C45" s="406"/>
      <c r="D45" s="3"/>
      <c r="E45" s="406"/>
      <c r="F45" s="3"/>
      <c r="G45" s="406"/>
      <c r="H45" s="406"/>
      <c r="I45" s="54"/>
      <c r="J45" s="54"/>
      <c r="K45" s="54"/>
      <c r="L45" s="54"/>
      <c r="M45" s="54"/>
      <c r="N45" s="54"/>
      <c r="O45" s="54"/>
      <c r="P45" s="54"/>
      <c r="Q45" s="54"/>
      <c r="R45" s="54"/>
      <c r="S45" s="54"/>
      <c r="T45" s="54"/>
      <c r="U45" s="54"/>
      <c r="V45" s="54"/>
      <c r="W45" s="54"/>
      <c r="X45" s="54"/>
      <c r="Y45" s="54"/>
      <c r="Z45" s="54"/>
    </row>
    <row r="46" spans="1:26" ht="15.75" customHeight="1" x14ac:dyDescent="0.3">
      <c r="A46" s="406"/>
      <c r="B46" s="406"/>
      <c r="C46" s="406"/>
      <c r="D46" s="3"/>
      <c r="E46" s="406"/>
      <c r="F46" s="3"/>
      <c r="G46" s="406"/>
      <c r="H46" s="406"/>
      <c r="I46" s="54"/>
      <c r="J46" s="54"/>
      <c r="K46" s="54"/>
      <c r="L46" s="54"/>
      <c r="M46" s="54"/>
      <c r="N46" s="54"/>
      <c r="O46" s="54"/>
      <c r="P46" s="54"/>
      <c r="Q46" s="54"/>
      <c r="R46" s="54"/>
      <c r="S46" s="54"/>
      <c r="T46" s="54"/>
      <c r="U46" s="54"/>
      <c r="V46" s="54"/>
      <c r="W46" s="54"/>
      <c r="X46" s="54"/>
      <c r="Y46" s="54"/>
      <c r="Z46" s="54"/>
    </row>
    <row r="47" spans="1:26" ht="15.75" customHeight="1" x14ac:dyDescent="0.3">
      <c r="A47" s="406"/>
      <c r="B47" s="406"/>
      <c r="C47" s="406"/>
      <c r="D47" s="3"/>
      <c r="E47" s="406"/>
      <c r="F47" s="3"/>
      <c r="G47" s="406"/>
      <c r="H47" s="406"/>
      <c r="I47" s="54"/>
      <c r="J47" s="54"/>
      <c r="K47" s="54"/>
      <c r="L47" s="54"/>
      <c r="M47" s="54"/>
      <c r="N47" s="54"/>
      <c r="O47" s="54"/>
      <c r="P47" s="54"/>
      <c r="Q47" s="54"/>
      <c r="R47" s="54"/>
      <c r="S47" s="54"/>
      <c r="T47" s="54"/>
      <c r="U47" s="54"/>
      <c r="V47" s="54"/>
      <c r="W47" s="54"/>
      <c r="X47" s="54"/>
      <c r="Y47" s="54"/>
      <c r="Z47" s="54"/>
    </row>
    <row r="48" spans="1:26" ht="15.75" customHeight="1" x14ac:dyDescent="0.3">
      <c r="A48" s="406"/>
      <c r="B48" s="406"/>
      <c r="C48" s="406"/>
      <c r="D48" s="3"/>
      <c r="E48" s="406"/>
      <c r="F48" s="3"/>
      <c r="G48" s="406"/>
      <c r="H48" s="406"/>
      <c r="I48" s="54"/>
      <c r="J48" s="54"/>
      <c r="K48" s="54"/>
      <c r="L48" s="54"/>
      <c r="M48" s="54"/>
      <c r="N48" s="54"/>
      <c r="O48" s="54"/>
      <c r="P48" s="54"/>
      <c r="Q48" s="54"/>
      <c r="R48" s="54"/>
      <c r="S48" s="54"/>
      <c r="T48" s="54"/>
      <c r="U48" s="54"/>
      <c r="V48" s="54"/>
      <c r="W48" s="54"/>
      <c r="X48" s="54"/>
      <c r="Y48" s="54"/>
      <c r="Z48" s="54"/>
    </row>
    <row r="49" spans="1:26" ht="15.75" customHeight="1" x14ac:dyDescent="0.3">
      <c r="A49" s="406"/>
      <c r="B49" s="406"/>
      <c r="C49" s="406"/>
      <c r="D49" s="3"/>
      <c r="E49" s="406"/>
      <c r="F49" s="3"/>
      <c r="G49" s="406"/>
      <c r="H49" s="406"/>
      <c r="I49" s="54"/>
      <c r="J49" s="54"/>
      <c r="K49" s="54"/>
      <c r="L49" s="54"/>
      <c r="M49" s="54"/>
      <c r="N49" s="54"/>
      <c r="O49" s="54"/>
      <c r="P49" s="54"/>
      <c r="Q49" s="54"/>
      <c r="R49" s="54"/>
      <c r="S49" s="54"/>
      <c r="T49" s="54"/>
      <c r="U49" s="54"/>
      <c r="V49" s="54"/>
      <c r="W49" s="54"/>
      <c r="X49" s="54"/>
      <c r="Y49" s="54"/>
      <c r="Z49" s="54"/>
    </row>
    <row r="50" spans="1:26" ht="15.75" customHeight="1" x14ac:dyDescent="0.3">
      <c r="A50" s="406"/>
      <c r="B50" s="406"/>
      <c r="C50" s="406"/>
      <c r="D50" s="3"/>
      <c r="E50" s="406"/>
      <c r="F50" s="3"/>
      <c r="G50" s="406"/>
      <c r="H50" s="406"/>
      <c r="I50" s="54"/>
      <c r="J50" s="54"/>
      <c r="K50" s="54"/>
      <c r="L50" s="54"/>
      <c r="M50" s="54"/>
      <c r="N50" s="54"/>
      <c r="O50" s="54"/>
      <c r="P50" s="54"/>
      <c r="Q50" s="54"/>
      <c r="R50" s="54"/>
      <c r="S50" s="54"/>
      <c r="T50" s="54"/>
      <c r="U50" s="54"/>
      <c r="V50" s="54"/>
      <c r="W50" s="54"/>
      <c r="X50" s="54"/>
      <c r="Y50" s="54"/>
      <c r="Z50" s="54"/>
    </row>
    <row r="51" spans="1:26" ht="15.75" customHeight="1" x14ac:dyDescent="0.3">
      <c r="A51" s="406"/>
      <c r="B51" s="406"/>
      <c r="C51" s="406"/>
      <c r="D51" s="3"/>
      <c r="E51" s="406"/>
      <c r="F51" s="3"/>
      <c r="G51" s="406"/>
      <c r="H51" s="406"/>
      <c r="I51" s="54"/>
      <c r="J51" s="54"/>
      <c r="K51" s="54"/>
      <c r="L51" s="54"/>
      <c r="M51" s="54"/>
      <c r="N51" s="54"/>
      <c r="O51" s="54"/>
      <c r="P51" s="54"/>
      <c r="Q51" s="54"/>
      <c r="R51" s="54"/>
      <c r="S51" s="54"/>
      <c r="T51" s="54"/>
      <c r="U51" s="54"/>
      <c r="V51" s="54"/>
      <c r="W51" s="54"/>
      <c r="X51" s="54"/>
      <c r="Y51" s="54"/>
      <c r="Z51" s="54"/>
    </row>
    <row r="52" spans="1:26" ht="15.75" customHeight="1" x14ac:dyDescent="0.3">
      <c r="A52" s="406"/>
      <c r="B52" s="406"/>
      <c r="C52" s="406"/>
      <c r="D52" s="3"/>
      <c r="E52" s="406"/>
      <c r="F52" s="3"/>
      <c r="G52" s="406"/>
      <c r="H52" s="406"/>
      <c r="I52" s="54"/>
      <c r="J52" s="54"/>
      <c r="K52" s="54"/>
      <c r="L52" s="54"/>
      <c r="M52" s="54"/>
      <c r="N52" s="54"/>
      <c r="O52" s="54"/>
      <c r="P52" s="54"/>
      <c r="Q52" s="54"/>
      <c r="R52" s="54"/>
      <c r="S52" s="54"/>
      <c r="T52" s="54"/>
      <c r="U52" s="54"/>
      <c r="V52" s="54"/>
      <c r="W52" s="54"/>
      <c r="X52" s="54"/>
      <c r="Y52" s="54"/>
      <c r="Z52" s="54"/>
    </row>
    <row r="53" spans="1:26" ht="15.75" customHeight="1" x14ac:dyDescent="0.3">
      <c r="A53" s="406"/>
      <c r="B53" s="406"/>
      <c r="C53" s="406"/>
      <c r="D53" s="3"/>
      <c r="E53" s="406"/>
      <c r="F53" s="3"/>
      <c r="G53" s="406"/>
      <c r="H53" s="406"/>
      <c r="I53" s="54"/>
      <c r="J53" s="54"/>
      <c r="K53" s="54"/>
      <c r="L53" s="54"/>
      <c r="M53" s="54"/>
      <c r="N53" s="54"/>
      <c r="O53" s="54"/>
      <c r="P53" s="54"/>
      <c r="Q53" s="54"/>
      <c r="R53" s="54"/>
      <c r="S53" s="54"/>
      <c r="T53" s="54"/>
      <c r="U53" s="54"/>
      <c r="V53" s="54"/>
      <c r="W53" s="54"/>
      <c r="X53" s="54"/>
      <c r="Y53" s="54"/>
      <c r="Z53" s="54"/>
    </row>
    <row r="54" spans="1:26" ht="15.75" customHeight="1" x14ac:dyDescent="0.3">
      <c r="A54" s="406"/>
      <c r="B54" s="406"/>
      <c r="C54" s="406"/>
      <c r="D54" s="3"/>
      <c r="E54" s="406"/>
      <c r="F54" s="3"/>
      <c r="G54" s="406"/>
      <c r="H54" s="406"/>
      <c r="I54" s="54"/>
      <c r="J54" s="54"/>
      <c r="K54" s="54"/>
      <c r="L54" s="54"/>
      <c r="M54" s="54"/>
      <c r="N54" s="54"/>
      <c r="O54" s="54"/>
      <c r="P54" s="54"/>
      <c r="Q54" s="54"/>
      <c r="R54" s="54"/>
      <c r="S54" s="54"/>
      <c r="T54" s="54"/>
      <c r="U54" s="54"/>
      <c r="V54" s="54"/>
      <c r="W54" s="54"/>
      <c r="X54" s="54"/>
      <c r="Y54" s="54"/>
      <c r="Z54" s="54"/>
    </row>
    <row r="55" spans="1:26" ht="15.75" customHeight="1" x14ac:dyDescent="0.3">
      <c r="A55" s="406"/>
      <c r="B55" s="406"/>
      <c r="C55" s="406"/>
      <c r="D55" s="3"/>
      <c r="E55" s="406"/>
      <c r="F55" s="3"/>
      <c r="G55" s="406"/>
      <c r="H55" s="406"/>
      <c r="I55" s="54"/>
      <c r="J55" s="54"/>
      <c r="K55" s="54"/>
      <c r="L55" s="54"/>
      <c r="M55" s="54"/>
      <c r="N55" s="54"/>
      <c r="O55" s="54"/>
      <c r="P55" s="54"/>
      <c r="Q55" s="54"/>
      <c r="R55" s="54"/>
      <c r="S55" s="54"/>
      <c r="T55" s="54"/>
      <c r="U55" s="54"/>
      <c r="V55" s="54"/>
      <c r="W55" s="54"/>
      <c r="X55" s="54"/>
      <c r="Y55" s="54"/>
      <c r="Z55" s="54"/>
    </row>
    <row r="56" spans="1:26" ht="15.75" customHeight="1" x14ac:dyDescent="0.3">
      <c r="A56" s="406"/>
      <c r="B56" s="406"/>
      <c r="C56" s="406"/>
      <c r="D56" s="3"/>
      <c r="E56" s="406"/>
      <c r="F56" s="3"/>
      <c r="G56" s="406"/>
      <c r="H56" s="406"/>
      <c r="I56" s="54"/>
      <c r="J56" s="54"/>
      <c r="K56" s="54"/>
      <c r="L56" s="54"/>
      <c r="M56" s="54"/>
      <c r="N56" s="54"/>
      <c r="O56" s="54"/>
      <c r="P56" s="54"/>
      <c r="Q56" s="54"/>
      <c r="R56" s="54"/>
      <c r="S56" s="54"/>
      <c r="T56" s="54"/>
      <c r="U56" s="54"/>
      <c r="V56" s="54"/>
      <c r="W56" s="54"/>
      <c r="X56" s="54"/>
      <c r="Y56" s="54"/>
      <c r="Z56" s="54"/>
    </row>
    <row r="57" spans="1:26" ht="15.75" customHeight="1" x14ac:dyDescent="0.3">
      <c r="A57" s="406"/>
      <c r="B57" s="406"/>
      <c r="C57" s="406"/>
      <c r="D57" s="3"/>
      <c r="E57" s="406"/>
      <c r="F57" s="3"/>
      <c r="G57" s="406"/>
      <c r="H57" s="406"/>
      <c r="I57" s="54"/>
      <c r="J57" s="54"/>
      <c r="K57" s="54"/>
      <c r="L57" s="54"/>
      <c r="M57" s="54"/>
      <c r="N57" s="54"/>
      <c r="O57" s="54"/>
      <c r="P57" s="54"/>
      <c r="Q57" s="54"/>
      <c r="R57" s="54"/>
      <c r="S57" s="54"/>
      <c r="T57" s="54"/>
      <c r="U57" s="54"/>
      <c r="V57" s="54"/>
      <c r="W57" s="54"/>
      <c r="X57" s="54"/>
      <c r="Y57" s="54"/>
      <c r="Z57" s="54"/>
    </row>
    <row r="58" spans="1:26" ht="15.75" customHeight="1" x14ac:dyDescent="0.3">
      <c r="A58" s="406"/>
      <c r="B58" s="406"/>
      <c r="C58" s="406"/>
      <c r="D58" s="3"/>
      <c r="E58" s="406"/>
      <c r="F58" s="3"/>
      <c r="G58" s="406"/>
      <c r="H58" s="406"/>
      <c r="I58" s="54"/>
      <c r="J58" s="54"/>
      <c r="K58" s="54"/>
      <c r="L58" s="54"/>
      <c r="M58" s="54"/>
      <c r="N58" s="54"/>
      <c r="O58" s="54"/>
      <c r="P58" s="54"/>
      <c r="Q58" s="54"/>
      <c r="R58" s="54"/>
      <c r="S58" s="54"/>
      <c r="T58" s="54"/>
      <c r="U58" s="54"/>
      <c r="V58" s="54"/>
      <c r="W58" s="54"/>
      <c r="X58" s="54"/>
      <c r="Y58" s="54"/>
      <c r="Z58" s="54"/>
    </row>
    <row r="59" spans="1:26" ht="15.75" customHeight="1" x14ac:dyDescent="0.3">
      <c r="A59" s="406"/>
      <c r="B59" s="406"/>
      <c r="C59" s="406"/>
      <c r="D59" s="3"/>
      <c r="E59" s="406"/>
      <c r="F59" s="3"/>
      <c r="G59" s="406"/>
      <c r="H59" s="406"/>
      <c r="I59" s="54"/>
      <c r="J59" s="54"/>
      <c r="K59" s="54"/>
      <c r="L59" s="54"/>
      <c r="M59" s="54"/>
      <c r="N59" s="54"/>
      <c r="O59" s="54"/>
      <c r="P59" s="54"/>
      <c r="Q59" s="54"/>
      <c r="R59" s="54"/>
      <c r="S59" s="54"/>
      <c r="T59" s="54"/>
      <c r="U59" s="54"/>
      <c r="V59" s="54"/>
      <c r="W59" s="54"/>
      <c r="X59" s="54"/>
      <c r="Y59" s="54"/>
      <c r="Z59" s="54"/>
    </row>
    <row r="60" spans="1:26" ht="15.75" customHeight="1" x14ac:dyDescent="0.3">
      <c r="A60" s="406"/>
      <c r="B60" s="406"/>
      <c r="C60" s="406"/>
      <c r="D60" s="3"/>
      <c r="E60" s="406"/>
      <c r="F60" s="3"/>
      <c r="G60" s="406"/>
      <c r="H60" s="406"/>
      <c r="I60" s="54"/>
      <c r="J60" s="54"/>
      <c r="K60" s="54"/>
      <c r="L60" s="54"/>
      <c r="M60" s="54"/>
      <c r="N60" s="54"/>
      <c r="O60" s="54"/>
      <c r="P60" s="54"/>
      <c r="Q60" s="54"/>
      <c r="R60" s="54"/>
      <c r="S60" s="54"/>
      <c r="T60" s="54"/>
      <c r="U60" s="54"/>
      <c r="V60" s="54"/>
      <c r="W60" s="54"/>
      <c r="X60" s="54"/>
      <c r="Y60" s="54"/>
      <c r="Z60" s="54"/>
    </row>
    <row r="61" spans="1:26" ht="15.75" customHeight="1" x14ac:dyDescent="0.3">
      <c r="A61" s="406"/>
      <c r="B61" s="406"/>
      <c r="C61" s="406"/>
      <c r="D61" s="3"/>
      <c r="E61" s="406"/>
      <c r="F61" s="3"/>
      <c r="G61" s="406"/>
      <c r="H61" s="406"/>
      <c r="I61" s="54"/>
      <c r="J61" s="54"/>
      <c r="K61" s="54"/>
      <c r="L61" s="54"/>
      <c r="M61" s="54"/>
      <c r="N61" s="54"/>
      <c r="O61" s="54"/>
      <c r="P61" s="54"/>
      <c r="Q61" s="54"/>
      <c r="R61" s="54"/>
      <c r="S61" s="54"/>
      <c r="T61" s="54"/>
      <c r="U61" s="54"/>
      <c r="V61" s="54"/>
      <c r="W61" s="54"/>
      <c r="X61" s="54"/>
      <c r="Y61" s="54"/>
      <c r="Z61" s="54"/>
    </row>
    <row r="62" spans="1:26" ht="15.75" customHeight="1" x14ac:dyDescent="0.3">
      <c r="A62" s="406"/>
      <c r="B62" s="406"/>
      <c r="C62" s="406"/>
      <c r="D62" s="3"/>
      <c r="E62" s="406"/>
      <c r="F62" s="3"/>
      <c r="G62" s="406"/>
      <c r="H62" s="406"/>
      <c r="I62" s="54"/>
      <c r="J62" s="54"/>
      <c r="K62" s="54"/>
      <c r="L62" s="54"/>
      <c r="M62" s="54"/>
      <c r="N62" s="54"/>
      <c r="O62" s="54"/>
      <c r="P62" s="54"/>
      <c r="Q62" s="54"/>
      <c r="R62" s="54"/>
      <c r="S62" s="54"/>
      <c r="T62" s="54"/>
      <c r="U62" s="54"/>
      <c r="V62" s="54"/>
      <c r="W62" s="54"/>
      <c r="X62" s="54"/>
      <c r="Y62" s="54"/>
      <c r="Z62" s="54"/>
    </row>
    <row r="63" spans="1:26" ht="15.75" customHeight="1" x14ac:dyDescent="0.3">
      <c r="A63" s="406"/>
      <c r="B63" s="406"/>
      <c r="C63" s="406"/>
      <c r="D63" s="3"/>
      <c r="E63" s="406"/>
      <c r="F63" s="3"/>
      <c r="G63" s="406"/>
      <c r="H63" s="406"/>
      <c r="I63" s="54"/>
      <c r="J63" s="54"/>
      <c r="K63" s="54"/>
      <c r="L63" s="54"/>
      <c r="M63" s="54"/>
      <c r="N63" s="54"/>
      <c r="O63" s="54"/>
      <c r="P63" s="54"/>
      <c r="Q63" s="54"/>
      <c r="R63" s="54"/>
      <c r="S63" s="54"/>
      <c r="T63" s="54"/>
      <c r="U63" s="54"/>
      <c r="V63" s="54"/>
      <c r="W63" s="54"/>
      <c r="X63" s="54"/>
      <c r="Y63" s="54"/>
      <c r="Z63" s="54"/>
    </row>
    <row r="64" spans="1:26" ht="15.75" customHeight="1" x14ac:dyDescent="0.3">
      <c r="A64" s="406"/>
      <c r="B64" s="406"/>
      <c r="C64" s="406"/>
      <c r="D64" s="3"/>
      <c r="E64" s="406"/>
      <c r="F64" s="3"/>
      <c r="G64" s="406"/>
      <c r="H64" s="406"/>
      <c r="I64" s="54"/>
      <c r="J64" s="54"/>
      <c r="K64" s="54"/>
      <c r="L64" s="54"/>
      <c r="M64" s="54"/>
      <c r="N64" s="54"/>
      <c r="O64" s="54"/>
      <c r="P64" s="54"/>
      <c r="Q64" s="54"/>
      <c r="R64" s="54"/>
      <c r="S64" s="54"/>
      <c r="T64" s="54"/>
      <c r="U64" s="54"/>
      <c r="V64" s="54"/>
      <c r="W64" s="54"/>
      <c r="X64" s="54"/>
      <c r="Y64" s="54"/>
      <c r="Z64" s="54"/>
    </row>
    <row r="65" spans="1:26" ht="15.75" customHeight="1" x14ac:dyDescent="0.3">
      <c r="A65" s="406"/>
      <c r="B65" s="406"/>
      <c r="C65" s="406"/>
      <c r="D65" s="3"/>
      <c r="E65" s="406"/>
      <c r="F65" s="3"/>
      <c r="G65" s="406"/>
      <c r="H65" s="406"/>
      <c r="I65" s="54"/>
      <c r="J65" s="54"/>
      <c r="K65" s="54"/>
      <c r="L65" s="54"/>
      <c r="M65" s="54"/>
      <c r="N65" s="54"/>
      <c r="O65" s="54"/>
      <c r="P65" s="54"/>
      <c r="Q65" s="54"/>
      <c r="R65" s="54"/>
      <c r="S65" s="54"/>
      <c r="T65" s="54"/>
      <c r="U65" s="54"/>
      <c r="V65" s="54"/>
      <c r="W65" s="54"/>
      <c r="X65" s="54"/>
      <c r="Y65" s="54"/>
      <c r="Z65" s="54"/>
    </row>
    <row r="66" spans="1:26" ht="15.75" customHeight="1" x14ac:dyDescent="0.3">
      <c r="A66" s="406"/>
      <c r="B66" s="406"/>
      <c r="C66" s="406"/>
      <c r="D66" s="3"/>
      <c r="E66" s="406"/>
      <c r="F66" s="3"/>
      <c r="G66" s="406"/>
      <c r="H66" s="406"/>
      <c r="I66" s="54"/>
      <c r="J66" s="54"/>
      <c r="K66" s="54"/>
      <c r="L66" s="54"/>
      <c r="M66" s="54"/>
      <c r="N66" s="54"/>
      <c r="O66" s="54"/>
      <c r="P66" s="54"/>
      <c r="Q66" s="54"/>
      <c r="R66" s="54"/>
      <c r="S66" s="54"/>
      <c r="T66" s="54"/>
      <c r="U66" s="54"/>
      <c r="V66" s="54"/>
      <c r="W66" s="54"/>
      <c r="X66" s="54"/>
      <c r="Y66" s="54"/>
      <c r="Z66" s="54"/>
    </row>
    <row r="67" spans="1:26" ht="15.75" customHeight="1" x14ac:dyDescent="0.3">
      <c r="A67" s="406"/>
      <c r="B67" s="406"/>
      <c r="C67" s="406"/>
      <c r="D67" s="3"/>
      <c r="E67" s="406"/>
      <c r="F67" s="3"/>
      <c r="G67" s="406"/>
      <c r="H67" s="406"/>
      <c r="I67" s="54"/>
      <c r="J67" s="54"/>
      <c r="K67" s="54"/>
      <c r="L67" s="54"/>
      <c r="M67" s="54"/>
      <c r="N67" s="54"/>
      <c r="O67" s="54"/>
      <c r="P67" s="54"/>
      <c r="Q67" s="54"/>
      <c r="R67" s="54"/>
      <c r="S67" s="54"/>
      <c r="T67" s="54"/>
      <c r="U67" s="54"/>
      <c r="V67" s="54"/>
      <c r="W67" s="54"/>
      <c r="X67" s="54"/>
      <c r="Y67" s="54"/>
      <c r="Z67" s="54"/>
    </row>
    <row r="68" spans="1:26" ht="15.75" customHeight="1" x14ac:dyDescent="0.3">
      <c r="A68" s="406"/>
      <c r="B68" s="406"/>
      <c r="C68" s="406"/>
      <c r="D68" s="3"/>
      <c r="E68" s="406"/>
      <c r="F68" s="3"/>
      <c r="G68" s="406"/>
      <c r="H68" s="406"/>
      <c r="I68" s="54"/>
      <c r="J68" s="54"/>
      <c r="K68" s="54"/>
      <c r="L68" s="54"/>
      <c r="M68" s="54"/>
      <c r="N68" s="54"/>
      <c r="O68" s="54"/>
      <c r="P68" s="54"/>
      <c r="Q68" s="54"/>
      <c r="R68" s="54"/>
      <c r="S68" s="54"/>
      <c r="T68" s="54"/>
      <c r="U68" s="54"/>
      <c r="V68" s="54"/>
      <c r="W68" s="54"/>
      <c r="X68" s="54"/>
      <c r="Y68" s="54"/>
      <c r="Z68" s="54"/>
    </row>
    <row r="69" spans="1:26" ht="15.75" customHeight="1" x14ac:dyDescent="0.3">
      <c r="A69" s="406"/>
      <c r="B69" s="406"/>
      <c r="C69" s="406"/>
      <c r="D69" s="3"/>
      <c r="E69" s="406"/>
      <c r="F69" s="3"/>
      <c r="G69" s="406"/>
      <c r="H69" s="406"/>
      <c r="I69" s="54"/>
      <c r="J69" s="54"/>
      <c r="K69" s="54"/>
      <c r="L69" s="54"/>
      <c r="M69" s="54"/>
      <c r="N69" s="54"/>
      <c r="O69" s="54"/>
      <c r="P69" s="54"/>
      <c r="Q69" s="54"/>
      <c r="R69" s="54"/>
      <c r="S69" s="54"/>
      <c r="T69" s="54"/>
      <c r="U69" s="54"/>
      <c r="V69" s="54"/>
      <c r="W69" s="54"/>
      <c r="X69" s="54"/>
      <c r="Y69" s="54"/>
      <c r="Z69" s="54"/>
    </row>
    <row r="70" spans="1:26" ht="15.75" customHeight="1" x14ac:dyDescent="0.3">
      <c r="A70" s="406"/>
      <c r="B70" s="406"/>
      <c r="C70" s="406"/>
      <c r="D70" s="3"/>
      <c r="E70" s="406"/>
      <c r="F70" s="3"/>
      <c r="G70" s="406"/>
      <c r="H70" s="406"/>
      <c r="I70" s="54"/>
      <c r="J70" s="54"/>
      <c r="K70" s="54"/>
      <c r="L70" s="54"/>
      <c r="M70" s="54"/>
      <c r="N70" s="54"/>
      <c r="O70" s="54"/>
      <c r="P70" s="54"/>
      <c r="Q70" s="54"/>
      <c r="R70" s="54"/>
      <c r="S70" s="54"/>
      <c r="T70" s="54"/>
      <c r="U70" s="54"/>
      <c r="V70" s="54"/>
      <c r="W70" s="54"/>
      <c r="X70" s="54"/>
      <c r="Y70" s="54"/>
      <c r="Z70" s="54"/>
    </row>
    <row r="71" spans="1:26" ht="15.75" customHeight="1" x14ac:dyDescent="0.3">
      <c r="A71" s="406"/>
      <c r="B71" s="406"/>
      <c r="C71" s="406"/>
      <c r="D71" s="3"/>
      <c r="E71" s="406"/>
      <c r="F71" s="3"/>
      <c r="G71" s="406"/>
      <c r="H71" s="406"/>
      <c r="I71" s="54"/>
      <c r="J71" s="54"/>
      <c r="K71" s="54"/>
      <c r="L71" s="54"/>
      <c r="M71" s="54"/>
      <c r="N71" s="54"/>
      <c r="O71" s="54"/>
      <c r="P71" s="54"/>
      <c r="Q71" s="54"/>
      <c r="R71" s="54"/>
      <c r="S71" s="54"/>
      <c r="T71" s="54"/>
      <c r="U71" s="54"/>
      <c r="V71" s="54"/>
      <c r="W71" s="54"/>
      <c r="X71" s="54"/>
      <c r="Y71" s="54"/>
      <c r="Z71" s="54"/>
    </row>
    <row r="72" spans="1:26" ht="15.75" customHeight="1" x14ac:dyDescent="0.3">
      <c r="A72" s="406"/>
      <c r="B72" s="406"/>
      <c r="C72" s="406"/>
      <c r="D72" s="3"/>
      <c r="E72" s="406"/>
      <c r="F72" s="3"/>
      <c r="G72" s="406"/>
      <c r="H72" s="406"/>
      <c r="I72" s="54"/>
      <c r="J72" s="54"/>
      <c r="K72" s="54"/>
      <c r="L72" s="54"/>
      <c r="M72" s="54"/>
      <c r="N72" s="54"/>
      <c r="O72" s="54"/>
      <c r="P72" s="54"/>
      <c r="Q72" s="54"/>
      <c r="R72" s="54"/>
      <c r="S72" s="54"/>
      <c r="T72" s="54"/>
      <c r="U72" s="54"/>
      <c r="V72" s="54"/>
      <c r="W72" s="54"/>
      <c r="X72" s="54"/>
      <c r="Y72" s="54"/>
      <c r="Z72" s="54"/>
    </row>
    <row r="73" spans="1:26" ht="15.75" customHeight="1" x14ac:dyDescent="0.3">
      <c r="A73" s="406"/>
      <c r="B73" s="406"/>
      <c r="C73" s="406"/>
      <c r="D73" s="3"/>
      <c r="E73" s="406"/>
      <c r="F73" s="3"/>
      <c r="G73" s="406"/>
      <c r="H73" s="406"/>
      <c r="I73" s="54"/>
      <c r="J73" s="54"/>
      <c r="K73" s="54"/>
      <c r="L73" s="54"/>
      <c r="M73" s="54"/>
      <c r="N73" s="54"/>
      <c r="O73" s="54"/>
      <c r="P73" s="54"/>
      <c r="Q73" s="54"/>
      <c r="R73" s="54"/>
      <c r="S73" s="54"/>
      <c r="T73" s="54"/>
      <c r="U73" s="54"/>
      <c r="V73" s="54"/>
      <c r="W73" s="54"/>
      <c r="X73" s="54"/>
      <c r="Y73" s="54"/>
      <c r="Z73" s="54"/>
    </row>
    <row r="74" spans="1:26" ht="15.75" customHeight="1" x14ac:dyDescent="0.3">
      <c r="A74" s="406"/>
      <c r="B74" s="406"/>
      <c r="C74" s="406"/>
      <c r="D74" s="3"/>
      <c r="E74" s="406"/>
      <c r="F74" s="3"/>
      <c r="G74" s="406"/>
      <c r="H74" s="406"/>
      <c r="I74" s="54"/>
      <c r="J74" s="54"/>
      <c r="K74" s="54"/>
      <c r="L74" s="54"/>
      <c r="M74" s="54"/>
      <c r="N74" s="54"/>
      <c r="O74" s="54"/>
      <c r="P74" s="54"/>
      <c r="Q74" s="54"/>
      <c r="R74" s="54"/>
      <c r="S74" s="54"/>
      <c r="T74" s="54"/>
      <c r="U74" s="54"/>
      <c r="V74" s="54"/>
      <c r="W74" s="54"/>
      <c r="X74" s="54"/>
      <c r="Y74" s="54"/>
      <c r="Z74" s="54"/>
    </row>
    <row r="75" spans="1:26" ht="15.75" customHeight="1" x14ac:dyDescent="0.3">
      <c r="A75" s="406"/>
      <c r="B75" s="406"/>
      <c r="C75" s="406"/>
      <c r="D75" s="3"/>
      <c r="E75" s="406"/>
      <c r="F75" s="3"/>
      <c r="G75" s="406"/>
      <c r="H75" s="406"/>
      <c r="I75" s="54"/>
      <c r="J75" s="54"/>
      <c r="K75" s="54"/>
      <c r="L75" s="54"/>
      <c r="M75" s="54"/>
      <c r="N75" s="54"/>
      <c r="O75" s="54"/>
      <c r="P75" s="54"/>
      <c r="Q75" s="54"/>
      <c r="R75" s="54"/>
      <c r="S75" s="54"/>
      <c r="T75" s="54"/>
      <c r="U75" s="54"/>
      <c r="V75" s="54"/>
      <c r="W75" s="54"/>
      <c r="X75" s="54"/>
      <c r="Y75" s="54"/>
      <c r="Z75" s="54"/>
    </row>
    <row r="76" spans="1:26" ht="15.75" customHeight="1" x14ac:dyDescent="0.3">
      <c r="A76" s="406"/>
      <c r="B76" s="406"/>
      <c r="C76" s="406"/>
      <c r="D76" s="3"/>
      <c r="E76" s="406"/>
      <c r="F76" s="3"/>
      <c r="G76" s="406"/>
      <c r="H76" s="406"/>
      <c r="I76" s="54"/>
      <c r="J76" s="54"/>
      <c r="K76" s="54"/>
      <c r="L76" s="54"/>
      <c r="M76" s="54"/>
      <c r="N76" s="54"/>
      <c r="O76" s="54"/>
      <c r="P76" s="54"/>
      <c r="Q76" s="54"/>
      <c r="R76" s="54"/>
      <c r="S76" s="54"/>
      <c r="T76" s="54"/>
      <c r="U76" s="54"/>
      <c r="V76" s="54"/>
      <c r="W76" s="54"/>
      <c r="X76" s="54"/>
      <c r="Y76" s="54"/>
      <c r="Z76" s="54"/>
    </row>
    <row r="77" spans="1:26" ht="15.75" customHeight="1" x14ac:dyDescent="0.3">
      <c r="A77" s="406"/>
      <c r="B77" s="406"/>
      <c r="C77" s="406"/>
      <c r="D77" s="3"/>
      <c r="E77" s="406"/>
      <c r="F77" s="3"/>
      <c r="G77" s="406"/>
      <c r="H77" s="406"/>
      <c r="I77" s="54"/>
      <c r="J77" s="54"/>
      <c r="K77" s="54"/>
      <c r="L77" s="54"/>
      <c r="M77" s="54"/>
      <c r="N77" s="54"/>
      <c r="O77" s="54"/>
      <c r="P77" s="54"/>
      <c r="Q77" s="54"/>
      <c r="R77" s="54"/>
      <c r="S77" s="54"/>
      <c r="T77" s="54"/>
      <c r="U77" s="54"/>
      <c r="V77" s="54"/>
      <c r="W77" s="54"/>
      <c r="X77" s="54"/>
      <c r="Y77" s="54"/>
      <c r="Z77" s="54"/>
    </row>
    <row r="78" spans="1:26" ht="15.75" customHeight="1" x14ac:dyDescent="0.3">
      <c r="A78" s="406"/>
      <c r="B78" s="406"/>
      <c r="C78" s="406"/>
      <c r="D78" s="3"/>
      <c r="E78" s="406"/>
      <c r="F78" s="3"/>
      <c r="G78" s="406"/>
      <c r="H78" s="406"/>
      <c r="I78" s="54"/>
      <c r="J78" s="54"/>
      <c r="K78" s="54"/>
      <c r="L78" s="54"/>
      <c r="M78" s="54"/>
      <c r="N78" s="54"/>
      <c r="O78" s="54"/>
      <c r="P78" s="54"/>
      <c r="Q78" s="54"/>
      <c r="R78" s="54"/>
      <c r="S78" s="54"/>
      <c r="T78" s="54"/>
      <c r="U78" s="54"/>
      <c r="V78" s="54"/>
      <c r="W78" s="54"/>
      <c r="X78" s="54"/>
      <c r="Y78" s="54"/>
      <c r="Z78" s="54"/>
    </row>
    <row r="79" spans="1:26" ht="15.75" customHeight="1" x14ac:dyDescent="0.3">
      <c r="A79" s="406"/>
      <c r="B79" s="406"/>
      <c r="C79" s="406"/>
      <c r="D79" s="3"/>
      <c r="E79" s="406"/>
      <c r="F79" s="3"/>
      <c r="G79" s="406"/>
      <c r="H79" s="406"/>
      <c r="I79" s="54"/>
      <c r="J79" s="54"/>
      <c r="K79" s="54"/>
      <c r="L79" s="54"/>
      <c r="M79" s="54"/>
      <c r="N79" s="54"/>
      <c r="O79" s="54"/>
      <c r="P79" s="54"/>
      <c r="Q79" s="54"/>
      <c r="R79" s="54"/>
      <c r="S79" s="54"/>
      <c r="T79" s="54"/>
      <c r="U79" s="54"/>
      <c r="V79" s="54"/>
      <c r="W79" s="54"/>
      <c r="X79" s="54"/>
      <c r="Y79" s="54"/>
      <c r="Z79" s="54"/>
    </row>
    <row r="80" spans="1:26" ht="15.75" customHeight="1" x14ac:dyDescent="0.3">
      <c r="A80" s="406"/>
      <c r="B80" s="406"/>
      <c r="C80" s="406"/>
      <c r="D80" s="3"/>
      <c r="E80" s="406"/>
      <c r="F80" s="3"/>
      <c r="G80" s="406"/>
      <c r="H80" s="406"/>
      <c r="I80" s="54"/>
      <c r="J80" s="54"/>
      <c r="K80" s="54"/>
      <c r="L80" s="54"/>
      <c r="M80" s="54"/>
      <c r="N80" s="54"/>
      <c r="O80" s="54"/>
      <c r="P80" s="54"/>
      <c r="Q80" s="54"/>
      <c r="R80" s="54"/>
      <c r="S80" s="54"/>
      <c r="T80" s="54"/>
      <c r="U80" s="54"/>
      <c r="V80" s="54"/>
      <c r="W80" s="54"/>
      <c r="X80" s="54"/>
      <c r="Y80" s="54"/>
      <c r="Z80" s="54"/>
    </row>
    <row r="81" spans="1:26" ht="15.75" customHeight="1" x14ac:dyDescent="0.3">
      <c r="A81" s="406"/>
      <c r="B81" s="406"/>
      <c r="C81" s="406"/>
      <c r="D81" s="3"/>
      <c r="E81" s="406"/>
      <c r="F81" s="3"/>
      <c r="G81" s="406"/>
      <c r="H81" s="406"/>
      <c r="I81" s="54"/>
      <c r="J81" s="54"/>
      <c r="K81" s="54"/>
      <c r="L81" s="54"/>
      <c r="M81" s="54"/>
      <c r="N81" s="54"/>
      <c r="O81" s="54"/>
      <c r="P81" s="54"/>
      <c r="Q81" s="54"/>
      <c r="R81" s="54"/>
      <c r="S81" s="54"/>
      <c r="T81" s="54"/>
      <c r="U81" s="54"/>
      <c r="V81" s="54"/>
      <c r="W81" s="54"/>
      <c r="X81" s="54"/>
      <c r="Y81" s="54"/>
      <c r="Z81" s="54"/>
    </row>
    <row r="82" spans="1:26" ht="15.75" customHeight="1" x14ac:dyDescent="0.3">
      <c r="A82" s="406"/>
      <c r="B82" s="406"/>
      <c r="C82" s="406"/>
      <c r="D82" s="3"/>
      <c r="E82" s="406"/>
      <c r="F82" s="3"/>
      <c r="G82" s="406"/>
      <c r="H82" s="406"/>
      <c r="I82" s="54"/>
      <c r="J82" s="54"/>
      <c r="K82" s="54"/>
      <c r="L82" s="54"/>
      <c r="M82" s="54"/>
      <c r="N82" s="54"/>
      <c r="O82" s="54"/>
      <c r="P82" s="54"/>
      <c r="Q82" s="54"/>
      <c r="R82" s="54"/>
      <c r="S82" s="54"/>
      <c r="T82" s="54"/>
      <c r="U82" s="54"/>
      <c r="V82" s="54"/>
      <c r="W82" s="54"/>
      <c r="X82" s="54"/>
      <c r="Y82" s="54"/>
      <c r="Z82" s="54"/>
    </row>
    <row r="83" spans="1:26" ht="15.75" customHeight="1" x14ac:dyDescent="0.3">
      <c r="A83" s="406"/>
      <c r="B83" s="406"/>
      <c r="C83" s="406"/>
      <c r="D83" s="3"/>
      <c r="E83" s="406"/>
      <c r="F83" s="3"/>
      <c r="G83" s="406"/>
      <c r="H83" s="406"/>
      <c r="I83" s="54"/>
      <c r="J83" s="54"/>
      <c r="K83" s="54"/>
      <c r="L83" s="54"/>
      <c r="M83" s="54"/>
      <c r="N83" s="54"/>
      <c r="O83" s="54"/>
      <c r="P83" s="54"/>
      <c r="Q83" s="54"/>
      <c r="R83" s="54"/>
      <c r="S83" s="54"/>
      <c r="T83" s="54"/>
      <c r="U83" s="54"/>
      <c r="V83" s="54"/>
      <c r="W83" s="54"/>
      <c r="X83" s="54"/>
      <c r="Y83" s="54"/>
      <c r="Z83" s="54"/>
    </row>
    <row r="84" spans="1:26" ht="15.75" customHeight="1" x14ac:dyDescent="0.3">
      <c r="A84" s="406"/>
      <c r="B84" s="406"/>
      <c r="C84" s="406"/>
      <c r="D84" s="3"/>
      <c r="E84" s="406"/>
      <c r="F84" s="3"/>
      <c r="G84" s="406"/>
      <c r="H84" s="406"/>
      <c r="I84" s="54"/>
      <c r="J84" s="54"/>
      <c r="K84" s="54"/>
      <c r="L84" s="54"/>
      <c r="M84" s="54"/>
      <c r="N84" s="54"/>
      <c r="O84" s="54"/>
      <c r="P84" s="54"/>
      <c r="Q84" s="54"/>
      <c r="R84" s="54"/>
      <c r="S84" s="54"/>
      <c r="T84" s="54"/>
      <c r="U84" s="54"/>
      <c r="V84" s="54"/>
      <c r="W84" s="54"/>
      <c r="X84" s="54"/>
      <c r="Y84" s="54"/>
      <c r="Z84" s="54"/>
    </row>
    <row r="85" spans="1:26" ht="15.75" customHeight="1" x14ac:dyDescent="0.3">
      <c r="A85" s="406"/>
      <c r="B85" s="406"/>
      <c r="C85" s="406"/>
      <c r="D85" s="3"/>
      <c r="E85" s="406"/>
      <c r="F85" s="3"/>
      <c r="G85" s="406"/>
      <c r="H85" s="406"/>
      <c r="I85" s="54"/>
      <c r="J85" s="54"/>
      <c r="K85" s="54"/>
      <c r="L85" s="54"/>
      <c r="M85" s="54"/>
      <c r="N85" s="54"/>
      <c r="O85" s="54"/>
      <c r="P85" s="54"/>
      <c r="Q85" s="54"/>
      <c r="R85" s="54"/>
      <c r="S85" s="54"/>
      <c r="T85" s="54"/>
      <c r="U85" s="54"/>
      <c r="V85" s="54"/>
      <c r="W85" s="54"/>
      <c r="X85" s="54"/>
      <c r="Y85" s="54"/>
      <c r="Z85" s="54"/>
    </row>
    <row r="86" spans="1:26" ht="15.75" customHeight="1" x14ac:dyDescent="0.3">
      <c r="A86" s="406"/>
      <c r="B86" s="406"/>
      <c r="C86" s="406"/>
      <c r="D86" s="3"/>
      <c r="E86" s="406"/>
      <c r="F86" s="3"/>
      <c r="G86" s="406"/>
      <c r="H86" s="406"/>
      <c r="I86" s="54"/>
      <c r="J86" s="54"/>
      <c r="K86" s="54"/>
      <c r="L86" s="54"/>
      <c r="M86" s="54"/>
      <c r="N86" s="54"/>
      <c r="O86" s="54"/>
      <c r="P86" s="54"/>
      <c r="Q86" s="54"/>
      <c r="R86" s="54"/>
      <c r="S86" s="54"/>
      <c r="T86" s="54"/>
      <c r="U86" s="54"/>
      <c r="V86" s="54"/>
      <c r="W86" s="54"/>
      <c r="X86" s="54"/>
      <c r="Y86" s="54"/>
      <c r="Z86" s="54"/>
    </row>
    <row r="87" spans="1:26" ht="15.75" customHeight="1" x14ac:dyDescent="0.3">
      <c r="A87" s="406"/>
      <c r="B87" s="406"/>
      <c r="C87" s="406"/>
      <c r="D87" s="3"/>
      <c r="E87" s="406"/>
      <c r="F87" s="3"/>
      <c r="G87" s="406"/>
      <c r="H87" s="406"/>
      <c r="I87" s="54"/>
      <c r="J87" s="54"/>
      <c r="K87" s="54"/>
      <c r="L87" s="54"/>
      <c r="M87" s="54"/>
      <c r="N87" s="54"/>
      <c r="O87" s="54"/>
      <c r="P87" s="54"/>
      <c r="Q87" s="54"/>
      <c r="R87" s="54"/>
      <c r="S87" s="54"/>
      <c r="T87" s="54"/>
      <c r="U87" s="54"/>
      <c r="V87" s="54"/>
      <c r="W87" s="54"/>
      <c r="X87" s="54"/>
      <c r="Y87" s="54"/>
      <c r="Z87" s="54"/>
    </row>
    <row r="88" spans="1:26" ht="15.75" customHeight="1" x14ac:dyDescent="0.3">
      <c r="A88" s="406"/>
      <c r="B88" s="406"/>
      <c r="C88" s="406"/>
      <c r="D88" s="3"/>
      <c r="E88" s="406"/>
      <c r="F88" s="3"/>
      <c r="G88" s="406"/>
      <c r="H88" s="406"/>
      <c r="I88" s="54"/>
      <c r="J88" s="54"/>
      <c r="K88" s="54"/>
      <c r="L88" s="54"/>
      <c r="M88" s="54"/>
      <c r="N88" s="54"/>
      <c r="O88" s="54"/>
      <c r="P88" s="54"/>
      <c r="Q88" s="54"/>
      <c r="R88" s="54"/>
      <c r="S88" s="54"/>
      <c r="T88" s="54"/>
      <c r="U88" s="54"/>
      <c r="V88" s="54"/>
      <c r="W88" s="54"/>
      <c r="X88" s="54"/>
      <c r="Y88" s="54"/>
      <c r="Z88" s="54"/>
    </row>
    <row r="89" spans="1:26" ht="15.75" customHeight="1" x14ac:dyDescent="0.3">
      <c r="A89" s="406"/>
      <c r="B89" s="406"/>
      <c r="C89" s="406"/>
      <c r="D89" s="3"/>
      <c r="E89" s="406"/>
      <c r="F89" s="3"/>
      <c r="G89" s="406"/>
      <c r="H89" s="406"/>
      <c r="I89" s="54"/>
      <c r="J89" s="54"/>
      <c r="K89" s="54"/>
      <c r="L89" s="54"/>
      <c r="M89" s="54"/>
      <c r="N89" s="54"/>
      <c r="O89" s="54"/>
      <c r="P89" s="54"/>
      <c r="Q89" s="54"/>
      <c r="R89" s="54"/>
      <c r="S89" s="54"/>
      <c r="T89" s="54"/>
      <c r="U89" s="54"/>
      <c r="V89" s="54"/>
      <c r="W89" s="54"/>
      <c r="X89" s="54"/>
      <c r="Y89" s="54"/>
      <c r="Z89" s="54"/>
    </row>
    <row r="90" spans="1:26" ht="15.75" customHeight="1" x14ac:dyDescent="0.3">
      <c r="A90" s="406"/>
      <c r="B90" s="406"/>
      <c r="C90" s="406"/>
      <c r="D90" s="3"/>
      <c r="E90" s="406"/>
      <c r="F90" s="3"/>
      <c r="G90" s="406"/>
      <c r="H90" s="406"/>
      <c r="I90" s="54"/>
      <c r="J90" s="54"/>
      <c r="K90" s="54"/>
      <c r="L90" s="54"/>
      <c r="M90" s="54"/>
      <c r="N90" s="54"/>
      <c r="O90" s="54"/>
      <c r="P90" s="54"/>
      <c r="Q90" s="54"/>
      <c r="R90" s="54"/>
      <c r="S90" s="54"/>
      <c r="T90" s="54"/>
      <c r="U90" s="54"/>
      <c r="V90" s="54"/>
      <c r="W90" s="54"/>
      <c r="X90" s="54"/>
      <c r="Y90" s="54"/>
      <c r="Z90" s="54"/>
    </row>
    <row r="91" spans="1:26" ht="15.75" customHeight="1" x14ac:dyDescent="0.3">
      <c r="A91" s="406"/>
      <c r="B91" s="406"/>
      <c r="C91" s="406"/>
      <c r="D91" s="3"/>
      <c r="E91" s="406"/>
      <c r="F91" s="3"/>
      <c r="G91" s="406"/>
      <c r="H91" s="406"/>
      <c r="I91" s="54"/>
      <c r="J91" s="54"/>
      <c r="K91" s="54"/>
      <c r="L91" s="54"/>
      <c r="M91" s="54"/>
      <c r="N91" s="54"/>
      <c r="O91" s="54"/>
      <c r="P91" s="54"/>
      <c r="Q91" s="54"/>
      <c r="R91" s="54"/>
      <c r="S91" s="54"/>
      <c r="T91" s="54"/>
      <c r="U91" s="54"/>
      <c r="V91" s="54"/>
      <c r="W91" s="54"/>
      <c r="X91" s="54"/>
      <c r="Y91" s="54"/>
      <c r="Z91" s="54"/>
    </row>
    <row r="92" spans="1:26" ht="15.75" customHeight="1" x14ac:dyDescent="0.3">
      <c r="A92" s="406"/>
      <c r="B92" s="406"/>
      <c r="C92" s="406"/>
      <c r="D92" s="3"/>
      <c r="E92" s="406"/>
      <c r="F92" s="3"/>
      <c r="G92" s="406"/>
      <c r="H92" s="406"/>
      <c r="I92" s="54"/>
      <c r="J92" s="54"/>
      <c r="K92" s="54"/>
      <c r="L92" s="54"/>
      <c r="M92" s="54"/>
      <c r="N92" s="54"/>
      <c r="O92" s="54"/>
      <c r="P92" s="54"/>
      <c r="Q92" s="54"/>
      <c r="R92" s="54"/>
      <c r="S92" s="54"/>
      <c r="T92" s="54"/>
      <c r="U92" s="54"/>
      <c r="V92" s="54"/>
      <c r="W92" s="54"/>
      <c r="X92" s="54"/>
      <c r="Y92" s="54"/>
      <c r="Z92" s="54"/>
    </row>
    <row r="93" spans="1:26" ht="15.75" customHeight="1" x14ac:dyDescent="0.3">
      <c r="A93" s="406"/>
      <c r="B93" s="406"/>
      <c r="C93" s="406"/>
      <c r="D93" s="3"/>
      <c r="E93" s="406"/>
      <c r="F93" s="3"/>
      <c r="G93" s="406"/>
      <c r="H93" s="406"/>
      <c r="I93" s="54"/>
      <c r="J93" s="54"/>
      <c r="K93" s="54"/>
      <c r="L93" s="54"/>
      <c r="M93" s="54"/>
      <c r="N93" s="54"/>
      <c r="O93" s="54"/>
      <c r="P93" s="54"/>
      <c r="Q93" s="54"/>
      <c r="R93" s="54"/>
      <c r="S93" s="54"/>
      <c r="T93" s="54"/>
      <c r="U93" s="54"/>
      <c r="V93" s="54"/>
      <c r="W93" s="54"/>
      <c r="X93" s="54"/>
      <c r="Y93" s="54"/>
      <c r="Z93" s="54"/>
    </row>
    <row r="94" spans="1:26" ht="15.75" customHeight="1" x14ac:dyDescent="0.3">
      <c r="A94" s="406"/>
      <c r="B94" s="406"/>
      <c r="C94" s="406"/>
      <c r="D94" s="3"/>
      <c r="E94" s="406"/>
      <c r="F94" s="3"/>
      <c r="G94" s="406"/>
      <c r="H94" s="406"/>
      <c r="I94" s="54"/>
      <c r="J94" s="54"/>
      <c r="K94" s="54"/>
      <c r="L94" s="54"/>
      <c r="M94" s="54"/>
      <c r="N94" s="54"/>
      <c r="O94" s="54"/>
      <c r="P94" s="54"/>
      <c r="Q94" s="54"/>
      <c r="R94" s="54"/>
      <c r="S94" s="54"/>
      <c r="T94" s="54"/>
      <c r="U94" s="54"/>
      <c r="V94" s="54"/>
      <c r="W94" s="54"/>
      <c r="X94" s="54"/>
      <c r="Y94" s="54"/>
      <c r="Z94" s="54"/>
    </row>
    <row r="95" spans="1:26" ht="15.75" customHeight="1" x14ac:dyDescent="0.3">
      <c r="A95" s="406"/>
      <c r="B95" s="406"/>
      <c r="C95" s="406"/>
      <c r="D95" s="3"/>
      <c r="E95" s="406"/>
      <c r="F95" s="3"/>
      <c r="G95" s="406"/>
      <c r="H95" s="406"/>
      <c r="I95" s="54"/>
      <c r="J95" s="54"/>
      <c r="K95" s="54"/>
      <c r="L95" s="54"/>
      <c r="M95" s="54"/>
      <c r="N95" s="54"/>
      <c r="O95" s="54"/>
      <c r="P95" s="54"/>
      <c r="Q95" s="54"/>
      <c r="R95" s="54"/>
      <c r="S95" s="54"/>
      <c r="T95" s="54"/>
      <c r="U95" s="54"/>
      <c r="V95" s="54"/>
      <c r="W95" s="54"/>
      <c r="X95" s="54"/>
      <c r="Y95" s="54"/>
      <c r="Z95" s="54"/>
    </row>
    <row r="96" spans="1:26" ht="15.75" customHeight="1" x14ac:dyDescent="0.3">
      <c r="A96" s="406"/>
      <c r="B96" s="406"/>
      <c r="C96" s="406"/>
      <c r="D96" s="3"/>
      <c r="E96" s="406"/>
      <c r="F96" s="3"/>
      <c r="G96" s="406"/>
      <c r="H96" s="406"/>
      <c r="I96" s="54"/>
      <c r="J96" s="54"/>
      <c r="K96" s="54"/>
      <c r="L96" s="54"/>
      <c r="M96" s="54"/>
      <c r="N96" s="54"/>
      <c r="O96" s="54"/>
      <c r="P96" s="54"/>
      <c r="Q96" s="54"/>
      <c r="R96" s="54"/>
      <c r="S96" s="54"/>
      <c r="T96" s="54"/>
      <c r="U96" s="54"/>
      <c r="V96" s="54"/>
      <c r="W96" s="54"/>
      <c r="X96" s="54"/>
      <c r="Y96" s="54"/>
      <c r="Z96" s="54"/>
    </row>
    <row r="97" spans="1:26" ht="15.75" customHeight="1" x14ac:dyDescent="0.3">
      <c r="A97" s="406"/>
      <c r="B97" s="406"/>
      <c r="C97" s="406"/>
      <c r="D97" s="3"/>
      <c r="E97" s="406"/>
      <c r="F97" s="3"/>
      <c r="G97" s="406"/>
      <c r="H97" s="406"/>
      <c r="I97" s="54"/>
      <c r="J97" s="54"/>
      <c r="K97" s="54"/>
      <c r="L97" s="54"/>
      <c r="M97" s="54"/>
      <c r="N97" s="54"/>
      <c r="O97" s="54"/>
      <c r="P97" s="54"/>
      <c r="Q97" s="54"/>
      <c r="R97" s="54"/>
      <c r="S97" s="54"/>
      <c r="T97" s="54"/>
      <c r="U97" s="54"/>
      <c r="V97" s="54"/>
      <c r="W97" s="54"/>
      <c r="X97" s="54"/>
      <c r="Y97" s="54"/>
      <c r="Z97" s="54"/>
    </row>
    <row r="98" spans="1:26" ht="15.75" customHeight="1" x14ac:dyDescent="0.3">
      <c r="A98" s="406"/>
      <c r="B98" s="406"/>
      <c r="C98" s="406"/>
      <c r="D98" s="3"/>
      <c r="E98" s="406"/>
      <c r="F98" s="3"/>
      <c r="G98" s="406"/>
      <c r="H98" s="406"/>
      <c r="I98" s="54"/>
      <c r="J98" s="54"/>
      <c r="K98" s="54"/>
      <c r="L98" s="54"/>
      <c r="M98" s="54"/>
      <c r="N98" s="54"/>
      <c r="O98" s="54"/>
      <c r="P98" s="54"/>
      <c r="Q98" s="54"/>
      <c r="R98" s="54"/>
      <c r="S98" s="54"/>
      <c r="T98" s="54"/>
      <c r="U98" s="54"/>
      <c r="V98" s="54"/>
      <c r="W98" s="54"/>
      <c r="X98" s="54"/>
      <c r="Y98" s="54"/>
      <c r="Z98" s="54"/>
    </row>
    <row r="99" spans="1:26" ht="15.75" customHeight="1" x14ac:dyDescent="0.3">
      <c r="A99" s="406"/>
      <c r="B99" s="406"/>
      <c r="C99" s="406"/>
      <c r="D99" s="3"/>
      <c r="E99" s="406"/>
      <c r="F99" s="3"/>
      <c r="G99" s="406"/>
      <c r="H99" s="406"/>
      <c r="I99" s="54"/>
      <c r="J99" s="54"/>
      <c r="K99" s="54"/>
      <c r="L99" s="54"/>
      <c r="M99" s="54"/>
      <c r="N99" s="54"/>
      <c r="O99" s="54"/>
      <c r="P99" s="54"/>
      <c r="Q99" s="54"/>
      <c r="R99" s="54"/>
      <c r="S99" s="54"/>
      <c r="T99" s="54"/>
      <c r="U99" s="54"/>
      <c r="V99" s="54"/>
      <c r="W99" s="54"/>
      <c r="X99" s="54"/>
      <c r="Y99" s="54"/>
      <c r="Z99" s="54"/>
    </row>
    <row r="100" spans="1:26" ht="15.75" customHeight="1" x14ac:dyDescent="0.3">
      <c r="A100" s="406"/>
      <c r="B100" s="406"/>
      <c r="C100" s="406"/>
      <c r="D100" s="3"/>
      <c r="E100" s="406"/>
      <c r="F100" s="3"/>
      <c r="G100" s="406"/>
      <c r="H100" s="406"/>
      <c r="I100" s="54"/>
      <c r="J100" s="54"/>
      <c r="K100" s="54"/>
      <c r="L100" s="54"/>
      <c r="M100" s="54"/>
      <c r="N100" s="54"/>
      <c r="O100" s="54"/>
      <c r="P100" s="54"/>
      <c r="Q100" s="54"/>
      <c r="R100" s="54"/>
      <c r="S100" s="54"/>
      <c r="T100" s="54"/>
      <c r="U100" s="54"/>
      <c r="V100" s="54"/>
      <c r="W100" s="54"/>
      <c r="X100" s="54"/>
      <c r="Y100" s="54"/>
      <c r="Z100" s="54"/>
    </row>
    <row r="101" spans="1:26" ht="15.75" customHeight="1" x14ac:dyDescent="0.3">
      <c r="A101" s="406"/>
      <c r="B101" s="406"/>
      <c r="C101" s="406"/>
      <c r="D101" s="3"/>
      <c r="E101" s="406"/>
      <c r="F101" s="3"/>
      <c r="G101" s="406"/>
      <c r="H101" s="406"/>
      <c r="I101" s="54"/>
      <c r="J101" s="54"/>
      <c r="K101" s="54"/>
      <c r="L101" s="54"/>
      <c r="M101" s="54"/>
      <c r="N101" s="54"/>
      <c r="O101" s="54"/>
      <c r="P101" s="54"/>
      <c r="Q101" s="54"/>
      <c r="R101" s="54"/>
      <c r="S101" s="54"/>
      <c r="T101" s="54"/>
      <c r="U101" s="54"/>
      <c r="V101" s="54"/>
      <c r="W101" s="54"/>
      <c r="X101" s="54"/>
      <c r="Y101" s="54"/>
      <c r="Z101" s="54"/>
    </row>
    <row r="102" spans="1:26" ht="15.75" customHeight="1" x14ac:dyDescent="0.3">
      <c r="A102" s="406"/>
      <c r="B102" s="406"/>
      <c r="C102" s="406"/>
      <c r="D102" s="3"/>
      <c r="E102" s="406"/>
      <c r="F102" s="3"/>
      <c r="G102" s="406"/>
      <c r="H102" s="406"/>
      <c r="I102" s="54"/>
      <c r="J102" s="54"/>
      <c r="K102" s="54"/>
      <c r="L102" s="54"/>
      <c r="M102" s="54"/>
      <c r="N102" s="54"/>
      <c r="O102" s="54"/>
      <c r="P102" s="54"/>
      <c r="Q102" s="54"/>
      <c r="R102" s="54"/>
      <c r="S102" s="54"/>
      <c r="T102" s="54"/>
      <c r="U102" s="54"/>
      <c r="V102" s="54"/>
      <c r="W102" s="54"/>
      <c r="X102" s="54"/>
      <c r="Y102" s="54"/>
      <c r="Z102" s="54"/>
    </row>
    <row r="103" spans="1:26" ht="15.75" customHeight="1" x14ac:dyDescent="0.3">
      <c r="A103" s="406"/>
      <c r="B103" s="406"/>
      <c r="C103" s="406"/>
      <c r="D103" s="3"/>
      <c r="E103" s="406"/>
      <c r="F103" s="3"/>
      <c r="G103" s="406"/>
      <c r="H103" s="406"/>
      <c r="I103" s="54"/>
      <c r="J103" s="54"/>
      <c r="K103" s="54"/>
      <c r="L103" s="54"/>
      <c r="M103" s="54"/>
      <c r="N103" s="54"/>
      <c r="O103" s="54"/>
      <c r="P103" s="54"/>
      <c r="Q103" s="54"/>
      <c r="R103" s="54"/>
      <c r="S103" s="54"/>
      <c r="T103" s="54"/>
      <c r="U103" s="54"/>
      <c r="V103" s="54"/>
      <c r="W103" s="54"/>
      <c r="X103" s="54"/>
      <c r="Y103" s="54"/>
      <c r="Z103" s="54"/>
    </row>
    <row r="104" spans="1:26" ht="15.75" customHeight="1" x14ac:dyDescent="0.3">
      <c r="A104" s="406"/>
      <c r="B104" s="406"/>
      <c r="C104" s="406"/>
      <c r="D104" s="3"/>
      <c r="E104" s="406"/>
      <c r="F104" s="3"/>
      <c r="G104" s="406"/>
      <c r="H104" s="406"/>
      <c r="I104" s="54"/>
      <c r="J104" s="54"/>
      <c r="K104" s="54"/>
      <c r="L104" s="54"/>
      <c r="M104" s="54"/>
      <c r="N104" s="54"/>
      <c r="O104" s="54"/>
      <c r="P104" s="54"/>
      <c r="Q104" s="54"/>
      <c r="R104" s="54"/>
      <c r="S104" s="54"/>
      <c r="T104" s="54"/>
      <c r="U104" s="54"/>
      <c r="V104" s="54"/>
      <c r="W104" s="54"/>
      <c r="X104" s="54"/>
      <c r="Y104" s="54"/>
      <c r="Z104" s="54"/>
    </row>
    <row r="105" spans="1:26" ht="15.75" customHeight="1" x14ac:dyDescent="0.3">
      <c r="A105" s="406"/>
      <c r="B105" s="406"/>
      <c r="C105" s="406"/>
      <c r="D105" s="3"/>
      <c r="E105" s="406"/>
      <c r="F105" s="3"/>
      <c r="G105" s="406"/>
      <c r="H105" s="406"/>
      <c r="I105" s="54"/>
      <c r="J105" s="54"/>
      <c r="K105" s="54"/>
      <c r="L105" s="54"/>
      <c r="M105" s="54"/>
      <c r="N105" s="54"/>
      <c r="O105" s="54"/>
      <c r="P105" s="54"/>
      <c r="Q105" s="54"/>
      <c r="R105" s="54"/>
      <c r="S105" s="54"/>
      <c r="T105" s="54"/>
      <c r="U105" s="54"/>
      <c r="V105" s="54"/>
      <c r="W105" s="54"/>
      <c r="X105" s="54"/>
      <c r="Y105" s="54"/>
      <c r="Z105" s="54"/>
    </row>
    <row r="106" spans="1:26" ht="15.75" customHeight="1" x14ac:dyDescent="0.3">
      <c r="A106" s="406"/>
      <c r="B106" s="406"/>
      <c r="C106" s="406"/>
      <c r="D106" s="3"/>
      <c r="E106" s="406"/>
      <c r="F106" s="3"/>
      <c r="G106" s="406"/>
      <c r="H106" s="406"/>
      <c r="I106" s="54"/>
      <c r="J106" s="54"/>
      <c r="K106" s="54"/>
      <c r="L106" s="54"/>
      <c r="M106" s="54"/>
      <c r="N106" s="54"/>
      <c r="O106" s="54"/>
      <c r="P106" s="54"/>
      <c r="Q106" s="54"/>
      <c r="R106" s="54"/>
      <c r="S106" s="54"/>
      <c r="T106" s="54"/>
      <c r="U106" s="54"/>
      <c r="V106" s="54"/>
      <c r="W106" s="54"/>
      <c r="X106" s="54"/>
      <c r="Y106" s="54"/>
      <c r="Z106" s="54"/>
    </row>
    <row r="107" spans="1:26" ht="15.75" customHeight="1" x14ac:dyDescent="0.3">
      <c r="A107" s="406"/>
      <c r="B107" s="406"/>
      <c r="C107" s="406"/>
      <c r="D107" s="3"/>
      <c r="E107" s="406"/>
      <c r="F107" s="3"/>
      <c r="G107" s="406"/>
      <c r="H107" s="406"/>
      <c r="I107" s="54"/>
      <c r="J107" s="54"/>
      <c r="K107" s="54"/>
      <c r="L107" s="54"/>
      <c r="M107" s="54"/>
      <c r="N107" s="54"/>
      <c r="O107" s="54"/>
      <c r="P107" s="54"/>
      <c r="Q107" s="54"/>
      <c r="R107" s="54"/>
      <c r="S107" s="54"/>
      <c r="T107" s="54"/>
      <c r="U107" s="54"/>
      <c r="V107" s="54"/>
      <c r="W107" s="54"/>
      <c r="X107" s="54"/>
      <c r="Y107" s="54"/>
      <c r="Z107" s="54"/>
    </row>
    <row r="108" spans="1:26" ht="15.75" customHeight="1" x14ac:dyDescent="0.3">
      <c r="A108" s="406"/>
      <c r="B108" s="406"/>
      <c r="C108" s="406"/>
      <c r="D108" s="3"/>
      <c r="E108" s="406"/>
      <c r="F108" s="3"/>
      <c r="G108" s="406"/>
      <c r="H108" s="406"/>
      <c r="I108" s="54"/>
      <c r="J108" s="54"/>
      <c r="K108" s="54"/>
      <c r="L108" s="54"/>
      <c r="M108" s="54"/>
      <c r="N108" s="54"/>
      <c r="O108" s="54"/>
      <c r="P108" s="54"/>
      <c r="Q108" s="54"/>
      <c r="R108" s="54"/>
      <c r="S108" s="54"/>
      <c r="T108" s="54"/>
      <c r="U108" s="54"/>
      <c r="V108" s="54"/>
      <c r="W108" s="54"/>
      <c r="X108" s="54"/>
      <c r="Y108" s="54"/>
      <c r="Z108" s="54"/>
    </row>
    <row r="109" spans="1:26" ht="15.75" customHeight="1" x14ac:dyDescent="0.3">
      <c r="A109" s="406"/>
      <c r="B109" s="406"/>
      <c r="C109" s="406"/>
      <c r="D109" s="3"/>
      <c r="E109" s="406"/>
      <c r="F109" s="3"/>
      <c r="G109" s="406"/>
      <c r="H109" s="406"/>
      <c r="I109" s="54"/>
      <c r="J109" s="54"/>
      <c r="K109" s="54"/>
      <c r="L109" s="54"/>
      <c r="M109" s="54"/>
      <c r="N109" s="54"/>
      <c r="O109" s="54"/>
      <c r="P109" s="54"/>
      <c r="Q109" s="54"/>
      <c r="R109" s="54"/>
      <c r="S109" s="54"/>
      <c r="T109" s="54"/>
      <c r="U109" s="54"/>
      <c r="V109" s="54"/>
      <c r="W109" s="54"/>
      <c r="X109" s="54"/>
      <c r="Y109" s="54"/>
      <c r="Z109" s="54"/>
    </row>
    <row r="110" spans="1:26" ht="15.75" customHeight="1" x14ac:dyDescent="0.3">
      <c r="A110" s="406"/>
      <c r="B110" s="406"/>
      <c r="C110" s="406"/>
      <c r="D110" s="3"/>
      <c r="E110" s="406"/>
      <c r="F110" s="3"/>
      <c r="G110" s="406"/>
      <c r="H110" s="406"/>
      <c r="I110" s="54"/>
      <c r="J110" s="54"/>
      <c r="K110" s="54"/>
      <c r="L110" s="54"/>
      <c r="M110" s="54"/>
      <c r="N110" s="54"/>
      <c r="O110" s="54"/>
      <c r="P110" s="54"/>
      <c r="Q110" s="54"/>
      <c r="R110" s="54"/>
      <c r="S110" s="54"/>
      <c r="T110" s="54"/>
      <c r="U110" s="54"/>
      <c r="V110" s="54"/>
      <c r="W110" s="54"/>
      <c r="X110" s="54"/>
      <c r="Y110" s="54"/>
      <c r="Z110" s="54"/>
    </row>
    <row r="111" spans="1:26" ht="15.75" customHeight="1" x14ac:dyDescent="0.3">
      <c r="A111" s="406"/>
      <c r="B111" s="406"/>
      <c r="C111" s="406"/>
      <c r="D111" s="3"/>
      <c r="E111" s="406"/>
      <c r="F111" s="3"/>
      <c r="G111" s="406"/>
      <c r="H111" s="406"/>
      <c r="I111" s="54"/>
      <c r="J111" s="54"/>
      <c r="K111" s="54"/>
      <c r="L111" s="54"/>
      <c r="M111" s="54"/>
      <c r="N111" s="54"/>
      <c r="O111" s="54"/>
      <c r="P111" s="54"/>
      <c r="Q111" s="54"/>
      <c r="R111" s="54"/>
      <c r="S111" s="54"/>
      <c r="T111" s="54"/>
      <c r="U111" s="54"/>
      <c r="V111" s="54"/>
      <c r="W111" s="54"/>
      <c r="X111" s="54"/>
      <c r="Y111" s="54"/>
      <c r="Z111" s="54"/>
    </row>
    <row r="112" spans="1:26" ht="15.75" customHeight="1" x14ac:dyDescent="0.3">
      <c r="A112" s="406"/>
      <c r="B112" s="406"/>
      <c r="C112" s="406"/>
      <c r="D112" s="3"/>
      <c r="E112" s="406"/>
      <c r="F112" s="3"/>
      <c r="G112" s="406"/>
      <c r="H112" s="406"/>
      <c r="I112" s="54"/>
      <c r="J112" s="54"/>
      <c r="K112" s="54"/>
      <c r="L112" s="54"/>
      <c r="M112" s="54"/>
      <c r="N112" s="54"/>
      <c r="O112" s="54"/>
      <c r="P112" s="54"/>
      <c r="Q112" s="54"/>
      <c r="R112" s="54"/>
      <c r="S112" s="54"/>
      <c r="T112" s="54"/>
      <c r="U112" s="54"/>
      <c r="V112" s="54"/>
      <c r="W112" s="54"/>
      <c r="X112" s="54"/>
      <c r="Y112" s="54"/>
      <c r="Z112" s="54"/>
    </row>
    <row r="113" spans="1:26" ht="15.75" customHeight="1" x14ac:dyDescent="0.3">
      <c r="A113" s="406"/>
      <c r="B113" s="406"/>
      <c r="C113" s="406"/>
      <c r="D113" s="3"/>
      <c r="E113" s="406"/>
      <c r="F113" s="3"/>
      <c r="G113" s="406"/>
      <c r="H113" s="406"/>
      <c r="I113" s="54"/>
      <c r="J113" s="54"/>
      <c r="K113" s="54"/>
      <c r="L113" s="54"/>
      <c r="M113" s="54"/>
      <c r="N113" s="54"/>
      <c r="O113" s="54"/>
      <c r="P113" s="54"/>
      <c r="Q113" s="54"/>
      <c r="R113" s="54"/>
      <c r="S113" s="54"/>
      <c r="T113" s="54"/>
      <c r="U113" s="54"/>
      <c r="V113" s="54"/>
      <c r="W113" s="54"/>
      <c r="X113" s="54"/>
      <c r="Y113" s="54"/>
      <c r="Z113" s="54"/>
    </row>
    <row r="114" spans="1:26" ht="15.75" customHeight="1" x14ac:dyDescent="0.3">
      <c r="A114" s="406"/>
      <c r="B114" s="406"/>
      <c r="C114" s="406"/>
      <c r="D114" s="3"/>
      <c r="E114" s="406"/>
      <c r="F114" s="3"/>
      <c r="G114" s="406"/>
      <c r="H114" s="406"/>
      <c r="I114" s="54"/>
      <c r="J114" s="54"/>
      <c r="K114" s="54"/>
      <c r="L114" s="54"/>
      <c r="M114" s="54"/>
      <c r="N114" s="54"/>
      <c r="O114" s="54"/>
      <c r="P114" s="54"/>
      <c r="Q114" s="54"/>
      <c r="R114" s="54"/>
      <c r="S114" s="54"/>
      <c r="T114" s="54"/>
      <c r="U114" s="54"/>
      <c r="V114" s="54"/>
      <c r="W114" s="54"/>
      <c r="X114" s="54"/>
      <c r="Y114" s="54"/>
      <c r="Z114" s="54"/>
    </row>
    <row r="115" spans="1:26" ht="15.75" customHeight="1" x14ac:dyDescent="0.3">
      <c r="A115" s="406"/>
      <c r="B115" s="406"/>
      <c r="C115" s="406"/>
      <c r="D115" s="3"/>
      <c r="E115" s="406"/>
      <c r="F115" s="3"/>
      <c r="G115" s="406"/>
      <c r="H115" s="406"/>
      <c r="I115" s="54"/>
      <c r="J115" s="54"/>
      <c r="K115" s="54"/>
      <c r="L115" s="54"/>
      <c r="M115" s="54"/>
      <c r="N115" s="54"/>
      <c r="O115" s="54"/>
      <c r="P115" s="54"/>
      <c r="Q115" s="54"/>
      <c r="R115" s="54"/>
      <c r="S115" s="54"/>
      <c r="T115" s="54"/>
      <c r="U115" s="54"/>
      <c r="V115" s="54"/>
      <c r="W115" s="54"/>
      <c r="X115" s="54"/>
      <c r="Y115" s="54"/>
      <c r="Z115" s="54"/>
    </row>
    <row r="116" spans="1:26" ht="15.75" customHeight="1" x14ac:dyDescent="0.3">
      <c r="A116" s="406"/>
      <c r="B116" s="406"/>
      <c r="C116" s="406"/>
      <c r="D116" s="3"/>
      <c r="E116" s="406"/>
      <c r="F116" s="3"/>
      <c r="G116" s="406"/>
      <c r="H116" s="406"/>
      <c r="I116" s="54"/>
      <c r="J116" s="54"/>
      <c r="K116" s="54"/>
      <c r="L116" s="54"/>
      <c r="M116" s="54"/>
      <c r="N116" s="54"/>
      <c r="O116" s="54"/>
      <c r="P116" s="54"/>
      <c r="Q116" s="54"/>
      <c r="R116" s="54"/>
      <c r="S116" s="54"/>
      <c r="T116" s="54"/>
      <c r="U116" s="54"/>
      <c r="V116" s="54"/>
      <c r="W116" s="54"/>
      <c r="X116" s="54"/>
      <c r="Y116" s="54"/>
      <c r="Z116" s="54"/>
    </row>
    <row r="117" spans="1:26" ht="15.75" customHeight="1" x14ac:dyDescent="0.3">
      <c r="A117" s="406"/>
      <c r="B117" s="406"/>
      <c r="C117" s="406"/>
      <c r="D117" s="3"/>
      <c r="E117" s="406"/>
      <c r="F117" s="3"/>
      <c r="G117" s="406"/>
      <c r="H117" s="406"/>
      <c r="I117" s="54"/>
      <c r="J117" s="54"/>
      <c r="K117" s="54"/>
      <c r="L117" s="54"/>
      <c r="M117" s="54"/>
      <c r="N117" s="54"/>
      <c r="O117" s="54"/>
      <c r="P117" s="54"/>
      <c r="Q117" s="54"/>
      <c r="R117" s="54"/>
      <c r="S117" s="54"/>
      <c r="T117" s="54"/>
      <c r="U117" s="54"/>
      <c r="V117" s="54"/>
      <c r="W117" s="54"/>
      <c r="X117" s="54"/>
      <c r="Y117" s="54"/>
      <c r="Z117" s="54"/>
    </row>
    <row r="118" spans="1:26" ht="15.75" customHeight="1" x14ac:dyDescent="0.3">
      <c r="A118" s="406"/>
      <c r="B118" s="406"/>
      <c r="C118" s="406"/>
      <c r="D118" s="3"/>
      <c r="E118" s="406"/>
      <c r="F118" s="3"/>
      <c r="G118" s="406"/>
      <c r="H118" s="406"/>
      <c r="I118" s="54"/>
      <c r="J118" s="54"/>
      <c r="K118" s="54"/>
      <c r="L118" s="54"/>
      <c r="M118" s="54"/>
      <c r="N118" s="54"/>
      <c r="O118" s="54"/>
      <c r="P118" s="54"/>
      <c r="Q118" s="54"/>
      <c r="R118" s="54"/>
      <c r="S118" s="54"/>
      <c r="T118" s="54"/>
      <c r="U118" s="54"/>
      <c r="V118" s="54"/>
      <c r="W118" s="54"/>
      <c r="X118" s="54"/>
      <c r="Y118" s="54"/>
      <c r="Z118" s="54"/>
    </row>
    <row r="119" spans="1:26" ht="15.75" customHeight="1" x14ac:dyDescent="0.3">
      <c r="A119" s="406"/>
      <c r="B119" s="406"/>
      <c r="C119" s="406"/>
      <c r="D119" s="3"/>
      <c r="E119" s="406"/>
      <c r="F119" s="3"/>
      <c r="G119" s="406"/>
      <c r="H119" s="406"/>
      <c r="I119" s="54"/>
      <c r="J119" s="54"/>
      <c r="K119" s="54"/>
      <c r="L119" s="54"/>
      <c r="M119" s="54"/>
      <c r="N119" s="54"/>
      <c r="O119" s="54"/>
      <c r="P119" s="54"/>
      <c r="Q119" s="54"/>
      <c r="R119" s="54"/>
      <c r="S119" s="54"/>
      <c r="T119" s="54"/>
      <c r="U119" s="54"/>
      <c r="V119" s="54"/>
      <c r="W119" s="54"/>
      <c r="X119" s="54"/>
      <c r="Y119" s="54"/>
      <c r="Z119" s="54"/>
    </row>
    <row r="120" spans="1:26" ht="15.75" customHeight="1" x14ac:dyDescent="0.3">
      <c r="A120" s="406"/>
      <c r="B120" s="406"/>
      <c r="C120" s="406"/>
      <c r="D120" s="3"/>
      <c r="E120" s="406"/>
      <c r="F120" s="3"/>
      <c r="G120" s="406"/>
      <c r="H120" s="406"/>
      <c r="I120" s="54"/>
      <c r="J120" s="54"/>
      <c r="K120" s="54"/>
      <c r="L120" s="54"/>
      <c r="M120" s="54"/>
      <c r="N120" s="54"/>
      <c r="O120" s="54"/>
      <c r="P120" s="54"/>
      <c r="Q120" s="54"/>
      <c r="R120" s="54"/>
      <c r="S120" s="54"/>
      <c r="T120" s="54"/>
      <c r="U120" s="54"/>
      <c r="V120" s="54"/>
      <c r="W120" s="54"/>
      <c r="X120" s="54"/>
      <c r="Y120" s="54"/>
      <c r="Z120" s="54"/>
    </row>
    <row r="121" spans="1:26" ht="15.75" customHeight="1" x14ac:dyDescent="0.3">
      <c r="A121" s="406"/>
      <c r="B121" s="406"/>
      <c r="C121" s="406"/>
      <c r="D121" s="3"/>
      <c r="E121" s="406"/>
      <c r="F121" s="3"/>
      <c r="G121" s="406"/>
      <c r="H121" s="406"/>
      <c r="I121" s="54"/>
      <c r="J121" s="54"/>
      <c r="K121" s="54"/>
      <c r="L121" s="54"/>
      <c r="M121" s="54"/>
      <c r="N121" s="54"/>
      <c r="O121" s="54"/>
      <c r="P121" s="54"/>
      <c r="Q121" s="54"/>
      <c r="R121" s="54"/>
      <c r="S121" s="54"/>
      <c r="T121" s="54"/>
      <c r="U121" s="54"/>
      <c r="V121" s="54"/>
      <c r="W121" s="54"/>
      <c r="X121" s="54"/>
      <c r="Y121" s="54"/>
      <c r="Z121" s="54"/>
    </row>
    <row r="122" spans="1:26" ht="15.75" customHeight="1" x14ac:dyDescent="0.3">
      <c r="A122" s="406"/>
      <c r="B122" s="406"/>
      <c r="C122" s="406"/>
      <c r="D122" s="3"/>
      <c r="E122" s="406"/>
      <c r="F122" s="3"/>
      <c r="G122" s="406"/>
      <c r="H122" s="406"/>
      <c r="I122" s="54"/>
      <c r="J122" s="54"/>
      <c r="K122" s="54"/>
      <c r="L122" s="54"/>
      <c r="M122" s="54"/>
      <c r="N122" s="54"/>
      <c r="O122" s="54"/>
      <c r="P122" s="54"/>
      <c r="Q122" s="54"/>
      <c r="R122" s="54"/>
      <c r="S122" s="54"/>
      <c r="T122" s="54"/>
      <c r="U122" s="54"/>
      <c r="V122" s="54"/>
      <c r="W122" s="54"/>
      <c r="X122" s="54"/>
      <c r="Y122" s="54"/>
      <c r="Z122" s="54"/>
    </row>
    <row r="123" spans="1:26" ht="15.75" customHeight="1" x14ac:dyDescent="0.3">
      <c r="A123" s="406"/>
      <c r="B123" s="406"/>
      <c r="C123" s="406"/>
      <c r="D123" s="3"/>
      <c r="E123" s="406"/>
      <c r="F123" s="3"/>
      <c r="G123" s="406"/>
      <c r="H123" s="406"/>
      <c r="I123" s="54"/>
      <c r="J123" s="54"/>
      <c r="K123" s="54"/>
      <c r="L123" s="54"/>
      <c r="M123" s="54"/>
      <c r="N123" s="54"/>
      <c r="O123" s="54"/>
      <c r="P123" s="54"/>
      <c r="Q123" s="54"/>
      <c r="R123" s="54"/>
      <c r="S123" s="54"/>
      <c r="T123" s="54"/>
      <c r="U123" s="54"/>
      <c r="V123" s="54"/>
      <c r="W123" s="54"/>
      <c r="X123" s="54"/>
      <c r="Y123" s="54"/>
      <c r="Z123" s="54"/>
    </row>
    <row r="124" spans="1:26" ht="15.75" customHeight="1" x14ac:dyDescent="0.3">
      <c r="A124" s="406"/>
      <c r="B124" s="406"/>
      <c r="C124" s="406"/>
      <c r="D124" s="3"/>
      <c r="E124" s="406"/>
      <c r="F124" s="3"/>
      <c r="G124" s="406"/>
      <c r="H124" s="406"/>
      <c r="I124" s="54"/>
      <c r="J124" s="54"/>
      <c r="K124" s="54"/>
      <c r="L124" s="54"/>
      <c r="M124" s="54"/>
      <c r="N124" s="54"/>
      <c r="O124" s="54"/>
      <c r="P124" s="54"/>
      <c r="Q124" s="54"/>
      <c r="R124" s="54"/>
      <c r="S124" s="54"/>
      <c r="T124" s="54"/>
      <c r="U124" s="54"/>
      <c r="V124" s="54"/>
      <c r="W124" s="54"/>
      <c r="X124" s="54"/>
      <c r="Y124" s="54"/>
      <c r="Z124" s="54"/>
    </row>
    <row r="125" spans="1:26" ht="15.75" customHeight="1" x14ac:dyDescent="0.3">
      <c r="A125" s="406"/>
      <c r="B125" s="406"/>
      <c r="C125" s="406"/>
      <c r="D125" s="3"/>
      <c r="E125" s="406"/>
      <c r="F125" s="3"/>
      <c r="G125" s="406"/>
      <c r="H125" s="406"/>
      <c r="I125" s="54"/>
      <c r="J125" s="54"/>
      <c r="K125" s="54"/>
      <c r="L125" s="54"/>
      <c r="M125" s="54"/>
      <c r="N125" s="54"/>
      <c r="O125" s="54"/>
      <c r="P125" s="54"/>
      <c r="Q125" s="54"/>
      <c r="R125" s="54"/>
      <c r="S125" s="54"/>
      <c r="T125" s="54"/>
      <c r="U125" s="54"/>
      <c r="V125" s="54"/>
      <c r="W125" s="54"/>
      <c r="X125" s="54"/>
      <c r="Y125" s="54"/>
      <c r="Z125" s="54"/>
    </row>
    <row r="126" spans="1:26" ht="15.75" customHeight="1" x14ac:dyDescent="0.3">
      <c r="A126" s="406"/>
      <c r="B126" s="406"/>
      <c r="C126" s="406"/>
      <c r="D126" s="3"/>
      <c r="E126" s="406"/>
      <c r="F126" s="3"/>
      <c r="G126" s="406"/>
      <c r="H126" s="406"/>
      <c r="I126" s="54"/>
      <c r="J126" s="54"/>
      <c r="K126" s="54"/>
      <c r="L126" s="54"/>
      <c r="M126" s="54"/>
      <c r="N126" s="54"/>
      <c r="O126" s="54"/>
      <c r="P126" s="54"/>
      <c r="Q126" s="54"/>
      <c r="R126" s="54"/>
      <c r="S126" s="54"/>
      <c r="T126" s="54"/>
      <c r="U126" s="54"/>
      <c r="V126" s="54"/>
      <c r="W126" s="54"/>
      <c r="X126" s="54"/>
      <c r="Y126" s="54"/>
      <c r="Z126" s="54"/>
    </row>
    <row r="127" spans="1:26" ht="15.75" customHeight="1" x14ac:dyDescent="0.3">
      <c r="A127" s="406"/>
      <c r="B127" s="406"/>
      <c r="C127" s="406"/>
      <c r="D127" s="3"/>
      <c r="E127" s="406"/>
      <c r="F127" s="3"/>
      <c r="G127" s="406"/>
      <c r="H127" s="406"/>
      <c r="I127" s="54"/>
      <c r="J127" s="54"/>
      <c r="K127" s="54"/>
      <c r="L127" s="54"/>
      <c r="M127" s="54"/>
      <c r="N127" s="54"/>
      <c r="O127" s="54"/>
      <c r="P127" s="54"/>
      <c r="Q127" s="54"/>
      <c r="R127" s="54"/>
      <c r="S127" s="54"/>
      <c r="T127" s="54"/>
      <c r="U127" s="54"/>
      <c r="V127" s="54"/>
      <c r="W127" s="54"/>
      <c r="X127" s="54"/>
      <c r="Y127" s="54"/>
      <c r="Z127" s="54"/>
    </row>
    <row r="128" spans="1:26" ht="15.75" customHeight="1" x14ac:dyDescent="0.3">
      <c r="A128" s="406"/>
      <c r="B128" s="406"/>
      <c r="C128" s="406"/>
      <c r="D128" s="3"/>
      <c r="E128" s="406"/>
      <c r="F128" s="3"/>
      <c r="G128" s="406"/>
      <c r="H128" s="406"/>
      <c r="I128" s="54"/>
      <c r="J128" s="54"/>
      <c r="K128" s="54"/>
      <c r="L128" s="54"/>
      <c r="M128" s="54"/>
      <c r="N128" s="54"/>
      <c r="O128" s="54"/>
      <c r="P128" s="54"/>
      <c r="Q128" s="54"/>
      <c r="R128" s="54"/>
      <c r="S128" s="54"/>
      <c r="T128" s="54"/>
      <c r="U128" s="54"/>
      <c r="V128" s="54"/>
      <c r="W128" s="54"/>
      <c r="X128" s="54"/>
      <c r="Y128" s="54"/>
      <c r="Z128" s="54"/>
    </row>
    <row r="129" spans="1:26" ht="15.75" customHeight="1" x14ac:dyDescent="0.3">
      <c r="A129" s="406"/>
      <c r="B129" s="406"/>
      <c r="C129" s="406"/>
      <c r="D129" s="3"/>
      <c r="E129" s="406"/>
      <c r="F129" s="3"/>
      <c r="G129" s="406"/>
      <c r="H129" s="406"/>
      <c r="I129" s="54"/>
      <c r="J129" s="54"/>
      <c r="K129" s="54"/>
      <c r="L129" s="54"/>
      <c r="M129" s="54"/>
      <c r="N129" s="54"/>
      <c r="O129" s="54"/>
      <c r="P129" s="54"/>
      <c r="Q129" s="54"/>
      <c r="R129" s="54"/>
      <c r="S129" s="54"/>
      <c r="T129" s="54"/>
      <c r="U129" s="54"/>
      <c r="V129" s="54"/>
      <c r="W129" s="54"/>
      <c r="X129" s="54"/>
      <c r="Y129" s="54"/>
      <c r="Z129" s="54"/>
    </row>
    <row r="130" spans="1:26" ht="15.75" customHeight="1" x14ac:dyDescent="0.3">
      <c r="A130" s="406"/>
      <c r="B130" s="406"/>
      <c r="C130" s="406"/>
      <c r="D130" s="3"/>
      <c r="E130" s="406"/>
      <c r="F130" s="3"/>
      <c r="G130" s="406"/>
      <c r="H130" s="406"/>
      <c r="I130" s="54"/>
      <c r="J130" s="54"/>
      <c r="K130" s="54"/>
      <c r="L130" s="54"/>
      <c r="M130" s="54"/>
      <c r="N130" s="54"/>
      <c r="O130" s="54"/>
      <c r="P130" s="54"/>
      <c r="Q130" s="54"/>
      <c r="R130" s="54"/>
      <c r="S130" s="54"/>
      <c r="T130" s="54"/>
      <c r="U130" s="54"/>
      <c r="V130" s="54"/>
      <c r="W130" s="54"/>
      <c r="X130" s="54"/>
      <c r="Y130" s="54"/>
      <c r="Z130" s="54"/>
    </row>
    <row r="131" spans="1:26" ht="15.75" customHeight="1" x14ac:dyDescent="0.3">
      <c r="A131" s="406"/>
      <c r="B131" s="406"/>
      <c r="C131" s="406"/>
      <c r="D131" s="3"/>
      <c r="E131" s="406"/>
      <c r="F131" s="3"/>
      <c r="G131" s="406"/>
      <c r="H131" s="406"/>
      <c r="I131" s="54"/>
      <c r="J131" s="54"/>
      <c r="K131" s="54"/>
      <c r="L131" s="54"/>
      <c r="M131" s="54"/>
      <c r="N131" s="54"/>
      <c r="O131" s="54"/>
      <c r="P131" s="54"/>
      <c r="Q131" s="54"/>
      <c r="R131" s="54"/>
      <c r="S131" s="54"/>
      <c r="T131" s="54"/>
      <c r="U131" s="54"/>
      <c r="V131" s="54"/>
      <c r="W131" s="54"/>
      <c r="X131" s="54"/>
      <c r="Y131" s="54"/>
      <c r="Z131" s="54"/>
    </row>
    <row r="132" spans="1:26" ht="15.75" customHeight="1" x14ac:dyDescent="0.3">
      <c r="A132" s="406"/>
      <c r="B132" s="406"/>
      <c r="C132" s="406"/>
      <c r="D132" s="3"/>
      <c r="E132" s="406"/>
      <c r="F132" s="3"/>
      <c r="G132" s="406"/>
      <c r="H132" s="406"/>
      <c r="I132" s="54"/>
      <c r="J132" s="54"/>
      <c r="K132" s="54"/>
      <c r="L132" s="54"/>
      <c r="M132" s="54"/>
      <c r="N132" s="54"/>
      <c r="O132" s="54"/>
      <c r="P132" s="54"/>
      <c r="Q132" s="54"/>
      <c r="R132" s="54"/>
      <c r="S132" s="54"/>
      <c r="T132" s="54"/>
      <c r="U132" s="54"/>
      <c r="V132" s="54"/>
      <c r="W132" s="54"/>
      <c r="X132" s="54"/>
      <c r="Y132" s="54"/>
      <c r="Z132" s="54"/>
    </row>
    <row r="133" spans="1:26" ht="15.75" customHeight="1" x14ac:dyDescent="0.3">
      <c r="A133" s="406"/>
      <c r="B133" s="406"/>
      <c r="C133" s="406"/>
      <c r="D133" s="3"/>
      <c r="E133" s="406"/>
      <c r="F133" s="3"/>
      <c r="G133" s="406"/>
      <c r="H133" s="406"/>
      <c r="I133" s="54"/>
      <c r="J133" s="54"/>
      <c r="K133" s="54"/>
      <c r="L133" s="54"/>
      <c r="M133" s="54"/>
      <c r="N133" s="54"/>
      <c r="O133" s="54"/>
      <c r="P133" s="54"/>
      <c r="Q133" s="54"/>
      <c r="R133" s="54"/>
      <c r="S133" s="54"/>
      <c r="T133" s="54"/>
      <c r="U133" s="54"/>
      <c r="V133" s="54"/>
      <c r="W133" s="54"/>
      <c r="X133" s="54"/>
      <c r="Y133" s="54"/>
      <c r="Z133" s="54"/>
    </row>
    <row r="134" spans="1:26" ht="15.75" customHeight="1" x14ac:dyDescent="0.3">
      <c r="A134" s="406"/>
      <c r="B134" s="406"/>
      <c r="C134" s="406"/>
      <c r="D134" s="3"/>
      <c r="E134" s="406"/>
      <c r="F134" s="3"/>
      <c r="G134" s="406"/>
      <c r="H134" s="406"/>
      <c r="I134" s="54"/>
      <c r="J134" s="54"/>
      <c r="K134" s="54"/>
      <c r="L134" s="54"/>
      <c r="M134" s="54"/>
      <c r="N134" s="54"/>
      <c r="O134" s="54"/>
      <c r="P134" s="54"/>
      <c r="Q134" s="54"/>
      <c r="R134" s="54"/>
      <c r="S134" s="54"/>
      <c r="T134" s="54"/>
      <c r="U134" s="54"/>
      <c r="V134" s="54"/>
      <c r="W134" s="54"/>
      <c r="X134" s="54"/>
      <c r="Y134" s="54"/>
      <c r="Z134" s="54"/>
    </row>
    <row r="135" spans="1:26" ht="15.75" customHeight="1" x14ac:dyDescent="0.3">
      <c r="A135" s="406"/>
      <c r="B135" s="406"/>
      <c r="C135" s="406"/>
      <c r="D135" s="3"/>
      <c r="E135" s="406"/>
      <c r="F135" s="3"/>
      <c r="G135" s="406"/>
      <c r="H135" s="406"/>
      <c r="I135" s="54"/>
      <c r="J135" s="54"/>
      <c r="K135" s="54"/>
      <c r="L135" s="54"/>
      <c r="M135" s="54"/>
      <c r="N135" s="54"/>
      <c r="O135" s="54"/>
      <c r="P135" s="54"/>
      <c r="Q135" s="54"/>
      <c r="R135" s="54"/>
      <c r="S135" s="54"/>
      <c r="T135" s="54"/>
      <c r="U135" s="54"/>
      <c r="V135" s="54"/>
      <c r="W135" s="54"/>
      <c r="X135" s="54"/>
      <c r="Y135" s="54"/>
      <c r="Z135" s="54"/>
    </row>
    <row r="136" spans="1:26" ht="15.75" customHeight="1" x14ac:dyDescent="0.3">
      <c r="A136" s="406"/>
      <c r="B136" s="406"/>
      <c r="C136" s="406"/>
      <c r="D136" s="3"/>
      <c r="E136" s="406"/>
      <c r="F136" s="3"/>
      <c r="G136" s="406"/>
      <c r="H136" s="406"/>
      <c r="I136" s="54"/>
      <c r="J136" s="54"/>
      <c r="K136" s="54"/>
      <c r="L136" s="54"/>
      <c r="M136" s="54"/>
      <c r="N136" s="54"/>
      <c r="O136" s="54"/>
      <c r="P136" s="54"/>
      <c r="Q136" s="54"/>
      <c r="R136" s="54"/>
      <c r="S136" s="54"/>
      <c r="T136" s="54"/>
      <c r="U136" s="54"/>
      <c r="V136" s="54"/>
      <c r="W136" s="54"/>
      <c r="X136" s="54"/>
      <c r="Y136" s="54"/>
      <c r="Z136" s="54"/>
    </row>
    <row r="137" spans="1:26" ht="15.75" customHeight="1" x14ac:dyDescent="0.3">
      <c r="A137" s="406"/>
      <c r="B137" s="406"/>
      <c r="C137" s="406"/>
      <c r="D137" s="3"/>
      <c r="E137" s="406"/>
      <c r="F137" s="3"/>
      <c r="G137" s="406"/>
      <c r="H137" s="406"/>
      <c r="I137" s="54"/>
      <c r="J137" s="54"/>
      <c r="K137" s="54"/>
      <c r="L137" s="54"/>
      <c r="M137" s="54"/>
      <c r="N137" s="54"/>
      <c r="O137" s="54"/>
      <c r="P137" s="54"/>
      <c r="Q137" s="54"/>
      <c r="R137" s="54"/>
      <c r="S137" s="54"/>
      <c r="T137" s="54"/>
      <c r="U137" s="54"/>
      <c r="V137" s="54"/>
      <c r="W137" s="54"/>
      <c r="X137" s="54"/>
      <c r="Y137" s="54"/>
      <c r="Z137" s="54"/>
    </row>
    <row r="138" spans="1:26" ht="15.75" customHeight="1" x14ac:dyDescent="0.3">
      <c r="A138" s="406"/>
      <c r="B138" s="406"/>
      <c r="C138" s="406"/>
      <c r="D138" s="3"/>
      <c r="E138" s="406"/>
      <c r="F138" s="3"/>
      <c r="G138" s="406"/>
      <c r="H138" s="406"/>
      <c r="I138" s="54"/>
      <c r="J138" s="54"/>
      <c r="K138" s="54"/>
      <c r="L138" s="54"/>
      <c r="M138" s="54"/>
      <c r="N138" s="54"/>
      <c r="O138" s="54"/>
      <c r="P138" s="54"/>
      <c r="Q138" s="54"/>
      <c r="R138" s="54"/>
      <c r="S138" s="54"/>
      <c r="T138" s="54"/>
      <c r="U138" s="54"/>
      <c r="V138" s="54"/>
      <c r="W138" s="54"/>
      <c r="X138" s="54"/>
      <c r="Y138" s="54"/>
      <c r="Z138" s="54"/>
    </row>
    <row r="139" spans="1:26" ht="15.75" customHeight="1" x14ac:dyDescent="0.3">
      <c r="A139" s="406"/>
      <c r="B139" s="406"/>
      <c r="C139" s="406"/>
      <c r="D139" s="3"/>
      <c r="E139" s="406"/>
      <c r="F139" s="3"/>
      <c r="G139" s="406"/>
      <c r="H139" s="406"/>
      <c r="I139" s="54"/>
      <c r="J139" s="54"/>
      <c r="K139" s="54"/>
      <c r="L139" s="54"/>
      <c r="M139" s="54"/>
      <c r="N139" s="54"/>
      <c r="O139" s="54"/>
      <c r="P139" s="54"/>
      <c r="Q139" s="54"/>
      <c r="R139" s="54"/>
      <c r="S139" s="54"/>
      <c r="T139" s="54"/>
      <c r="U139" s="54"/>
      <c r="V139" s="54"/>
      <c r="W139" s="54"/>
      <c r="X139" s="54"/>
      <c r="Y139" s="54"/>
      <c r="Z139" s="54"/>
    </row>
    <row r="140" spans="1:26" ht="15.75" customHeight="1" x14ac:dyDescent="0.3">
      <c r="A140" s="406"/>
      <c r="B140" s="406"/>
      <c r="C140" s="406"/>
      <c r="D140" s="3"/>
      <c r="E140" s="406"/>
      <c r="F140" s="3"/>
      <c r="G140" s="406"/>
      <c r="H140" s="406"/>
      <c r="I140" s="54"/>
      <c r="J140" s="54"/>
      <c r="K140" s="54"/>
      <c r="L140" s="54"/>
      <c r="M140" s="54"/>
      <c r="N140" s="54"/>
      <c r="O140" s="54"/>
      <c r="P140" s="54"/>
      <c r="Q140" s="54"/>
      <c r="R140" s="54"/>
      <c r="S140" s="54"/>
      <c r="T140" s="54"/>
      <c r="U140" s="54"/>
      <c r="V140" s="54"/>
      <c r="W140" s="54"/>
      <c r="X140" s="54"/>
      <c r="Y140" s="54"/>
      <c r="Z140" s="54"/>
    </row>
    <row r="141" spans="1:26" ht="15.75" customHeight="1" x14ac:dyDescent="0.3">
      <c r="A141" s="406"/>
      <c r="B141" s="406"/>
      <c r="C141" s="406"/>
      <c r="D141" s="3"/>
      <c r="E141" s="406"/>
      <c r="F141" s="3"/>
      <c r="G141" s="406"/>
      <c r="H141" s="406"/>
      <c r="I141" s="54"/>
      <c r="J141" s="54"/>
      <c r="K141" s="54"/>
      <c r="L141" s="54"/>
      <c r="M141" s="54"/>
      <c r="N141" s="54"/>
      <c r="O141" s="54"/>
      <c r="P141" s="54"/>
      <c r="Q141" s="54"/>
      <c r="R141" s="54"/>
      <c r="S141" s="54"/>
      <c r="T141" s="54"/>
      <c r="U141" s="54"/>
      <c r="V141" s="54"/>
      <c r="W141" s="54"/>
      <c r="X141" s="54"/>
      <c r="Y141" s="54"/>
      <c r="Z141" s="54"/>
    </row>
    <row r="142" spans="1:26" ht="15.75" customHeight="1" x14ac:dyDescent="0.3">
      <c r="A142" s="406"/>
      <c r="B142" s="406"/>
      <c r="C142" s="406"/>
      <c r="D142" s="3"/>
      <c r="E142" s="406"/>
      <c r="F142" s="3"/>
      <c r="G142" s="406"/>
      <c r="H142" s="406"/>
      <c r="I142" s="54"/>
      <c r="J142" s="54"/>
      <c r="K142" s="54"/>
      <c r="L142" s="54"/>
      <c r="M142" s="54"/>
      <c r="N142" s="54"/>
      <c r="O142" s="54"/>
      <c r="P142" s="54"/>
      <c r="Q142" s="54"/>
      <c r="R142" s="54"/>
      <c r="S142" s="54"/>
      <c r="T142" s="54"/>
      <c r="U142" s="54"/>
      <c r="V142" s="54"/>
      <c r="W142" s="54"/>
      <c r="X142" s="54"/>
      <c r="Y142" s="54"/>
      <c r="Z142" s="54"/>
    </row>
    <row r="143" spans="1:26" ht="15.75" customHeight="1" x14ac:dyDescent="0.3">
      <c r="A143" s="406"/>
      <c r="B143" s="406"/>
      <c r="C143" s="406"/>
      <c r="D143" s="3"/>
      <c r="E143" s="406"/>
      <c r="F143" s="3"/>
      <c r="G143" s="406"/>
      <c r="H143" s="406"/>
      <c r="I143" s="54"/>
      <c r="J143" s="54"/>
      <c r="K143" s="54"/>
      <c r="L143" s="54"/>
      <c r="M143" s="54"/>
      <c r="N143" s="54"/>
      <c r="O143" s="54"/>
      <c r="P143" s="54"/>
      <c r="Q143" s="54"/>
      <c r="R143" s="54"/>
      <c r="S143" s="54"/>
      <c r="T143" s="54"/>
      <c r="U143" s="54"/>
      <c r="V143" s="54"/>
      <c r="W143" s="54"/>
      <c r="X143" s="54"/>
      <c r="Y143" s="54"/>
      <c r="Z143" s="54"/>
    </row>
    <row r="144" spans="1:26" ht="15.75" customHeight="1" x14ac:dyDescent="0.3">
      <c r="A144" s="406"/>
      <c r="B144" s="406"/>
      <c r="C144" s="406"/>
      <c r="D144" s="3"/>
      <c r="E144" s="406"/>
      <c r="F144" s="3"/>
      <c r="G144" s="406"/>
      <c r="H144" s="406"/>
      <c r="I144" s="54"/>
      <c r="J144" s="54"/>
      <c r="K144" s="54"/>
      <c r="L144" s="54"/>
      <c r="M144" s="54"/>
      <c r="N144" s="54"/>
      <c r="O144" s="54"/>
      <c r="P144" s="54"/>
      <c r="Q144" s="54"/>
      <c r="R144" s="54"/>
      <c r="S144" s="54"/>
      <c r="T144" s="54"/>
      <c r="U144" s="54"/>
      <c r="V144" s="54"/>
      <c r="W144" s="54"/>
      <c r="X144" s="54"/>
      <c r="Y144" s="54"/>
      <c r="Z144" s="54"/>
    </row>
    <row r="145" spans="1:26" ht="15.75" customHeight="1" x14ac:dyDescent="0.3">
      <c r="A145" s="406"/>
      <c r="B145" s="406"/>
      <c r="C145" s="406"/>
      <c r="D145" s="3"/>
      <c r="E145" s="406"/>
      <c r="F145" s="3"/>
      <c r="G145" s="406"/>
      <c r="H145" s="406"/>
      <c r="I145" s="54"/>
      <c r="J145" s="54"/>
      <c r="K145" s="54"/>
      <c r="L145" s="54"/>
      <c r="M145" s="54"/>
      <c r="N145" s="54"/>
      <c r="O145" s="54"/>
      <c r="P145" s="54"/>
      <c r="Q145" s="54"/>
      <c r="R145" s="54"/>
      <c r="S145" s="54"/>
      <c r="T145" s="54"/>
      <c r="U145" s="54"/>
      <c r="V145" s="54"/>
      <c r="W145" s="54"/>
      <c r="X145" s="54"/>
      <c r="Y145" s="54"/>
      <c r="Z145" s="54"/>
    </row>
    <row r="146" spans="1:26" ht="15.75" customHeight="1" x14ac:dyDescent="0.3">
      <c r="A146" s="406"/>
      <c r="B146" s="406"/>
      <c r="C146" s="406"/>
      <c r="D146" s="3"/>
      <c r="E146" s="406"/>
      <c r="F146" s="3"/>
      <c r="G146" s="406"/>
      <c r="H146" s="406"/>
      <c r="I146" s="54"/>
      <c r="J146" s="54"/>
      <c r="K146" s="54"/>
      <c r="L146" s="54"/>
      <c r="M146" s="54"/>
      <c r="N146" s="54"/>
      <c r="O146" s="54"/>
      <c r="P146" s="54"/>
      <c r="Q146" s="54"/>
      <c r="R146" s="54"/>
      <c r="S146" s="54"/>
      <c r="T146" s="54"/>
      <c r="U146" s="54"/>
      <c r="V146" s="54"/>
      <c r="W146" s="54"/>
      <c r="X146" s="54"/>
      <c r="Y146" s="54"/>
      <c r="Z146" s="54"/>
    </row>
    <row r="147" spans="1:26" ht="15.75" customHeight="1" x14ac:dyDescent="0.3">
      <c r="A147" s="406"/>
      <c r="B147" s="406"/>
      <c r="C147" s="406"/>
      <c r="D147" s="3"/>
      <c r="E147" s="406"/>
      <c r="F147" s="3"/>
      <c r="G147" s="406"/>
      <c r="H147" s="406"/>
      <c r="I147" s="54"/>
      <c r="J147" s="54"/>
      <c r="K147" s="54"/>
      <c r="L147" s="54"/>
      <c r="M147" s="54"/>
      <c r="N147" s="54"/>
      <c r="O147" s="54"/>
      <c r="P147" s="54"/>
      <c r="Q147" s="54"/>
      <c r="R147" s="54"/>
      <c r="S147" s="54"/>
      <c r="T147" s="54"/>
      <c r="U147" s="54"/>
      <c r="V147" s="54"/>
      <c r="W147" s="54"/>
      <c r="X147" s="54"/>
      <c r="Y147" s="54"/>
      <c r="Z147" s="54"/>
    </row>
    <row r="148" spans="1:26" ht="15.75" customHeight="1" x14ac:dyDescent="0.3">
      <c r="A148" s="406"/>
      <c r="B148" s="406"/>
      <c r="C148" s="406"/>
      <c r="D148" s="3"/>
      <c r="E148" s="406"/>
      <c r="F148" s="3"/>
      <c r="G148" s="406"/>
      <c r="H148" s="406"/>
      <c r="I148" s="54"/>
      <c r="J148" s="54"/>
      <c r="K148" s="54"/>
      <c r="L148" s="54"/>
      <c r="M148" s="54"/>
      <c r="N148" s="54"/>
      <c r="O148" s="54"/>
      <c r="P148" s="54"/>
      <c r="Q148" s="54"/>
      <c r="R148" s="54"/>
      <c r="S148" s="54"/>
      <c r="T148" s="54"/>
      <c r="U148" s="54"/>
      <c r="V148" s="54"/>
      <c r="W148" s="54"/>
      <c r="X148" s="54"/>
      <c r="Y148" s="54"/>
      <c r="Z148" s="54"/>
    </row>
    <row r="149" spans="1:26" ht="15.75" customHeight="1" x14ac:dyDescent="0.3">
      <c r="A149" s="406"/>
      <c r="B149" s="406"/>
      <c r="C149" s="406"/>
      <c r="D149" s="3"/>
      <c r="E149" s="406"/>
      <c r="F149" s="3"/>
      <c r="G149" s="406"/>
      <c r="H149" s="406"/>
      <c r="I149" s="54"/>
      <c r="J149" s="54"/>
      <c r="K149" s="54"/>
      <c r="L149" s="54"/>
      <c r="M149" s="54"/>
      <c r="N149" s="54"/>
      <c r="O149" s="54"/>
      <c r="P149" s="54"/>
      <c r="Q149" s="54"/>
      <c r="R149" s="54"/>
      <c r="S149" s="54"/>
      <c r="T149" s="54"/>
      <c r="U149" s="54"/>
      <c r="V149" s="54"/>
      <c r="W149" s="54"/>
      <c r="X149" s="54"/>
      <c r="Y149" s="54"/>
      <c r="Z149" s="54"/>
    </row>
    <row r="150" spans="1:26" ht="15.75" customHeight="1" x14ac:dyDescent="0.3">
      <c r="A150" s="406"/>
      <c r="B150" s="406"/>
      <c r="C150" s="406"/>
      <c r="D150" s="3"/>
      <c r="E150" s="406"/>
      <c r="F150" s="3"/>
      <c r="G150" s="406"/>
      <c r="H150" s="406"/>
      <c r="I150" s="54"/>
      <c r="J150" s="54"/>
      <c r="K150" s="54"/>
      <c r="L150" s="54"/>
      <c r="M150" s="54"/>
      <c r="N150" s="54"/>
      <c r="O150" s="54"/>
      <c r="P150" s="54"/>
      <c r="Q150" s="54"/>
      <c r="R150" s="54"/>
      <c r="S150" s="54"/>
      <c r="T150" s="54"/>
      <c r="U150" s="54"/>
      <c r="V150" s="54"/>
      <c r="W150" s="54"/>
      <c r="X150" s="54"/>
      <c r="Y150" s="54"/>
      <c r="Z150" s="54"/>
    </row>
    <row r="151" spans="1:26" ht="15.75" customHeight="1" x14ac:dyDescent="0.3">
      <c r="A151" s="406"/>
      <c r="B151" s="406"/>
      <c r="C151" s="406"/>
      <c r="D151" s="3"/>
      <c r="E151" s="406"/>
      <c r="F151" s="3"/>
      <c r="G151" s="406"/>
      <c r="H151" s="406"/>
      <c r="I151" s="54"/>
      <c r="J151" s="54"/>
      <c r="K151" s="54"/>
      <c r="L151" s="54"/>
      <c r="M151" s="54"/>
      <c r="N151" s="54"/>
      <c r="O151" s="54"/>
      <c r="P151" s="54"/>
      <c r="Q151" s="54"/>
      <c r="R151" s="54"/>
      <c r="S151" s="54"/>
      <c r="T151" s="54"/>
      <c r="U151" s="54"/>
      <c r="V151" s="54"/>
      <c r="W151" s="54"/>
      <c r="X151" s="54"/>
      <c r="Y151" s="54"/>
      <c r="Z151" s="54"/>
    </row>
    <row r="152" spans="1:26" ht="15.75" customHeight="1" x14ac:dyDescent="0.3">
      <c r="A152" s="406"/>
      <c r="B152" s="406"/>
      <c r="C152" s="406"/>
      <c r="D152" s="3"/>
      <c r="E152" s="406"/>
      <c r="F152" s="3"/>
      <c r="G152" s="406"/>
      <c r="H152" s="406"/>
      <c r="I152" s="54"/>
      <c r="J152" s="54"/>
      <c r="K152" s="54"/>
      <c r="L152" s="54"/>
      <c r="M152" s="54"/>
      <c r="N152" s="54"/>
      <c r="O152" s="54"/>
      <c r="P152" s="54"/>
      <c r="Q152" s="54"/>
      <c r="R152" s="54"/>
      <c r="S152" s="54"/>
      <c r="T152" s="54"/>
      <c r="U152" s="54"/>
      <c r="V152" s="54"/>
      <c r="W152" s="54"/>
      <c r="X152" s="54"/>
      <c r="Y152" s="54"/>
      <c r="Z152" s="54"/>
    </row>
    <row r="153" spans="1:26" ht="15.75" customHeight="1" x14ac:dyDescent="0.3">
      <c r="A153" s="406"/>
      <c r="B153" s="406"/>
      <c r="C153" s="406"/>
      <c r="D153" s="3"/>
      <c r="E153" s="406"/>
      <c r="F153" s="3"/>
      <c r="G153" s="406"/>
      <c r="H153" s="406"/>
      <c r="I153" s="54"/>
      <c r="J153" s="54"/>
      <c r="K153" s="54"/>
      <c r="L153" s="54"/>
      <c r="M153" s="54"/>
      <c r="N153" s="54"/>
      <c r="O153" s="54"/>
      <c r="P153" s="54"/>
      <c r="Q153" s="54"/>
      <c r="R153" s="54"/>
      <c r="S153" s="54"/>
      <c r="T153" s="54"/>
      <c r="U153" s="54"/>
      <c r="V153" s="54"/>
      <c r="W153" s="54"/>
      <c r="X153" s="54"/>
      <c r="Y153" s="54"/>
      <c r="Z153" s="54"/>
    </row>
    <row r="154" spans="1:26" ht="15.75" customHeight="1" x14ac:dyDescent="0.3">
      <c r="A154" s="406"/>
      <c r="B154" s="406"/>
      <c r="C154" s="406"/>
      <c r="D154" s="3"/>
      <c r="E154" s="406"/>
      <c r="F154" s="3"/>
      <c r="G154" s="406"/>
      <c r="H154" s="406"/>
      <c r="I154" s="54"/>
      <c r="J154" s="54"/>
      <c r="K154" s="54"/>
      <c r="L154" s="54"/>
      <c r="M154" s="54"/>
      <c r="N154" s="54"/>
      <c r="O154" s="54"/>
      <c r="P154" s="54"/>
      <c r="Q154" s="54"/>
      <c r="R154" s="54"/>
      <c r="S154" s="54"/>
      <c r="T154" s="54"/>
      <c r="U154" s="54"/>
      <c r="V154" s="54"/>
      <c r="W154" s="54"/>
      <c r="X154" s="54"/>
      <c r="Y154" s="54"/>
      <c r="Z154" s="54"/>
    </row>
    <row r="155" spans="1:26" ht="15.75" customHeight="1" x14ac:dyDescent="0.3">
      <c r="A155" s="406"/>
      <c r="B155" s="406"/>
      <c r="C155" s="406"/>
      <c r="D155" s="3"/>
      <c r="E155" s="406"/>
      <c r="F155" s="3"/>
      <c r="G155" s="406"/>
      <c r="H155" s="406"/>
      <c r="I155" s="54"/>
      <c r="J155" s="54"/>
      <c r="K155" s="54"/>
      <c r="L155" s="54"/>
      <c r="M155" s="54"/>
      <c r="N155" s="54"/>
      <c r="O155" s="54"/>
      <c r="P155" s="54"/>
      <c r="Q155" s="54"/>
      <c r="R155" s="54"/>
      <c r="S155" s="54"/>
      <c r="T155" s="54"/>
      <c r="U155" s="54"/>
      <c r="V155" s="54"/>
      <c r="W155" s="54"/>
      <c r="X155" s="54"/>
      <c r="Y155" s="54"/>
      <c r="Z155" s="54"/>
    </row>
    <row r="156" spans="1:26" ht="15.75" customHeight="1" x14ac:dyDescent="0.3">
      <c r="A156" s="406"/>
      <c r="B156" s="406"/>
      <c r="C156" s="406"/>
      <c r="D156" s="3"/>
      <c r="E156" s="406"/>
      <c r="F156" s="3"/>
      <c r="G156" s="406"/>
      <c r="H156" s="406"/>
      <c r="I156" s="54"/>
      <c r="J156" s="54"/>
      <c r="K156" s="54"/>
      <c r="L156" s="54"/>
      <c r="M156" s="54"/>
      <c r="N156" s="54"/>
      <c r="O156" s="54"/>
      <c r="P156" s="54"/>
      <c r="Q156" s="54"/>
      <c r="R156" s="54"/>
      <c r="S156" s="54"/>
      <c r="T156" s="54"/>
      <c r="U156" s="54"/>
      <c r="V156" s="54"/>
      <c r="W156" s="54"/>
      <c r="X156" s="54"/>
      <c r="Y156" s="54"/>
      <c r="Z156" s="54"/>
    </row>
    <row r="157" spans="1:26" ht="15.75" customHeight="1" x14ac:dyDescent="0.3">
      <c r="A157" s="406"/>
      <c r="B157" s="406"/>
      <c r="C157" s="406"/>
      <c r="D157" s="3"/>
      <c r="E157" s="406"/>
      <c r="F157" s="3"/>
      <c r="G157" s="406"/>
      <c r="H157" s="406"/>
      <c r="I157" s="54"/>
      <c r="J157" s="54"/>
      <c r="K157" s="54"/>
      <c r="L157" s="54"/>
      <c r="M157" s="54"/>
      <c r="N157" s="54"/>
      <c r="O157" s="54"/>
      <c r="P157" s="54"/>
      <c r="Q157" s="54"/>
      <c r="R157" s="54"/>
      <c r="S157" s="54"/>
      <c r="T157" s="54"/>
      <c r="U157" s="54"/>
      <c r="V157" s="54"/>
      <c r="W157" s="54"/>
      <c r="X157" s="54"/>
      <c r="Y157" s="54"/>
      <c r="Z157" s="54"/>
    </row>
    <row r="158" spans="1:26" ht="15.75" customHeight="1" x14ac:dyDescent="0.3">
      <c r="A158" s="406"/>
      <c r="B158" s="406"/>
      <c r="C158" s="406"/>
      <c r="D158" s="3"/>
      <c r="E158" s="406"/>
      <c r="F158" s="3"/>
      <c r="G158" s="406"/>
      <c r="H158" s="406"/>
      <c r="I158" s="54"/>
      <c r="J158" s="54"/>
      <c r="K158" s="54"/>
      <c r="L158" s="54"/>
      <c r="M158" s="54"/>
      <c r="N158" s="54"/>
      <c r="O158" s="54"/>
      <c r="P158" s="54"/>
      <c r="Q158" s="54"/>
      <c r="R158" s="54"/>
      <c r="S158" s="54"/>
      <c r="T158" s="54"/>
      <c r="U158" s="54"/>
      <c r="V158" s="54"/>
      <c r="W158" s="54"/>
      <c r="X158" s="54"/>
      <c r="Y158" s="54"/>
      <c r="Z158" s="54"/>
    </row>
    <row r="159" spans="1:26" ht="15.75" customHeight="1" x14ac:dyDescent="0.3">
      <c r="A159" s="406"/>
      <c r="B159" s="406"/>
      <c r="C159" s="406"/>
      <c r="D159" s="3"/>
      <c r="E159" s="406"/>
      <c r="F159" s="3"/>
      <c r="G159" s="406"/>
      <c r="H159" s="406"/>
      <c r="I159" s="54"/>
      <c r="J159" s="54"/>
      <c r="K159" s="54"/>
      <c r="L159" s="54"/>
      <c r="M159" s="54"/>
      <c r="N159" s="54"/>
      <c r="O159" s="54"/>
      <c r="P159" s="54"/>
      <c r="Q159" s="54"/>
      <c r="R159" s="54"/>
      <c r="S159" s="54"/>
      <c r="T159" s="54"/>
      <c r="U159" s="54"/>
      <c r="V159" s="54"/>
      <c r="W159" s="54"/>
      <c r="X159" s="54"/>
      <c r="Y159" s="54"/>
      <c r="Z159" s="54"/>
    </row>
    <row r="160" spans="1:26" ht="15.75" customHeight="1" x14ac:dyDescent="0.3">
      <c r="A160" s="406"/>
      <c r="B160" s="406"/>
      <c r="C160" s="406"/>
      <c r="D160" s="3"/>
      <c r="E160" s="406"/>
      <c r="F160" s="3"/>
      <c r="G160" s="406"/>
      <c r="H160" s="406"/>
      <c r="I160" s="54"/>
      <c r="J160" s="54"/>
      <c r="K160" s="54"/>
      <c r="L160" s="54"/>
      <c r="M160" s="54"/>
      <c r="N160" s="54"/>
      <c r="O160" s="54"/>
      <c r="P160" s="54"/>
      <c r="Q160" s="54"/>
      <c r="R160" s="54"/>
      <c r="S160" s="54"/>
      <c r="T160" s="54"/>
      <c r="U160" s="54"/>
      <c r="V160" s="54"/>
      <c r="W160" s="54"/>
      <c r="X160" s="54"/>
      <c r="Y160" s="54"/>
      <c r="Z160" s="54"/>
    </row>
    <row r="161" spans="1:26" ht="15.75" customHeight="1" x14ac:dyDescent="0.3">
      <c r="A161" s="406"/>
      <c r="B161" s="406"/>
      <c r="C161" s="406"/>
      <c r="D161" s="3"/>
      <c r="E161" s="406"/>
      <c r="F161" s="3"/>
      <c r="G161" s="406"/>
      <c r="H161" s="406"/>
      <c r="I161" s="54"/>
      <c r="J161" s="54"/>
      <c r="K161" s="54"/>
      <c r="L161" s="54"/>
      <c r="M161" s="54"/>
      <c r="N161" s="54"/>
      <c r="O161" s="54"/>
      <c r="P161" s="54"/>
      <c r="Q161" s="54"/>
      <c r="R161" s="54"/>
      <c r="S161" s="54"/>
      <c r="T161" s="54"/>
      <c r="U161" s="54"/>
      <c r="V161" s="54"/>
      <c r="W161" s="54"/>
      <c r="X161" s="54"/>
      <c r="Y161" s="54"/>
      <c r="Z161" s="54"/>
    </row>
    <row r="162" spans="1:26" ht="15.75" customHeight="1" x14ac:dyDescent="0.3">
      <c r="A162" s="406"/>
      <c r="B162" s="406"/>
      <c r="C162" s="406"/>
      <c r="D162" s="3"/>
      <c r="E162" s="406"/>
      <c r="F162" s="3"/>
      <c r="G162" s="406"/>
      <c r="H162" s="406"/>
      <c r="I162" s="54"/>
      <c r="J162" s="54"/>
      <c r="K162" s="54"/>
      <c r="L162" s="54"/>
      <c r="M162" s="54"/>
      <c r="N162" s="54"/>
      <c r="O162" s="54"/>
      <c r="P162" s="54"/>
      <c r="Q162" s="54"/>
      <c r="R162" s="54"/>
      <c r="S162" s="54"/>
      <c r="T162" s="54"/>
      <c r="U162" s="54"/>
      <c r="V162" s="54"/>
      <c r="W162" s="54"/>
      <c r="X162" s="54"/>
      <c r="Y162" s="54"/>
      <c r="Z162" s="54"/>
    </row>
    <row r="163" spans="1:26" ht="15.75" customHeight="1" x14ac:dyDescent="0.3">
      <c r="A163" s="406"/>
      <c r="B163" s="406"/>
      <c r="C163" s="406"/>
      <c r="D163" s="3"/>
      <c r="E163" s="406"/>
      <c r="F163" s="3"/>
      <c r="G163" s="406"/>
      <c r="H163" s="406"/>
      <c r="I163" s="54"/>
      <c r="J163" s="54"/>
      <c r="K163" s="54"/>
      <c r="L163" s="54"/>
      <c r="M163" s="54"/>
      <c r="N163" s="54"/>
      <c r="O163" s="54"/>
      <c r="P163" s="54"/>
      <c r="Q163" s="54"/>
      <c r="R163" s="54"/>
      <c r="S163" s="54"/>
      <c r="T163" s="54"/>
      <c r="U163" s="54"/>
      <c r="V163" s="54"/>
      <c r="W163" s="54"/>
      <c r="X163" s="54"/>
      <c r="Y163" s="54"/>
      <c r="Z163" s="54"/>
    </row>
    <row r="164" spans="1:26" ht="15.75" customHeight="1" x14ac:dyDescent="0.3">
      <c r="A164" s="406"/>
      <c r="B164" s="406"/>
      <c r="C164" s="406"/>
      <c r="D164" s="3"/>
      <c r="E164" s="406"/>
      <c r="F164" s="3"/>
      <c r="G164" s="406"/>
      <c r="H164" s="406"/>
      <c r="I164" s="54"/>
      <c r="J164" s="54"/>
      <c r="K164" s="54"/>
      <c r="L164" s="54"/>
      <c r="M164" s="54"/>
      <c r="N164" s="54"/>
      <c r="O164" s="54"/>
      <c r="P164" s="54"/>
      <c r="Q164" s="54"/>
      <c r="R164" s="54"/>
      <c r="S164" s="54"/>
      <c r="T164" s="54"/>
      <c r="U164" s="54"/>
      <c r="V164" s="54"/>
      <c r="W164" s="54"/>
      <c r="X164" s="54"/>
      <c r="Y164" s="54"/>
      <c r="Z164" s="54"/>
    </row>
    <row r="165" spans="1:26" ht="15.75" customHeight="1" x14ac:dyDescent="0.3">
      <c r="A165" s="406"/>
      <c r="B165" s="406"/>
      <c r="C165" s="406"/>
      <c r="D165" s="3"/>
      <c r="E165" s="406"/>
      <c r="F165" s="3"/>
      <c r="G165" s="406"/>
      <c r="H165" s="406"/>
      <c r="I165" s="54"/>
      <c r="J165" s="54"/>
      <c r="K165" s="54"/>
      <c r="L165" s="54"/>
      <c r="M165" s="54"/>
      <c r="N165" s="54"/>
      <c r="O165" s="54"/>
      <c r="P165" s="54"/>
      <c r="Q165" s="54"/>
      <c r="R165" s="54"/>
      <c r="S165" s="54"/>
      <c r="T165" s="54"/>
      <c r="U165" s="54"/>
      <c r="V165" s="54"/>
      <c r="W165" s="54"/>
      <c r="X165" s="54"/>
      <c r="Y165" s="54"/>
      <c r="Z165" s="54"/>
    </row>
    <row r="166" spans="1:26" ht="15.75" customHeight="1" x14ac:dyDescent="0.3">
      <c r="A166" s="406"/>
      <c r="B166" s="406"/>
      <c r="C166" s="406"/>
      <c r="D166" s="3"/>
      <c r="E166" s="406"/>
      <c r="F166" s="3"/>
      <c r="G166" s="406"/>
      <c r="H166" s="406"/>
      <c r="I166" s="54"/>
      <c r="J166" s="54"/>
      <c r="K166" s="54"/>
      <c r="L166" s="54"/>
      <c r="M166" s="54"/>
      <c r="N166" s="54"/>
      <c r="O166" s="54"/>
      <c r="P166" s="54"/>
      <c r="Q166" s="54"/>
      <c r="R166" s="54"/>
      <c r="S166" s="54"/>
      <c r="T166" s="54"/>
      <c r="U166" s="54"/>
      <c r="V166" s="54"/>
      <c r="W166" s="54"/>
      <c r="X166" s="54"/>
      <c r="Y166" s="54"/>
      <c r="Z166" s="54"/>
    </row>
    <row r="167" spans="1:26" ht="15.75" customHeight="1" x14ac:dyDescent="0.3">
      <c r="A167" s="406"/>
      <c r="B167" s="406"/>
      <c r="C167" s="406"/>
      <c r="D167" s="3"/>
      <c r="E167" s="406"/>
      <c r="F167" s="3"/>
      <c r="G167" s="406"/>
      <c r="H167" s="406"/>
      <c r="I167" s="54"/>
      <c r="J167" s="54"/>
      <c r="K167" s="54"/>
      <c r="L167" s="54"/>
      <c r="M167" s="54"/>
      <c r="N167" s="54"/>
      <c r="O167" s="54"/>
      <c r="P167" s="54"/>
      <c r="Q167" s="54"/>
      <c r="R167" s="54"/>
      <c r="S167" s="54"/>
      <c r="T167" s="54"/>
      <c r="U167" s="54"/>
      <c r="V167" s="54"/>
      <c r="W167" s="54"/>
      <c r="X167" s="54"/>
      <c r="Y167" s="54"/>
      <c r="Z167" s="54"/>
    </row>
    <row r="168" spans="1:26" ht="15.75" customHeight="1" x14ac:dyDescent="0.3">
      <c r="A168" s="406"/>
      <c r="B168" s="406"/>
      <c r="C168" s="406"/>
      <c r="D168" s="3"/>
      <c r="E168" s="406"/>
      <c r="F168" s="3"/>
      <c r="G168" s="406"/>
      <c r="H168" s="406"/>
      <c r="I168" s="54"/>
      <c r="J168" s="54"/>
      <c r="K168" s="54"/>
      <c r="L168" s="54"/>
      <c r="M168" s="54"/>
      <c r="N168" s="54"/>
      <c r="O168" s="54"/>
      <c r="P168" s="54"/>
      <c r="Q168" s="54"/>
      <c r="R168" s="54"/>
      <c r="S168" s="54"/>
      <c r="T168" s="54"/>
      <c r="U168" s="54"/>
      <c r="V168" s="54"/>
      <c r="W168" s="54"/>
      <c r="X168" s="54"/>
      <c r="Y168" s="54"/>
      <c r="Z168" s="54"/>
    </row>
    <row r="169" spans="1:26" ht="15.75" customHeight="1" x14ac:dyDescent="0.3">
      <c r="A169" s="406"/>
      <c r="B169" s="406"/>
      <c r="C169" s="406"/>
      <c r="D169" s="3"/>
      <c r="E169" s="406"/>
      <c r="F169" s="3"/>
      <c r="G169" s="406"/>
      <c r="H169" s="406"/>
      <c r="I169" s="54"/>
      <c r="J169" s="54"/>
      <c r="K169" s="54"/>
      <c r="L169" s="54"/>
      <c r="M169" s="54"/>
      <c r="N169" s="54"/>
      <c r="O169" s="54"/>
      <c r="P169" s="54"/>
      <c r="Q169" s="54"/>
      <c r="R169" s="54"/>
      <c r="S169" s="54"/>
      <c r="T169" s="54"/>
      <c r="U169" s="54"/>
      <c r="V169" s="54"/>
      <c r="W169" s="54"/>
      <c r="X169" s="54"/>
      <c r="Y169" s="54"/>
      <c r="Z169" s="54"/>
    </row>
    <row r="170" spans="1:26" ht="15.75" customHeight="1" x14ac:dyDescent="0.3">
      <c r="A170" s="406"/>
      <c r="B170" s="406"/>
      <c r="C170" s="406"/>
      <c r="D170" s="3"/>
      <c r="E170" s="406"/>
      <c r="F170" s="3"/>
      <c r="G170" s="406"/>
      <c r="H170" s="406"/>
      <c r="I170" s="54"/>
      <c r="J170" s="54"/>
      <c r="K170" s="54"/>
      <c r="L170" s="54"/>
      <c r="M170" s="54"/>
      <c r="N170" s="54"/>
      <c r="O170" s="54"/>
      <c r="P170" s="54"/>
      <c r="Q170" s="54"/>
      <c r="R170" s="54"/>
      <c r="S170" s="54"/>
      <c r="T170" s="54"/>
      <c r="U170" s="54"/>
      <c r="V170" s="54"/>
      <c r="W170" s="54"/>
      <c r="X170" s="54"/>
      <c r="Y170" s="54"/>
      <c r="Z170" s="54"/>
    </row>
    <row r="171" spans="1:26" ht="15.75" customHeight="1" x14ac:dyDescent="0.3">
      <c r="A171" s="406"/>
      <c r="B171" s="406"/>
      <c r="C171" s="406"/>
      <c r="D171" s="3"/>
      <c r="E171" s="406"/>
      <c r="F171" s="3"/>
      <c r="G171" s="406"/>
      <c r="H171" s="406"/>
      <c r="I171" s="54"/>
      <c r="J171" s="54"/>
      <c r="K171" s="54"/>
      <c r="L171" s="54"/>
      <c r="M171" s="54"/>
      <c r="N171" s="54"/>
      <c r="O171" s="54"/>
      <c r="P171" s="54"/>
      <c r="Q171" s="54"/>
      <c r="R171" s="54"/>
      <c r="S171" s="54"/>
      <c r="T171" s="54"/>
      <c r="U171" s="54"/>
      <c r="V171" s="54"/>
      <c r="W171" s="54"/>
      <c r="X171" s="54"/>
      <c r="Y171" s="54"/>
      <c r="Z171" s="54"/>
    </row>
    <row r="172" spans="1:26" ht="15.75" customHeight="1" x14ac:dyDescent="0.3">
      <c r="A172" s="406"/>
      <c r="B172" s="406"/>
      <c r="C172" s="406"/>
      <c r="D172" s="3"/>
      <c r="E172" s="406"/>
      <c r="F172" s="3"/>
      <c r="G172" s="406"/>
      <c r="H172" s="406"/>
      <c r="I172" s="54"/>
      <c r="J172" s="54"/>
      <c r="K172" s="54"/>
      <c r="L172" s="54"/>
      <c r="M172" s="54"/>
      <c r="N172" s="54"/>
      <c r="O172" s="54"/>
      <c r="P172" s="54"/>
      <c r="Q172" s="54"/>
      <c r="R172" s="54"/>
      <c r="S172" s="54"/>
      <c r="T172" s="54"/>
      <c r="U172" s="54"/>
      <c r="V172" s="54"/>
      <c r="W172" s="54"/>
      <c r="X172" s="54"/>
      <c r="Y172" s="54"/>
      <c r="Z172" s="54"/>
    </row>
    <row r="173" spans="1:26" ht="15.75" customHeight="1" x14ac:dyDescent="0.3">
      <c r="A173" s="406"/>
      <c r="B173" s="406"/>
      <c r="C173" s="406"/>
      <c r="D173" s="3"/>
      <c r="E173" s="406"/>
      <c r="F173" s="3"/>
      <c r="G173" s="406"/>
      <c r="H173" s="406"/>
      <c r="I173" s="54"/>
      <c r="J173" s="54"/>
      <c r="K173" s="54"/>
      <c r="L173" s="54"/>
      <c r="M173" s="54"/>
      <c r="N173" s="54"/>
      <c r="O173" s="54"/>
      <c r="P173" s="54"/>
      <c r="Q173" s="54"/>
      <c r="R173" s="54"/>
      <c r="S173" s="54"/>
      <c r="T173" s="54"/>
      <c r="U173" s="54"/>
      <c r="V173" s="54"/>
      <c r="W173" s="54"/>
      <c r="X173" s="54"/>
      <c r="Y173" s="54"/>
      <c r="Z173" s="54"/>
    </row>
    <row r="174" spans="1:26" ht="15.75" customHeight="1" x14ac:dyDescent="0.3">
      <c r="A174" s="406"/>
      <c r="B174" s="406"/>
      <c r="C174" s="406"/>
      <c r="D174" s="3"/>
      <c r="E174" s="406"/>
      <c r="F174" s="3"/>
      <c r="G174" s="406"/>
      <c r="H174" s="406"/>
      <c r="I174" s="54"/>
      <c r="J174" s="54"/>
      <c r="K174" s="54"/>
      <c r="L174" s="54"/>
      <c r="M174" s="54"/>
      <c r="N174" s="54"/>
      <c r="O174" s="54"/>
      <c r="P174" s="54"/>
      <c r="Q174" s="54"/>
      <c r="R174" s="54"/>
      <c r="S174" s="54"/>
      <c r="T174" s="54"/>
      <c r="U174" s="54"/>
      <c r="V174" s="54"/>
      <c r="W174" s="54"/>
      <c r="X174" s="54"/>
      <c r="Y174" s="54"/>
      <c r="Z174" s="54"/>
    </row>
    <row r="175" spans="1:26" ht="15.75" customHeight="1" x14ac:dyDescent="0.3">
      <c r="A175" s="406"/>
      <c r="B175" s="406"/>
      <c r="C175" s="406"/>
      <c r="D175" s="3"/>
      <c r="E175" s="406"/>
      <c r="F175" s="3"/>
      <c r="G175" s="406"/>
      <c r="H175" s="406"/>
      <c r="I175" s="54"/>
      <c r="J175" s="54"/>
      <c r="K175" s="54"/>
      <c r="L175" s="54"/>
      <c r="M175" s="54"/>
      <c r="N175" s="54"/>
      <c r="O175" s="54"/>
      <c r="P175" s="54"/>
      <c r="Q175" s="54"/>
      <c r="R175" s="54"/>
      <c r="S175" s="54"/>
      <c r="T175" s="54"/>
      <c r="U175" s="54"/>
      <c r="V175" s="54"/>
      <c r="W175" s="54"/>
      <c r="X175" s="54"/>
      <c r="Y175" s="54"/>
      <c r="Z175" s="54"/>
    </row>
    <row r="176" spans="1:26" ht="15.75" customHeight="1" x14ac:dyDescent="0.3">
      <c r="A176" s="406"/>
      <c r="B176" s="406"/>
      <c r="C176" s="406"/>
      <c r="D176" s="3"/>
      <c r="E176" s="406"/>
      <c r="F176" s="3"/>
      <c r="G176" s="406"/>
      <c r="H176" s="406"/>
      <c r="I176" s="54"/>
      <c r="J176" s="54"/>
      <c r="K176" s="54"/>
      <c r="L176" s="54"/>
      <c r="M176" s="54"/>
      <c r="N176" s="54"/>
      <c r="O176" s="54"/>
      <c r="P176" s="54"/>
      <c r="Q176" s="54"/>
      <c r="R176" s="54"/>
      <c r="S176" s="54"/>
      <c r="T176" s="54"/>
      <c r="U176" s="54"/>
      <c r="V176" s="54"/>
      <c r="W176" s="54"/>
      <c r="X176" s="54"/>
      <c r="Y176" s="54"/>
      <c r="Z176" s="54"/>
    </row>
    <row r="177" spans="1:26" ht="15.75" customHeight="1" x14ac:dyDescent="0.3">
      <c r="A177" s="406"/>
      <c r="B177" s="406"/>
      <c r="C177" s="406"/>
      <c r="D177" s="3"/>
      <c r="E177" s="406"/>
      <c r="F177" s="3"/>
      <c r="G177" s="406"/>
      <c r="H177" s="406"/>
      <c r="I177" s="54"/>
      <c r="J177" s="54"/>
      <c r="K177" s="54"/>
      <c r="L177" s="54"/>
      <c r="M177" s="54"/>
      <c r="N177" s="54"/>
      <c r="O177" s="54"/>
      <c r="P177" s="54"/>
      <c r="Q177" s="54"/>
      <c r="R177" s="54"/>
      <c r="S177" s="54"/>
      <c r="T177" s="54"/>
      <c r="U177" s="54"/>
      <c r="V177" s="54"/>
      <c r="W177" s="54"/>
      <c r="X177" s="54"/>
      <c r="Y177" s="54"/>
      <c r="Z177" s="54"/>
    </row>
    <row r="178" spans="1:26" ht="15.75" customHeight="1" x14ac:dyDescent="0.3">
      <c r="A178" s="406"/>
      <c r="B178" s="406"/>
      <c r="C178" s="406"/>
      <c r="D178" s="3"/>
      <c r="E178" s="406"/>
      <c r="F178" s="3"/>
      <c r="G178" s="406"/>
      <c r="H178" s="406"/>
      <c r="I178" s="54"/>
      <c r="J178" s="54"/>
      <c r="K178" s="54"/>
      <c r="L178" s="54"/>
      <c r="M178" s="54"/>
      <c r="N178" s="54"/>
      <c r="O178" s="54"/>
      <c r="P178" s="54"/>
      <c r="Q178" s="54"/>
      <c r="R178" s="54"/>
      <c r="S178" s="54"/>
      <c r="T178" s="54"/>
      <c r="U178" s="54"/>
      <c r="V178" s="54"/>
      <c r="W178" s="54"/>
      <c r="X178" s="54"/>
      <c r="Y178" s="54"/>
      <c r="Z178" s="54"/>
    </row>
    <row r="179" spans="1:26" ht="15.75" customHeight="1" x14ac:dyDescent="0.3">
      <c r="A179" s="406"/>
      <c r="B179" s="406"/>
      <c r="C179" s="406"/>
      <c r="D179" s="3"/>
      <c r="E179" s="406"/>
      <c r="F179" s="3"/>
      <c r="G179" s="406"/>
      <c r="H179" s="406"/>
      <c r="I179" s="54"/>
      <c r="J179" s="54"/>
      <c r="K179" s="54"/>
      <c r="L179" s="54"/>
      <c r="M179" s="54"/>
      <c r="N179" s="54"/>
      <c r="O179" s="54"/>
      <c r="P179" s="54"/>
      <c r="Q179" s="54"/>
      <c r="R179" s="54"/>
      <c r="S179" s="54"/>
      <c r="T179" s="54"/>
      <c r="U179" s="54"/>
      <c r="V179" s="54"/>
      <c r="W179" s="54"/>
      <c r="X179" s="54"/>
      <c r="Y179" s="54"/>
      <c r="Z179" s="54"/>
    </row>
    <row r="180" spans="1:26" ht="15.75" customHeight="1" x14ac:dyDescent="0.3">
      <c r="A180" s="406"/>
      <c r="B180" s="406"/>
      <c r="C180" s="406"/>
      <c r="D180" s="3"/>
      <c r="E180" s="406"/>
      <c r="F180" s="3"/>
      <c r="G180" s="406"/>
      <c r="H180" s="406"/>
      <c r="I180" s="54"/>
      <c r="J180" s="54"/>
      <c r="K180" s="54"/>
      <c r="L180" s="54"/>
      <c r="M180" s="54"/>
      <c r="N180" s="54"/>
      <c r="O180" s="54"/>
      <c r="P180" s="54"/>
      <c r="Q180" s="54"/>
      <c r="R180" s="54"/>
      <c r="S180" s="54"/>
      <c r="T180" s="54"/>
      <c r="U180" s="54"/>
      <c r="V180" s="54"/>
      <c r="W180" s="54"/>
      <c r="X180" s="54"/>
      <c r="Y180" s="54"/>
      <c r="Z180" s="54"/>
    </row>
    <row r="181" spans="1:26" ht="15.75" customHeight="1" x14ac:dyDescent="0.3">
      <c r="A181" s="406"/>
      <c r="B181" s="406"/>
      <c r="C181" s="406"/>
      <c r="D181" s="3"/>
      <c r="E181" s="406"/>
      <c r="F181" s="3"/>
      <c r="G181" s="406"/>
      <c r="H181" s="406"/>
      <c r="I181" s="54"/>
      <c r="J181" s="54"/>
      <c r="K181" s="54"/>
      <c r="L181" s="54"/>
      <c r="M181" s="54"/>
      <c r="N181" s="54"/>
      <c r="O181" s="54"/>
      <c r="P181" s="54"/>
      <c r="Q181" s="54"/>
      <c r="R181" s="54"/>
      <c r="S181" s="54"/>
      <c r="T181" s="54"/>
      <c r="U181" s="54"/>
      <c r="V181" s="54"/>
      <c r="W181" s="54"/>
      <c r="X181" s="54"/>
      <c r="Y181" s="54"/>
      <c r="Z181" s="54"/>
    </row>
    <row r="182" spans="1:26" ht="15.75" customHeight="1" x14ac:dyDescent="0.3">
      <c r="A182" s="406"/>
      <c r="B182" s="406"/>
      <c r="C182" s="406"/>
      <c r="D182" s="3"/>
      <c r="E182" s="406"/>
      <c r="F182" s="3"/>
      <c r="G182" s="406"/>
      <c r="H182" s="406"/>
      <c r="I182" s="54"/>
      <c r="J182" s="54"/>
      <c r="K182" s="54"/>
      <c r="L182" s="54"/>
      <c r="M182" s="54"/>
      <c r="N182" s="54"/>
      <c r="O182" s="54"/>
      <c r="P182" s="54"/>
      <c r="Q182" s="54"/>
      <c r="R182" s="54"/>
      <c r="S182" s="54"/>
      <c r="T182" s="54"/>
      <c r="U182" s="54"/>
      <c r="V182" s="54"/>
      <c r="W182" s="54"/>
      <c r="X182" s="54"/>
      <c r="Y182" s="54"/>
      <c r="Z182" s="54"/>
    </row>
    <row r="183" spans="1:26" ht="15.75" customHeight="1" x14ac:dyDescent="0.3">
      <c r="A183" s="406"/>
      <c r="B183" s="406"/>
      <c r="C183" s="406"/>
      <c r="D183" s="3"/>
      <c r="E183" s="406"/>
      <c r="F183" s="3"/>
      <c r="G183" s="406"/>
      <c r="H183" s="406"/>
      <c r="I183" s="54"/>
      <c r="J183" s="54"/>
      <c r="K183" s="54"/>
      <c r="L183" s="54"/>
      <c r="M183" s="54"/>
      <c r="N183" s="54"/>
      <c r="O183" s="54"/>
      <c r="P183" s="54"/>
      <c r="Q183" s="54"/>
      <c r="R183" s="54"/>
      <c r="S183" s="54"/>
      <c r="T183" s="54"/>
      <c r="U183" s="54"/>
      <c r="V183" s="54"/>
      <c r="W183" s="54"/>
      <c r="X183" s="54"/>
      <c r="Y183" s="54"/>
      <c r="Z183" s="54"/>
    </row>
    <row r="184" spans="1:26" ht="15.75" customHeight="1" x14ac:dyDescent="0.3">
      <c r="A184" s="406"/>
      <c r="B184" s="406"/>
      <c r="C184" s="406"/>
      <c r="D184" s="3"/>
      <c r="E184" s="406"/>
      <c r="F184" s="3"/>
      <c r="G184" s="406"/>
      <c r="H184" s="406"/>
      <c r="I184" s="54"/>
      <c r="J184" s="54"/>
      <c r="K184" s="54"/>
      <c r="L184" s="54"/>
      <c r="M184" s="54"/>
      <c r="N184" s="54"/>
      <c r="O184" s="54"/>
      <c r="P184" s="54"/>
      <c r="Q184" s="54"/>
      <c r="R184" s="54"/>
      <c r="S184" s="54"/>
      <c r="T184" s="54"/>
      <c r="U184" s="54"/>
      <c r="V184" s="54"/>
      <c r="W184" s="54"/>
      <c r="X184" s="54"/>
      <c r="Y184" s="54"/>
      <c r="Z184" s="54"/>
    </row>
    <row r="185" spans="1:26" ht="15.75" customHeight="1" x14ac:dyDescent="0.3">
      <c r="A185" s="406"/>
      <c r="B185" s="406"/>
      <c r="C185" s="406"/>
      <c r="D185" s="3"/>
      <c r="E185" s="406"/>
      <c r="F185" s="3"/>
      <c r="G185" s="406"/>
      <c r="H185" s="406"/>
      <c r="I185" s="54"/>
      <c r="J185" s="54"/>
      <c r="K185" s="54"/>
      <c r="L185" s="54"/>
      <c r="M185" s="54"/>
      <c r="N185" s="54"/>
      <c r="O185" s="54"/>
      <c r="P185" s="54"/>
      <c r="Q185" s="54"/>
      <c r="R185" s="54"/>
      <c r="S185" s="54"/>
      <c r="T185" s="54"/>
      <c r="U185" s="54"/>
      <c r="V185" s="54"/>
      <c r="W185" s="54"/>
      <c r="X185" s="54"/>
      <c r="Y185" s="54"/>
      <c r="Z185" s="54"/>
    </row>
    <row r="186" spans="1:26" ht="15.75" customHeight="1" x14ac:dyDescent="0.3">
      <c r="A186" s="406"/>
      <c r="B186" s="406"/>
      <c r="C186" s="406"/>
      <c r="D186" s="3"/>
      <c r="E186" s="406"/>
      <c r="F186" s="3"/>
      <c r="G186" s="406"/>
      <c r="H186" s="406"/>
      <c r="I186" s="54"/>
      <c r="J186" s="54"/>
      <c r="K186" s="54"/>
      <c r="L186" s="54"/>
      <c r="M186" s="54"/>
      <c r="N186" s="54"/>
      <c r="O186" s="54"/>
      <c r="P186" s="54"/>
      <c r="Q186" s="54"/>
      <c r="R186" s="54"/>
      <c r="S186" s="54"/>
      <c r="T186" s="54"/>
      <c r="U186" s="54"/>
      <c r="V186" s="54"/>
      <c r="W186" s="54"/>
      <c r="X186" s="54"/>
      <c r="Y186" s="54"/>
      <c r="Z186" s="54"/>
    </row>
    <row r="187" spans="1:26" ht="15.75" customHeight="1" x14ac:dyDescent="0.3">
      <c r="A187" s="406"/>
      <c r="B187" s="406"/>
      <c r="C187" s="406"/>
      <c r="D187" s="3"/>
      <c r="E187" s="406"/>
      <c r="F187" s="3"/>
      <c r="G187" s="406"/>
      <c r="H187" s="406"/>
      <c r="I187" s="54"/>
      <c r="J187" s="54"/>
      <c r="K187" s="54"/>
      <c r="L187" s="54"/>
      <c r="M187" s="54"/>
      <c r="N187" s="54"/>
      <c r="O187" s="54"/>
      <c r="P187" s="54"/>
      <c r="Q187" s="54"/>
      <c r="R187" s="54"/>
      <c r="S187" s="54"/>
      <c r="T187" s="54"/>
      <c r="U187" s="54"/>
      <c r="V187" s="54"/>
      <c r="W187" s="54"/>
      <c r="X187" s="54"/>
      <c r="Y187" s="54"/>
      <c r="Z187" s="54"/>
    </row>
    <row r="188" spans="1:26" ht="15.75" customHeight="1" x14ac:dyDescent="0.3">
      <c r="A188" s="406"/>
      <c r="B188" s="406"/>
      <c r="C188" s="406"/>
      <c r="D188" s="3"/>
      <c r="E188" s="406"/>
      <c r="F188" s="3"/>
      <c r="G188" s="406"/>
      <c r="H188" s="406"/>
      <c r="I188" s="54"/>
      <c r="J188" s="54"/>
      <c r="K188" s="54"/>
      <c r="L188" s="54"/>
      <c r="M188" s="54"/>
      <c r="N188" s="54"/>
      <c r="O188" s="54"/>
      <c r="P188" s="54"/>
      <c r="Q188" s="54"/>
      <c r="R188" s="54"/>
      <c r="S188" s="54"/>
      <c r="T188" s="54"/>
      <c r="U188" s="54"/>
      <c r="V188" s="54"/>
      <c r="W188" s="54"/>
      <c r="X188" s="54"/>
      <c r="Y188" s="54"/>
      <c r="Z188" s="54"/>
    </row>
    <row r="189" spans="1:26" ht="15.75" customHeight="1" x14ac:dyDescent="0.3">
      <c r="A189" s="406"/>
      <c r="B189" s="406"/>
      <c r="C189" s="406"/>
      <c r="D189" s="3"/>
      <c r="E189" s="406"/>
      <c r="F189" s="3"/>
      <c r="G189" s="406"/>
      <c r="H189" s="406"/>
      <c r="I189" s="54"/>
      <c r="J189" s="54"/>
      <c r="K189" s="54"/>
      <c r="L189" s="54"/>
      <c r="M189" s="54"/>
      <c r="N189" s="54"/>
      <c r="O189" s="54"/>
      <c r="P189" s="54"/>
      <c r="Q189" s="54"/>
      <c r="R189" s="54"/>
      <c r="S189" s="54"/>
      <c r="T189" s="54"/>
      <c r="U189" s="54"/>
      <c r="V189" s="54"/>
      <c r="W189" s="54"/>
      <c r="X189" s="54"/>
      <c r="Y189" s="54"/>
      <c r="Z189" s="54"/>
    </row>
    <row r="190" spans="1:26" ht="15.75" customHeight="1" x14ac:dyDescent="0.3">
      <c r="A190" s="406"/>
      <c r="B190" s="406"/>
      <c r="C190" s="406"/>
      <c r="D190" s="3"/>
      <c r="E190" s="406"/>
      <c r="F190" s="3"/>
      <c r="G190" s="406"/>
      <c r="H190" s="406"/>
      <c r="I190" s="54"/>
      <c r="J190" s="54"/>
      <c r="K190" s="54"/>
      <c r="L190" s="54"/>
      <c r="M190" s="54"/>
      <c r="N190" s="54"/>
      <c r="O190" s="54"/>
      <c r="P190" s="54"/>
      <c r="Q190" s="54"/>
      <c r="R190" s="54"/>
      <c r="S190" s="54"/>
      <c r="T190" s="54"/>
      <c r="U190" s="54"/>
      <c r="V190" s="54"/>
      <c r="W190" s="54"/>
      <c r="X190" s="54"/>
      <c r="Y190" s="54"/>
      <c r="Z190" s="54"/>
    </row>
    <row r="191" spans="1:26" ht="15.75" customHeight="1" x14ac:dyDescent="0.3">
      <c r="A191" s="406"/>
      <c r="B191" s="406"/>
      <c r="C191" s="406"/>
      <c r="D191" s="3"/>
      <c r="E191" s="406"/>
      <c r="F191" s="3"/>
      <c r="G191" s="406"/>
      <c r="H191" s="406"/>
      <c r="I191" s="54"/>
      <c r="J191" s="54"/>
      <c r="K191" s="54"/>
      <c r="L191" s="54"/>
      <c r="M191" s="54"/>
      <c r="N191" s="54"/>
      <c r="O191" s="54"/>
      <c r="P191" s="54"/>
      <c r="Q191" s="54"/>
      <c r="R191" s="54"/>
      <c r="S191" s="54"/>
      <c r="T191" s="54"/>
      <c r="U191" s="54"/>
      <c r="V191" s="54"/>
      <c r="W191" s="54"/>
      <c r="X191" s="54"/>
      <c r="Y191" s="54"/>
      <c r="Z191" s="54"/>
    </row>
    <row r="192" spans="1:26" ht="15.75" customHeight="1" x14ac:dyDescent="0.3">
      <c r="A192" s="406"/>
      <c r="B192" s="406"/>
      <c r="C192" s="406"/>
      <c r="D192" s="3"/>
      <c r="E192" s="406"/>
      <c r="F192" s="3"/>
      <c r="G192" s="406"/>
      <c r="H192" s="406"/>
      <c r="I192" s="54"/>
      <c r="J192" s="54"/>
      <c r="K192" s="54"/>
      <c r="L192" s="54"/>
      <c r="M192" s="54"/>
      <c r="N192" s="54"/>
      <c r="O192" s="54"/>
      <c r="P192" s="54"/>
      <c r="Q192" s="54"/>
      <c r="R192" s="54"/>
      <c r="S192" s="54"/>
      <c r="T192" s="54"/>
      <c r="U192" s="54"/>
      <c r="V192" s="54"/>
      <c r="W192" s="54"/>
      <c r="X192" s="54"/>
      <c r="Y192" s="54"/>
      <c r="Z192" s="54"/>
    </row>
    <row r="193" spans="1:26" ht="15.75" customHeight="1" x14ac:dyDescent="0.3">
      <c r="A193" s="406"/>
      <c r="B193" s="406"/>
      <c r="C193" s="406"/>
      <c r="D193" s="3"/>
      <c r="E193" s="406"/>
      <c r="F193" s="3"/>
      <c r="G193" s="406"/>
      <c r="H193" s="406"/>
      <c r="I193" s="54"/>
      <c r="J193" s="54"/>
      <c r="K193" s="54"/>
      <c r="L193" s="54"/>
      <c r="M193" s="54"/>
      <c r="N193" s="54"/>
      <c r="O193" s="54"/>
      <c r="P193" s="54"/>
      <c r="Q193" s="54"/>
      <c r="R193" s="54"/>
      <c r="S193" s="54"/>
      <c r="T193" s="54"/>
      <c r="U193" s="54"/>
      <c r="V193" s="54"/>
      <c r="W193" s="54"/>
      <c r="X193" s="54"/>
      <c r="Y193" s="54"/>
      <c r="Z193" s="54"/>
    </row>
    <row r="194" spans="1:26" ht="15.75" customHeight="1" x14ac:dyDescent="0.3">
      <c r="A194" s="406"/>
      <c r="B194" s="406"/>
      <c r="C194" s="406"/>
      <c r="D194" s="3"/>
      <c r="E194" s="406"/>
      <c r="F194" s="3"/>
      <c r="G194" s="406"/>
      <c r="H194" s="406"/>
      <c r="I194" s="54"/>
      <c r="J194" s="54"/>
      <c r="K194" s="54"/>
      <c r="L194" s="54"/>
      <c r="M194" s="54"/>
      <c r="N194" s="54"/>
      <c r="O194" s="54"/>
      <c r="P194" s="54"/>
      <c r="Q194" s="54"/>
      <c r="R194" s="54"/>
      <c r="S194" s="54"/>
      <c r="T194" s="54"/>
      <c r="U194" s="54"/>
      <c r="V194" s="54"/>
      <c r="W194" s="54"/>
      <c r="X194" s="54"/>
      <c r="Y194" s="54"/>
      <c r="Z194" s="54"/>
    </row>
    <row r="195" spans="1:26" ht="15.75" customHeight="1" x14ac:dyDescent="0.3">
      <c r="A195" s="406"/>
      <c r="B195" s="406"/>
      <c r="C195" s="406"/>
      <c r="D195" s="3"/>
      <c r="E195" s="406"/>
      <c r="F195" s="3"/>
      <c r="G195" s="406"/>
      <c r="H195" s="406"/>
      <c r="I195" s="54"/>
      <c r="J195" s="54"/>
      <c r="K195" s="54"/>
      <c r="L195" s="54"/>
      <c r="M195" s="54"/>
      <c r="N195" s="54"/>
      <c r="O195" s="54"/>
      <c r="P195" s="54"/>
      <c r="Q195" s="54"/>
      <c r="R195" s="54"/>
      <c r="S195" s="54"/>
      <c r="T195" s="54"/>
      <c r="U195" s="54"/>
      <c r="V195" s="54"/>
      <c r="W195" s="54"/>
      <c r="X195" s="54"/>
      <c r="Y195" s="54"/>
      <c r="Z195" s="54"/>
    </row>
    <row r="196" spans="1:26" ht="15.75" customHeight="1" x14ac:dyDescent="0.3">
      <c r="A196" s="406"/>
      <c r="B196" s="406"/>
      <c r="C196" s="406"/>
      <c r="D196" s="3"/>
      <c r="E196" s="406"/>
      <c r="F196" s="3"/>
      <c r="G196" s="406"/>
      <c r="H196" s="406"/>
      <c r="I196" s="54"/>
      <c r="J196" s="54"/>
      <c r="K196" s="54"/>
      <c r="L196" s="54"/>
      <c r="M196" s="54"/>
      <c r="N196" s="54"/>
      <c r="O196" s="54"/>
      <c r="P196" s="54"/>
      <c r="Q196" s="54"/>
      <c r="R196" s="54"/>
      <c r="S196" s="54"/>
      <c r="T196" s="54"/>
      <c r="U196" s="54"/>
      <c r="V196" s="54"/>
      <c r="W196" s="54"/>
      <c r="X196" s="54"/>
      <c r="Y196" s="54"/>
      <c r="Z196" s="54"/>
    </row>
    <row r="197" spans="1:26" ht="15.75" customHeight="1" x14ac:dyDescent="0.3">
      <c r="A197" s="406"/>
      <c r="B197" s="406"/>
      <c r="C197" s="406"/>
      <c r="D197" s="3"/>
      <c r="E197" s="406"/>
      <c r="F197" s="3"/>
      <c r="G197" s="406"/>
      <c r="H197" s="406"/>
      <c r="I197" s="54"/>
      <c r="J197" s="54"/>
      <c r="K197" s="54"/>
      <c r="L197" s="54"/>
      <c r="M197" s="54"/>
      <c r="N197" s="54"/>
      <c r="O197" s="54"/>
      <c r="P197" s="54"/>
      <c r="Q197" s="54"/>
      <c r="R197" s="54"/>
      <c r="S197" s="54"/>
      <c r="T197" s="54"/>
      <c r="U197" s="54"/>
      <c r="V197" s="54"/>
      <c r="W197" s="54"/>
      <c r="X197" s="54"/>
      <c r="Y197" s="54"/>
      <c r="Z197" s="54"/>
    </row>
    <row r="198" spans="1:26" ht="15.75" customHeight="1" x14ac:dyDescent="0.3">
      <c r="A198" s="406"/>
      <c r="B198" s="406"/>
      <c r="C198" s="406"/>
      <c r="D198" s="3"/>
      <c r="E198" s="406"/>
      <c r="F198" s="3"/>
      <c r="G198" s="406"/>
      <c r="H198" s="406"/>
      <c r="I198" s="54"/>
      <c r="J198" s="54"/>
      <c r="K198" s="54"/>
      <c r="L198" s="54"/>
      <c r="M198" s="54"/>
      <c r="N198" s="54"/>
      <c r="O198" s="54"/>
      <c r="P198" s="54"/>
      <c r="Q198" s="54"/>
      <c r="R198" s="54"/>
      <c r="S198" s="54"/>
      <c r="T198" s="54"/>
      <c r="U198" s="54"/>
      <c r="V198" s="54"/>
      <c r="W198" s="54"/>
      <c r="X198" s="54"/>
      <c r="Y198" s="54"/>
      <c r="Z198" s="54"/>
    </row>
    <row r="199" spans="1:26" ht="15.75" customHeight="1" x14ac:dyDescent="0.3">
      <c r="A199" s="406"/>
      <c r="B199" s="406"/>
      <c r="C199" s="406"/>
      <c r="D199" s="3"/>
      <c r="E199" s="406"/>
      <c r="F199" s="3"/>
      <c r="G199" s="406"/>
      <c r="H199" s="406"/>
      <c r="I199" s="54"/>
      <c r="J199" s="54"/>
      <c r="K199" s="54"/>
      <c r="L199" s="54"/>
      <c r="M199" s="54"/>
      <c r="N199" s="54"/>
      <c r="O199" s="54"/>
      <c r="P199" s="54"/>
      <c r="Q199" s="54"/>
      <c r="R199" s="54"/>
      <c r="S199" s="54"/>
      <c r="T199" s="54"/>
      <c r="U199" s="54"/>
      <c r="V199" s="54"/>
      <c r="W199" s="54"/>
      <c r="X199" s="54"/>
      <c r="Y199" s="54"/>
      <c r="Z199" s="54"/>
    </row>
    <row r="200" spans="1:26" ht="15.75" customHeight="1" x14ac:dyDescent="0.3">
      <c r="A200" s="406"/>
      <c r="B200" s="406"/>
      <c r="C200" s="406"/>
      <c r="D200" s="3"/>
      <c r="E200" s="406"/>
      <c r="F200" s="3"/>
      <c r="G200" s="406"/>
      <c r="H200" s="406"/>
      <c r="I200" s="54"/>
      <c r="J200" s="54"/>
      <c r="K200" s="54"/>
      <c r="L200" s="54"/>
      <c r="M200" s="54"/>
      <c r="N200" s="54"/>
      <c r="O200" s="54"/>
      <c r="P200" s="54"/>
      <c r="Q200" s="54"/>
      <c r="R200" s="54"/>
      <c r="S200" s="54"/>
      <c r="T200" s="54"/>
      <c r="U200" s="54"/>
      <c r="V200" s="54"/>
      <c r="W200" s="54"/>
      <c r="X200" s="54"/>
      <c r="Y200" s="54"/>
      <c r="Z200" s="54"/>
    </row>
    <row r="201" spans="1:26" ht="15.75" customHeight="1" x14ac:dyDescent="0.3">
      <c r="A201" s="406"/>
      <c r="B201" s="406"/>
      <c r="C201" s="406"/>
      <c r="D201" s="3"/>
      <c r="E201" s="406"/>
      <c r="F201" s="3"/>
      <c r="G201" s="406"/>
      <c r="H201" s="406"/>
      <c r="I201" s="54"/>
      <c r="J201" s="54"/>
      <c r="K201" s="54"/>
      <c r="L201" s="54"/>
      <c r="M201" s="54"/>
      <c r="N201" s="54"/>
      <c r="O201" s="54"/>
      <c r="P201" s="54"/>
      <c r="Q201" s="54"/>
      <c r="R201" s="54"/>
      <c r="S201" s="54"/>
      <c r="T201" s="54"/>
      <c r="U201" s="54"/>
      <c r="V201" s="54"/>
      <c r="W201" s="54"/>
      <c r="X201" s="54"/>
      <c r="Y201" s="54"/>
      <c r="Z201" s="54"/>
    </row>
    <row r="202" spans="1:26" ht="15.75" customHeight="1" x14ac:dyDescent="0.3">
      <c r="A202" s="406"/>
      <c r="B202" s="406"/>
      <c r="C202" s="406"/>
      <c r="D202" s="3"/>
      <c r="E202" s="406"/>
      <c r="F202" s="3"/>
      <c r="G202" s="406"/>
      <c r="H202" s="406"/>
      <c r="I202" s="54"/>
      <c r="J202" s="54"/>
      <c r="K202" s="54"/>
      <c r="L202" s="54"/>
      <c r="M202" s="54"/>
      <c r="N202" s="54"/>
      <c r="O202" s="54"/>
      <c r="P202" s="54"/>
      <c r="Q202" s="54"/>
      <c r="R202" s="54"/>
      <c r="S202" s="54"/>
      <c r="T202" s="54"/>
      <c r="U202" s="54"/>
      <c r="V202" s="54"/>
      <c r="W202" s="54"/>
      <c r="X202" s="54"/>
      <c r="Y202" s="54"/>
      <c r="Z202" s="54"/>
    </row>
    <row r="203" spans="1:26" ht="15.75" customHeight="1" x14ac:dyDescent="0.3">
      <c r="A203" s="406"/>
      <c r="B203" s="406"/>
      <c r="C203" s="406"/>
      <c r="D203" s="3"/>
      <c r="E203" s="406"/>
      <c r="F203" s="3"/>
      <c r="G203" s="406"/>
      <c r="H203" s="406"/>
      <c r="I203" s="54"/>
      <c r="J203" s="54"/>
      <c r="K203" s="54"/>
      <c r="L203" s="54"/>
      <c r="M203" s="54"/>
      <c r="N203" s="54"/>
      <c r="O203" s="54"/>
      <c r="P203" s="54"/>
      <c r="Q203" s="54"/>
      <c r="R203" s="54"/>
      <c r="S203" s="54"/>
      <c r="T203" s="54"/>
      <c r="U203" s="54"/>
      <c r="V203" s="54"/>
      <c r="W203" s="54"/>
      <c r="X203" s="54"/>
      <c r="Y203" s="54"/>
      <c r="Z203" s="54"/>
    </row>
    <row r="204" spans="1:26" ht="15.75" customHeight="1" x14ac:dyDescent="0.3">
      <c r="A204" s="406"/>
      <c r="B204" s="406"/>
      <c r="C204" s="406"/>
      <c r="D204" s="3"/>
      <c r="E204" s="406"/>
      <c r="F204" s="3"/>
      <c r="G204" s="406"/>
      <c r="H204" s="406"/>
      <c r="I204" s="54"/>
      <c r="J204" s="54"/>
      <c r="K204" s="54"/>
      <c r="L204" s="54"/>
      <c r="M204" s="54"/>
      <c r="N204" s="54"/>
      <c r="O204" s="54"/>
      <c r="P204" s="54"/>
      <c r="Q204" s="54"/>
      <c r="R204" s="54"/>
      <c r="S204" s="54"/>
      <c r="T204" s="54"/>
      <c r="U204" s="54"/>
      <c r="V204" s="54"/>
      <c r="W204" s="54"/>
      <c r="X204" s="54"/>
      <c r="Y204" s="54"/>
      <c r="Z204" s="54"/>
    </row>
    <row r="205" spans="1:26" ht="15.75" customHeight="1" x14ac:dyDescent="0.3">
      <c r="A205" s="406"/>
      <c r="B205" s="406"/>
      <c r="C205" s="406"/>
      <c r="D205" s="3"/>
      <c r="E205" s="406"/>
      <c r="F205" s="3"/>
      <c r="G205" s="406"/>
      <c r="H205" s="406"/>
      <c r="I205" s="54"/>
      <c r="J205" s="54"/>
      <c r="K205" s="54"/>
      <c r="L205" s="54"/>
      <c r="M205" s="54"/>
      <c r="N205" s="54"/>
      <c r="O205" s="54"/>
      <c r="P205" s="54"/>
      <c r="Q205" s="54"/>
      <c r="R205" s="54"/>
      <c r="S205" s="54"/>
      <c r="T205" s="54"/>
      <c r="U205" s="54"/>
      <c r="V205" s="54"/>
      <c r="W205" s="54"/>
      <c r="X205" s="54"/>
      <c r="Y205" s="54"/>
      <c r="Z205" s="54"/>
    </row>
    <row r="206" spans="1:26" ht="15.75" customHeight="1" x14ac:dyDescent="0.3">
      <c r="A206" s="406"/>
      <c r="B206" s="406"/>
      <c r="C206" s="406"/>
      <c r="D206" s="3"/>
      <c r="E206" s="406"/>
      <c r="F206" s="3"/>
      <c r="G206" s="406"/>
      <c r="H206" s="406"/>
      <c r="I206" s="54"/>
      <c r="J206" s="54"/>
      <c r="K206" s="54"/>
      <c r="L206" s="54"/>
      <c r="M206" s="54"/>
      <c r="N206" s="54"/>
      <c r="O206" s="54"/>
      <c r="P206" s="54"/>
      <c r="Q206" s="54"/>
      <c r="R206" s="54"/>
      <c r="S206" s="54"/>
      <c r="T206" s="54"/>
      <c r="U206" s="54"/>
      <c r="V206" s="54"/>
      <c r="W206" s="54"/>
      <c r="X206" s="54"/>
      <c r="Y206" s="54"/>
      <c r="Z206" s="54"/>
    </row>
    <row r="207" spans="1:26" ht="15.75" customHeight="1" x14ac:dyDescent="0.3">
      <c r="A207" s="406"/>
      <c r="B207" s="406"/>
      <c r="C207" s="406"/>
      <c r="D207" s="3"/>
      <c r="E207" s="406"/>
      <c r="F207" s="3"/>
      <c r="G207" s="406"/>
      <c r="H207" s="406"/>
      <c r="I207" s="54"/>
      <c r="J207" s="54"/>
      <c r="K207" s="54"/>
      <c r="L207" s="54"/>
      <c r="M207" s="54"/>
      <c r="N207" s="54"/>
      <c r="O207" s="54"/>
      <c r="P207" s="54"/>
      <c r="Q207" s="54"/>
      <c r="R207" s="54"/>
      <c r="S207" s="54"/>
      <c r="T207" s="54"/>
      <c r="U207" s="54"/>
      <c r="V207" s="54"/>
      <c r="W207" s="54"/>
      <c r="X207" s="54"/>
      <c r="Y207" s="54"/>
      <c r="Z207" s="54"/>
    </row>
    <row r="208" spans="1:26" ht="15.75" customHeight="1" x14ac:dyDescent="0.3">
      <c r="A208" s="406"/>
      <c r="B208" s="406"/>
      <c r="C208" s="406"/>
      <c r="D208" s="3"/>
      <c r="E208" s="406"/>
      <c r="F208" s="3"/>
      <c r="G208" s="406"/>
      <c r="H208" s="406"/>
      <c r="I208" s="54"/>
      <c r="J208" s="54"/>
      <c r="K208" s="54"/>
      <c r="L208" s="54"/>
      <c r="M208" s="54"/>
      <c r="N208" s="54"/>
      <c r="O208" s="54"/>
      <c r="P208" s="54"/>
      <c r="Q208" s="54"/>
      <c r="R208" s="54"/>
      <c r="S208" s="54"/>
      <c r="T208" s="54"/>
      <c r="U208" s="54"/>
      <c r="V208" s="54"/>
      <c r="W208" s="54"/>
      <c r="X208" s="54"/>
      <c r="Y208" s="54"/>
      <c r="Z208" s="54"/>
    </row>
    <row r="209" spans="1:26" ht="15.75" customHeight="1" x14ac:dyDescent="0.3">
      <c r="A209" s="406"/>
      <c r="B209" s="406"/>
      <c r="C209" s="406"/>
      <c r="D209" s="3"/>
      <c r="E209" s="406"/>
      <c r="F209" s="3"/>
      <c r="G209" s="406"/>
      <c r="H209" s="406"/>
      <c r="I209" s="54"/>
      <c r="J209" s="54"/>
      <c r="K209" s="54"/>
      <c r="L209" s="54"/>
      <c r="M209" s="54"/>
      <c r="N209" s="54"/>
      <c r="O209" s="54"/>
      <c r="P209" s="54"/>
      <c r="Q209" s="54"/>
      <c r="R209" s="54"/>
      <c r="S209" s="54"/>
      <c r="T209" s="54"/>
      <c r="U209" s="54"/>
      <c r="V209" s="54"/>
      <c r="W209" s="54"/>
      <c r="X209" s="54"/>
      <c r="Y209" s="54"/>
      <c r="Z209" s="54"/>
    </row>
    <row r="210" spans="1:26" ht="15.75" customHeight="1" x14ac:dyDescent="0.3">
      <c r="A210" s="406"/>
      <c r="B210" s="406"/>
      <c r="C210" s="406"/>
      <c r="D210" s="3"/>
      <c r="E210" s="406"/>
      <c r="F210" s="3"/>
      <c r="G210" s="406"/>
      <c r="H210" s="406"/>
      <c r="I210" s="54"/>
      <c r="J210" s="54"/>
      <c r="K210" s="54"/>
      <c r="L210" s="54"/>
      <c r="M210" s="54"/>
      <c r="N210" s="54"/>
      <c r="O210" s="54"/>
      <c r="P210" s="54"/>
      <c r="Q210" s="54"/>
      <c r="R210" s="54"/>
      <c r="S210" s="54"/>
      <c r="T210" s="54"/>
      <c r="U210" s="54"/>
      <c r="V210" s="54"/>
      <c r="W210" s="54"/>
      <c r="X210" s="54"/>
      <c r="Y210" s="54"/>
      <c r="Z210" s="54"/>
    </row>
    <row r="211" spans="1:26" ht="15.75" customHeight="1" x14ac:dyDescent="0.3">
      <c r="A211" s="406"/>
      <c r="B211" s="406"/>
      <c r="C211" s="406"/>
      <c r="D211" s="3"/>
      <c r="E211" s="406"/>
      <c r="F211" s="3"/>
      <c r="G211" s="406"/>
      <c r="H211" s="406"/>
      <c r="I211" s="54"/>
      <c r="J211" s="54"/>
      <c r="K211" s="54"/>
      <c r="L211" s="54"/>
      <c r="M211" s="54"/>
      <c r="N211" s="54"/>
      <c r="O211" s="54"/>
      <c r="P211" s="54"/>
      <c r="Q211" s="54"/>
      <c r="R211" s="54"/>
      <c r="S211" s="54"/>
      <c r="T211" s="54"/>
      <c r="U211" s="54"/>
      <c r="V211" s="54"/>
      <c r="W211" s="54"/>
      <c r="X211" s="54"/>
      <c r="Y211" s="54"/>
      <c r="Z211" s="54"/>
    </row>
    <row r="212" spans="1:26" ht="15.75" customHeight="1" x14ac:dyDescent="0.3">
      <c r="A212" s="406"/>
      <c r="B212" s="406"/>
      <c r="C212" s="406"/>
      <c r="D212" s="3"/>
      <c r="E212" s="406"/>
      <c r="F212" s="3"/>
      <c r="G212" s="406"/>
      <c r="H212" s="406"/>
      <c r="I212" s="54"/>
      <c r="J212" s="54"/>
      <c r="K212" s="54"/>
      <c r="L212" s="54"/>
      <c r="M212" s="54"/>
      <c r="N212" s="54"/>
      <c r="O212" s="54"/>
      <c r="P212" s="54"/>
      <c r="Q212" s="54"/>
      <c r="R212" s="54"/>
      <c r="S212" s="54"/>
      <c r="T212" s="54"/>
      <c r="U212" s="54"/>
      <c r="V212" s="54"/>
      <c r="W212" s="54"/>
      <c r="X212" s="54"/>
      <c r="Y212" s="54"/>
      <c r="Z212" s="54"/>
    </row>
    <row r="213" spans="1:26" ht="15.75" customHeight="1" x14ac:dyDescent="0.3">
      <c r="A213" s="406"/>
      <c r="B213" s="406"/>
      <c r="C213" s="406"/>
      <c r="D213" s="3"/>
      <c r="E213" s="406"/>
      <c r="F213" s="3"/>
      <c r="G213" s="406"/>
      <c r="H213" s="406"/>
      <c r="I213" s="54"/>
      <c r="J213" s="54"/>
      <c r="K213" s="54"/>
      <c r="L213" s="54"/>
      <c r="M213" s="54"/>
      <c r="N213" s="54"/>
      <c r="O213" s="54"/>
      <c r="P213" s="54"/>
      <c r="Q213" s="54"/>
      <c r="R213" s="54"/>
      <c r="S213" s="54"/>
      <c r="T213" s="54"/>
      <c r="U213" s="54"/>
      <c r="V213" s="54"/>
      <c r="W213" s="54"/>
      <c r="X213" s="54"/>
      <c r="Y213" s="54"/>
      <c r="Z213" s="54"/>
    </row>
    <row r="214" spans="1:26" ht="15.75" customHeight="1" x14ac:dyDescent="0.3">
      <c r="A214" s="406"/>
      <c r="B214" s="406"/>
      <c r="C214" s="406"/>
      <c r="D214" s="3"/>
      <c r="E214" s="406"/>
      <c r="F214" s="3"/>
      <c r="G214" s="406"/>
      <c r="H214" s="406"/>
      <c r="I214" s="54"/>
      <c r="J214" s="54"/>
      <c r="K214" s="54"/>
      <c r="L214" s="54"/>
      <c r="M214" s="54"/>
      <c r="N214" s="54"/>
      <c r="O214" s="54"/>
      <c r="P214" s="54"/>
      <c r="Q214" s="54"/>
      <c r="R214" s="54"/>
      <c r="S214" s="54"/>
      <c r="T214" s="54"/>
      <c r="U214" s="54"/>
      <c r="V214" s="54"/>
      <c r="W214" s="54"/>
      <c r="X214" s="54"/>
      <c r="Y214" s="54"/>
      <c r="Z214" s="54"/>
    </row>
    <row r="215" spans="1:26" ht="15.75" customHeight="1" x14ac:dyDescent="0.3">
      <c r="A215" s="406"/>
      <c r="B215" s="406"/>
      <c r="C215" s="406"/>
      <c r="D215" s="3"/>
      <c r="E215" s="406"/>
      <c r="F215" s="3"/>
      <c r="G215" s="406"/>
      <c r="H215" s="406"/>
      <c r="I215" s="54"/>
      <c r="J215" s="54"/>
      <c r="K215" s="54"/>
      <c r="L215" s="54"/>
      <c r="M215" s="54"/>
      <c r="N215" s="54"/>
      <c r="O215" s="54"/>
      <c r="P215" s="54"/>
      <c r="Q215" s="54"/>
      <c r="R215" s="54"/>
      <c r="S215" s="54"/>
      <c r="T215" s="54"/>
      <c r="U215" s="54"/>
      <c r="V215" s="54"/>
      <c r="W215" s="54"/>
      <c r="X215" s="54"/>
      <c r="Y215" s="54"/>
      <c r="Z215" s="54"/>
    </row>
    <row r="216" spans="1:26" ht="15.75" customHeight="1" x14ac:dyDescent="0.3">
      <c r="A216" s="406"/>
      <c r="B216" s="406"/>
      <c r="C216" s="406"/>
      <c r="D216" s="3"/>
      <c r="E216" s="406"/>
      <c r="F216" s="3"/>
      <c r="G216" s="406"/>
      <c r="H216" s="406"/>
      <c r="I216" s="54"/>
      <c r="J216" s="54"/>
      <c r="K216" s="54"/>
      <c r="L216" s="54"/>
      <c r="M216" s="54"/>
      <c r="N216" s="54"/>
      <c r="O216" s="54"/>
      <c r="P216" s="54"/>
      <c r="Q216" s="54"/>
      <c r="R216" s="54"/>
      <c r="S216" s="54"/>
      <c r="T216" s="54"/>
      <c r="U216" s="54"/>
      <c r="V216" s="54"/>
      <c r="W216" s="54"/>
      <c r="X216" s="54"/>
      <c r="Y216" s="54"/>
      <c r="Z216" s="54"/>
    </row>
    <row r="217" spans="1:26" ht="15.75" customHeight="1" x14ac:dyDescent="0.3">
      <c r="A217" s="406"/>
      <c r="B217" s="406"/>
      <c r="C217" s="406"/>
      <c r="D217" s="3"/>
      <c r="E217" s="406"/>
      <c r="F217" s="3"/>
      <c r="G217" s="406"/>
      <c r="H217" s="406"/>
      <c r="I217" s="54"/>
      <c r="J217" s="54"/>
      <c r="K217" s="54"/>
      <c r="L217" s="54"/>
      <c r="M217" s="54"/>
      <c r="N217" s="54"/>
      <c r="O217" s="54"/>
      <c r="P217" s="54"/>
      <c r="Q217" s="54"/>
      <c r="R217" s="54"/>
      <c r="S217" s="54"/>
      <c r="T217" s="54"/>
      <c r="U217" s="54"/>
      <c r="V217" s="54"/>
      <c r="W217" s="54"/>
      <c r="X217" s="54"/>
      <c r="Y217" s="54"/>
      <c r="Z217" s="54"/>
    </row>
    <row r="218" spans="1:26" ht="15.75" customHeight="1" x14ac:dyDescent="0.3">
      <c r="A218" s="406"/>
      <c r="B218" s="406"/>
      <c r="C218" s="406"/>
      <c r="D218" s="3"/>
      <c r="E218" s="406"/>
      <c r="F218" s="3"/>
      <c r="G218" s="406"/>
      <c r="H218" s="406"/>
      <c r="I218" s="54"/>
      <c r="J218" s="54"/>
      <c r="K218" s="54"/>
      <c r="L218" s="54"/>
      <c r="M218" s="54"/>
      <c r="N218" s="54"/>
      <c r="O218" s="54"/>
      <c r="P218" s="54"/>
      <c r="Q218" s="54"/>
      <c r="R218" s="54"/>
      <c r="S218" s="54"/>
      <c r="T218" s="54"/>
      <c r="U218" s="54"/>
      <c r="V218" s="54"/>
      <c r="W218" s="54"/>
      <c r="X218" s="54"/>
      <c r="Y218" s="54"/>
      <c r="Z218" s="54"/>
    </row>
    <row r="219" spans="1:26" ht="15.75" customHeight="1" x14ac:dyDescent="0.3">
      <c r="A219" s="406"/>
      <c r="B219" s="406"/>
      <c r="C219" s="406"/>
      <c r="D219" s="3"/>
      <c r="E219" s="406"/>
      <c r="F219" s="3"/>
      <c r="G219" s="406"/>
      <c r="H219" s="406"/>
      <c r="I219" s="54"/>
      <c r="J219" s="54"/>
      <c r="K219" s="54"/>
      <c r="L219" s="54"/>
      <c r="M219" s="54"/>
      <c r="N219" s="54"/>
      <c r="O219" s="54"/>
      <c r="P219" s="54"/>
      <c r="Q219" s="54"/>
      <c r="R219" s="54"/>
      <c r="S219" s="54"/>
      <c r="T219" s="54"/>
      <c r="U219" s="54"/>
      <c r="V219" s="54"/>
      <c r="W219" s="54"/>
      <c r="X219" s="54"/>
      <c r="Y219" s="54"/>
      <c r="Z219" s="54"/>
    </row>
    <row r="220" spans="1:26" ht="15.75" customHeight="1" x14ac:dyDescent="0.3">
      <c r="A220" s="406"/>
      <c r="B220" s="406"/>
      <c r="C220" s="406"/>
      <c r="D220" s="3"/>
      <c r="E220" s="406"/>
      <c r="F220" s="3"/>
      <c r="G220" s="406"/>
      <c r="H220" s="406"/>
      <c r="I220" s="54"/>
      <c r="J220" s="54"/>
      <c r="K220" s="54"/>
      <c r="L220" s="54"/>
      <c r="M220" s="54"/>
      <c r="N220" s="54"/>
      <c r="O220" s="54"/>
      <c r="P220" s="54"/>
      <c r="Q220" s="54"/>
      <c r="R220" s="54"/>
      <c r="S220" s="54"/>
      <c r="T220" s="54"/>
      <c r="U220" s="54"/>
      <c r="V220" s="54"/>
      <c r="W220" s="54"/>
      <c r="X220" s="54"/>
      <c r="Y220" s="54"/>
      <c r="Z220" s="54"/>
    </row>
    <row r="221" spans="1:26" ht="15.75" customHeight="1" x14ac:dyDescent="0.3">
      <c r="A221" s="406"/>
      <c r="B221" s="406"/>
      <c r="C221" s="406"/>
      <c r="D221" s="3"/>
      <c r="E221" s="406"/>
      <c r="F221" s="3"/>
      <c r="G221" s="406"/>
      <c r="H221" s="406"/>
      <c r="I221" s="54"/>
      <c r="J221" s="54"/>
      <c r="K221" s="54"/>
      <c r="L221" s="54"/>
      <c r="M221" s="54"/>
      <c r="N221" s="54"/>
      <c r="O221" s="54"/>
      <c r="P221" s="54"/>
      <c r="Q221" s="54"/>
      <c r="R221" s="54"/>
      <c r="S221" s="54"/>
      <c r="T221" s="54"/>
      <c r="U221" s="54"/>
      <c r="V221" s="54"/>
      <c r="W221" s="54"/>
      <c r="X221" s="54"/>
      <c r="Y221" s="54"/>
      <c r="Z221" s="54"/>
    </row>
    <row r="222" spans="1:26" ht="15.75" customHeight="1" x14ac:dyDescent="0.3">
      <c r="A222" s="406"/>
      <c r="B222" s="406"/>
      <c r="C222" s="406"/>
      <c r="D222" s="3"/>
      <c r="E222" s="406"/>
      <c r="F222" s="3"/>
      <c r="G222" s="406"/>
      <c r="H222" s="406"/>
      <c r="I222" s="54"/>
      <c r="J222" s="54"/>
      <c r="K222" s="54"/>
      <c r="L222" s="54"/>
      <c r="M222" s="54"/>
      <c r="N222" s="54"/>
      <c r="O222" s="54"/>
      <c r="P222" s="54"/>
      <c r="Q222" s="54"/>
      <c r="R222" s="54"/>
      <c r="S222" s="54"/>
      <c r="T222" s="54"/>
      <c r="U222" s="54"/>
      <c r="V222" s="54"/>
      <c r="W222" s="54"/>
      <c r="X222" s="54"/>
      <c r="Y222" s="54"/>
      <c r="Z222" s="54"/>
    </row>
    <row r="223" spans="1:26" ht="15.75" customHeight="1" x14ac:dyDescent="0.3">
      <c r="A223" s="406"/>
      <c r="B223" s="406"/>
      <c r="C223" s="406"/>
      <c r="D223" s="3"/>
      <c r="E223" s="406"/>
      <c r="F223" s="3"/>
      <c r="G223" s="406"/>
      <c r="H223" s="406"/>
      <c r="I223" s="54"/>
      <c r="J223" s="54"/>
      <c r="K223" s="54"/>
      <c r="L223" s="54"/>
      <c r="M223" s="54"/>
      <c r="N223" s="54"/>
      <c r="O223" s="54"/>
      <c r="P223" s="54"/>
      <c r="Q223" s="54"/>
      <c r="R223" s="54"/>
      <c r="S223" s="54"/>
      <c r="T223" s="54"/>
      <c r="U223" s="54"/>
      <c r="V223" s="54"/>
      <c r="W223" s="54"/>
      <c r="X223" s="54"/>
      <c r="Y223" s="54"/>
      <c r="Z223" s="54"/>
    </row>
    <row r="224" spans="1:26" ht="15.75" customHeight="1" x14ac:dyDescent="0.3">
      <c r="A224" s="406"/>
      <c r="B224" s="406"/>
      <c r="C224" s="406"/>
      <c r="D224" s="3"/>
      <c r="E224" s="406"/>
      <c r="F224" s="3"/>
      <c r="G224" s="406"/>
      <c r="H224" s="406"/>
      <c r="I224" s="54"/>
      <c r="J224" s="54"/>
      <c r="K224" s="54"/>
      <c r="L224" s="54"/>
      <c r="M224" s="54"/>
      <c r="N224" s="54"/>
      <c r="O224" s="54"/>
      <c r="P224" s="54"/>
      <c r="Q224" s="54"/>
      <c r="R224" s="54"/>
      <c r="S224" s="54"/>
      <c r="T224" s="54"/>
      <c r="U224" s="54"/>
      <c r="V224" s="54"/>
      <c r="W224" s="54"/>
      <c r="X224" s="54"/>
      <c r="Y224" s="54"/>
      <c r="Z224" s="54"/>
    </row>
    <row r="225" spans="1:26" ht="15.75" customHeight="1" x14ac:dyDescent="0.3">
      <c r="A225" s="406"/>
      <c r="B225" s="406"/>
      <c r="C225" s="406"/>
      <c r="D225" s="3"/>
      <c r="E225" s="406"/>
      <c r="F225" s="3"/>
      <c r="G225" s="406"/>
      <c r="H225" s="406"/>
      <c r="I225" s="54"/>
      <c r="J225" s="54"/>
      <c r="K225" s="54"/>
      <c r="L225" s="54"/>
      <c r="M225" s="54"/>
      <c r="N225" s="54"/>
      <c r="O225" s="54"/>
      <c r="P225" s="54"/>
      <c r="Q225" s="54"/>
      <c r="R225" s="54"/>
      <c r="S225" s="54"/>
      <c r="T225" s="54"/>
      <c r="U225" s="54"/>
      <c r="V225" s="54"/>
      <c r="W225" s="54"/>
      <c r="X225" s="54"/>
      <c r="Y225" s="54"/>
      <c r="Z225" s="54"/>
    </row>
    <row r="226" spans="1:26" ht="15.75" customHeight="1" x14ac:dyDescent="0.3">
      <c r="A226" s="406"/>
      <c r="B226" s="406"/>
      <c r="C226" s="406"/>
      <c r="D226" s="3"/>
      <c r="E226" s="406"/>
      <c r="F226" s="3"/>
      <c r="G226" s="406"/>
      <c r="H226" s="406"/>
      <c r="I226" s="54"/>
      <c r="J226" s="54"/>
      <c r="K226" s="54"/>
      <c r="L226" s="54"/>
      <c r="M226" s="54"/>
      <c r="N226" s="54"/>
      <c r="O226" s="54"/>
      <c r="P226" s="54"/>
      <c r="Q226" s="54"/>
      <c r="R226" s="54"/>
      <c r="S226" s="54"/>
      <c r="T226" s="54"/>
      <c r="U226" s="54"/>
      <c r="V226" s="54"/>
      <c r="W226" s="54"/>
      <c r="X226" s="54"/>
      <c r="Y226" s="54"/>
      <c r="Z226" s="54"/>
    </row>
    <row r="227" spans="1:26" ht="15.75" customHeight="1" x14ac:dyDescent="0.3">
      <c r="A227" s="406"/>
      <c r="B227" s="406"/>
      <c r="C227" s="406"/>
      <c r="D227" s="3"/>
      <c r="E227" s="406"/>
      <c r="F227" s="3"/>
      <c r="G227" s="406"/>
      <c r="H227" s="406"/>
      <c r="I227" s="54"/>
      <c r="J227" s="54"/>
      <c r="K227" s="54"/>
      <c r="L227" s="54"/>
      <c r="M227" s="54"/>
      <c r="N227" s="54"/>
      <c r="O227" s="54"/>
      <c r="P227" s="54"/>
      <c r="Q227" s="54"/>
      <c r="R227" s="54"/>
      <c r="S227" s="54"/>
      <c r="T227" s="54"/>
      <c r="U227" s="54"/>
      <c r="V227" s="54"/>
      <c r="W227" s="54"/>
      <c r="X227" s="54"/>
      <c r="Y227" s="54"/>
      <c r="Z227" s="54"/>
    </row>
    <row r="228" spans="1:26" ht="15.75" customHeight="1" x14ac:dyDescent="0.3">
      <c r="A228" s="406"/>
      <c r="B228" s="406"/>
      <c r="C228" s="406"/>
      <c r="D228" s="3"/>
      <c r="E228" s="406"/>
      <c r="F228" s="3"/>
      <c r="G228" s="406"/>
      <c r="H228" s="406"/>
      <c r="I228" s="54"/>
      <c r="J228" s="54"/>
      <c r="K228" s="54"/>
      <c r="L228" s="54"/>
      <c r="M228" s="54"/>
      <c r="N228" s="54"/>
      <c r="O228" s="54"/>
      <c r="P228" s="54"/>
      <c r="Q228" s="54"/>
      <c r="R228" s="54"/>
      <c r="S228" s="54"/>
      <c r="T228" s="54"/>
      <c r="U228" s="54"/>
      <c r="V228" s="54"/>
      <c r="W228" s="54"/>
      <c r="X228" s="54"/>
      <c r="Y228" s="54"/>
      <c r="Z228" s="54"/>
    </row>
    <row r="229" spans="1:26" ht="15.75" customHeight="1" x14ac:dyDescent="0.3">
      <c r="A229" s="406"/>
      <c r="B229" s="406"/>
      <c r="C229" s="406"/>
      <c r="D229" s="3"/>
      <c r="E229" s="406"/>
      <c r="F229" s="3"/>
      <c r="G229" s="406"/>
      <c r="H229" s="406"/>
      <c r="I229" s="54"/>
      <c r="J229" s="54"/>
      <c r="K229" s="54"/>
      <c r="L229" s="54"/>
      <c r="M229" s="54"/>
      <c r="N229" s="54"/>
      <c r="O229" s="54"/>
      <c r="P229" s="54"/>
      <c r="Q229" s="54"/>
      <c r="R229" s="54"/>
      <c r="S229" s="54"/>
      <c r="T229" s="54"/>
      <c r="U229" s="54"/>
      <c r="V229" s="54"/>
      <c r="W229" s="54"/>
      <c r="X229" s="54"/>
      <c r="Y229" s="54"/>
      <c r="Z229" s="54"/>
    </row>
    <row r="230" spans="1:26" ht="15.75" customHeight="1" x14ac:dyDescent="0.3">
      <c r="A230" s="406"/>
      <c r="B230" s="406"/>
      <c r="C230" s="406"/>
      <c r="D230" s="3"/>
      <c r="E230" s="406"/>
      <c r="F230" s="3"/>
      <c r="G230" s="406"/>
      <c r="H230" s="406"/>
      <c r="I230" s="54"/>
      <c r="J230" s="54"/>
      <c r="K230" s="54"/>
      <c r="L230" s="54"/>
      <c r="M230" s="54"/>
      <c r="N230" s="54"/>
      <c r="O230" s="54"/>
      <c r="P230" s="54"/>
      <c r="Q230" s="54"/>
      <c r="R230" s="54"/>
      <c r="S230" s="54"/>
      <c r="T230" s="54"/>
      <c r="U230" s="54"/>
      <c r="V230" s="54"/>
      <c r="W230" s="54"/>
      <c r="X230" s="54"/>
      <c r="Y230" s="54"/>
      <c r="Z230" s="54"/>
    </row>
    <row r="231" spans="1:26" ht="15.75" customHeight="1" x14ac:dyDescent="0.3">
      <c r="A231" s="406"/>
      <c r="B231" s="406"/>
      <c r="C231" s="406"/>
      <c r="D231" s="3"/>
      <c r="E231" s="406"/>
      <c r="F231" s="3"/>
      <c r="G231" s="406"/>
      <c r="H231" s="406"/>
      <c r="I231" s="54"/>
      <c r="J231" s="54"/>
      <c r="K231" s="54"/>
      <c r="L231" s="54"/>
      <c r="M231" s="54"/>
      <c r="N231" s="54"/>
      <c r="O231" s="54"/>
      <c r="P231" s="54"/>
      <c r="Q231" s="54"/>
      <c r="R231" s="54"/>
      <c r="S231" s="54"/>
      <c r="T231" s="54"/>
      <c r="U231" s="54"/>
      <c r="V231" s="54"/>
      <c r="W231" s="54"/>
      <c r="X231" s="54"/>
      <c r="Y231" s="54"/>
      <c r="Z231" s="54"/>
    </row>
    <row r="232" spans="1:26" ht="15.75" customHeight="1" x14ac:dyDescent="0.3">
      <c r="A232" s="406"/>
      <c r="B232" s="406"/>
      <c r="C232" s="406"/>
      <c r="D232" s="3"/>
      <c r="E232" s="406"/>
      <c r="F232" s="3"/>
      <c r="G232" s="406"/>
      <c r="H232" s="406"/>
      <c r="I232" s="54"/>
      <c r="J232" s="54"/>
      <c r="K232" s="54"/>
      <c r="L232" s="54"/>
      <c r="M232" s="54"/>
      <c r="N232" s="54"/>
      <c r="O232" s="54"/>
      <c r="P232" s="54"/>
      <c r="Q232" s="54"/>
      <c r="R232" s="54"/>
      <c r="S232" s="54"/>
      <c r="T232" s="54"/>
      <c r="U232" s="54"/>
      <c r="V232" s="54"/>
      <c r="W232" s="54"/>
      <c r="X232" s="54"/>
      <c r="Y232" s="54"/>
      <c r="Z232" s="54"/>
    </row>
    <row r="233" spans="1:26" ht="15.75" customHeight="1" x14ac:dyDescent="0.3">
      <c r="A233" s="406"/>
      <c r="B233" s="406"/>
      <c r="C233" s="406"/>
      <c r="D233" s="3"/>
      <c r="E233" s="406"/>
      <c r="F233" s="3"/>
      <c r="G233" s="406"/>
      <c r="H233" s="406"/>
      <c r="I233" s="54"/>
      <c r="J233" s="54"/>
      <c r="K233" s="54"/>
      <c r="L233" s="54"/>
      <c r="M233" s="54"/>
      <c r="N233" s="54"/>
      <c r="O233" s="54"/>
      <c r="P233" s="54"/>
      <c r="Q233" s="54"/>
      <c r="R233" s="54"/>
      <c r="S233" s="54"/>
      <c r="T233" s="54"/>
      <c r="U233" s="54"/>
      <c r="V233" s="54"/>
      <c r="W233" s="54"/>
      <c r="X233" s="54"/>
      <c r="Y233" s="54"/>
      <c r="Z233" s="54"/>
    </row>
    <row r="234" spans="1:26" ht="15.75" customHeight="1" x14ac:dyDescent="0.3">
      <c r="A234" s="406"/>
      <c r="B234" s="406"/>
      <c r="C234" s="406"/>
      <c r="D234" s="3"/>
      <c r="E234" s="406"/>
      <c r="F234" s="3"/>
      <c r="G234" s="406"/>
      <c r="H234" s="406"/>
      <c r="I234" s="54"/>
      <c r="J234" s="54"/>
      <c r="K234" s="54"/>
      <c r="L234" s="54"/>
      <c r="M234" s="54"/>
      <c r="N234" s="54"/>
      <c r="O234" s="54"/>
      <c r="P234" s="54"/>
      <c r="Q234" s="54"/>
      <c r="R234" s="54"/>
      <c r="S234" s="54"/>
      <c r="T234" s="54"/>
      <c r="U234" s="54"/>
      <c r="V234" s="54"/>
      <c r="W234" s="54"/>
      <c r="X234" s="54"/>
      <c r="Y234" s="54"/>
      <c r="Z234" s="54"/>
    </row>
    <row r="235" spans="1:26" ht="15.75" customHeight="1" x14ac:dyDescent="0.3">
      <c r="A235" s="406"/>
      <c r="B235" s="406"/>
      <c r="C235" s="406"/>
      <c r="D235" s="3"/>
      <c r="E235" s="406"/>
      <c r="F235" s="3"/>
      <c r="G235" s="406"/>
      <c r="H235" s="406"/>
      <c r="I235" s="54"/>
      <c r="J235" s="54"/>
      <c r="K235" s="54"/>
      <c r="L235" s="54"/>
      <c r="M235" s="54"/>
      <c r="N235" s="54"/>
      <c r="O235" s="54"/>
      <c r="P235" s="54"/>
      <c r="Q235" s="54"/>
      <c r="R235" s="54"/>
      <c r="S235" s="54"/>
      <c r="T235" s="54"/>
      <c r="U235" s="54"/>
      <c r="V235" s="54"/>
      <c r="W235" s="54"/>
      <c r="X235" s="54"/>
      <c r="Y235" s="54"/>
      <c r="Z235" s="54"/>
    </row>
    <row r="236" spans="1:26" ht="15.75" customHeight="1" x14ac:dyDescent="0.3">
      <c r="A236" s="406"/>
      <c r="B236" s="406"/>
      <c r="C236" s="406"/>
      <c r="D236" s="3"/>
      <c r="E236" s="406"/>
      <c r="F236" s="3"/>
      <c r="G236" s="406"/>
      <c r="H236" s="406"/>
      <c r="I236" s="54"/>
      <c r="J236" s="54"/>
      <c r="K236" s="54"/>
      <c r="L236" s="54"/>
      <c r="M236" s="54"/>
      <c r="N236" s="54"/>
      <c r="O236" s="54"/>
      <c r="P236" s="54"/>
      <c r="Q236" s="54"/>
      <c r="R236" s="54"/>
      <c r="S236" s="54"/>
      <c r="T236" s="54"/>
      <c r="U236" s="54"/>
      <c r="V236" s="54"/>
      <c r="W236" s="54"/>
      <c r="X236" s="54"/>
      <c r="Y236" s="54"/>
      <c r="Z236" s="54"/>
    </row>
    <row r="237" spans="1:26" ht="15.75" customHeight="1" x14ac:dyDescent="0.3">
      <c r="A237" s="406"/>
      <c r="B237" s="406"/>
      <c r="C237" s="406"/>
      <c r="D237" s="3"/>
      <c r="E237" s="406"/>
      <c r="F237" s="3"/>
      <c r="G237" s="406"/>
      <c r="H237" s="406"/>
      <c r="I237" s="54"/>
      <c r="J237" s="54"/>
      <c r="K237" s="54"/>
      <c r="L237" s="54"/>
      <c r="M237" s="54"/>
      <c r="N237" s="54"/>
      <c r="O237" s="54"/>
      <c r="P237" s="54"/>
      <c r="Q237" s="54"/>
      <c r="R237" s="54"/>
      <c r="S237" s="54"/>
      <c r="T237" s="54"/>
      <c r="U237" s="54"/>
      <c r="V237" s="54"/>
      <c r="W237" s="54"/>
      <c r="X237" s="54"/>
      <c r="Y237" s="54"/>
      <c r="Z237" s="54"/>
    </row>
    <row r="238" spans="1:26" ht="15.75" customHeight="1" x14ac:dyDescent="0.3">
      <c r="A238" s="406"/>
      <c r="B238" s="406"/>
      <c r="C238" s="406"/>
      <c r="D238" s="3"/>
      <c r="E238" s="406"/>
      <c r="F238" s="3"/>
      <c r="G238" s="406"/>
      <c r="H238" s="406"/>
      <c r="I238" s="54"/>
      <c r="J238" s="54"/>
      <c r="K238" s="54"/>
      <c r="L238" s="54"/>
      <c r="M238" s="54"/>
      <c r="N238" s="54"/>
      <c r="O238" s="54"/>
      <c r="P238" s="54"/>
      <c r="Q238" s="54"/>
      <c r="R238" s="54"/>
      <c r="S238" s="54"/>
      <c r="T238" s="54"/>
      <c r="U238" s="54"/>
      <c r="V238" s="54"/>
      <c r="W238" s="54"/>
      <c r="X238" s="54"/>
      <c r="Y238" s="54"/>
      <c r="Z238" s="54"/>
    </row>
    <row r="239" spans="1:26" ht="15.75" customHeight="1" x14ac:dyDescent="0.3">
      <c r="A239" s="406"/>
      <c r="B239" s="406"/>
      <c r="C239" s="406"/>
      <c r="D239" s="3"/>
      <c r="E239" s="406"/>
      <c r="F239" s="3"/>
      <c r="G239" s="406"/>
      <c r="H239" s="406"/>
      <c r="I239" s="54"/>
      <c r="J239" s="54"/>
      <c r="K239" s="54"/>
      <c r="L239" s="54"/>
      <c r="M239" s="54"/>
      <c r="N239" s="54"/>
      <c r="O239" s="54"/>
      <c r="P239" s="54"/>
      <c r="Q239" s="54"/>
      <c r="R239" s="54"/>
      <c r="S239" s="54"/>
      <c r="T239" s="54"/>
      <c r="U239" s="54"/>
      <c r="V239" s="54"/>
      <c r="W239" s="54"/>
      <c r="X239" s="54"/>
      <c r="Y239" s="54"/>
      <c r="Z239" s="54"/>
    </row>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4">
    <mergeCell ref="B37:C37"/>
    <mergeCell ref="H2:J2"/>
    <mergeCell ref="B4:J4"/>
    <mergeCell ref="B5:J5"/>
    <mergeCell ref="B6:J6"/>
    <mergeCell ref="B7:J7"/>
    <mergeCell ref="B9:D9"/>
    <mergeCell ref="E9:J9"/>
    <mergeCell ref="B17:C17"/>
    <mergeCell ref="B19:D19"/>
    <mergeCell ref="E19:J19"/>
    <mergeCell ref="B27:C27"/>
    <mergeCell ref="B29:D29"/>
    <mergeCell ref="E29:J2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2.59765625" defaultRowHeight="15" customHeight="1" x14ac:dyDescent="0.25"/>
  <cols>
    <col min="1" max="1" width="12.3984375" customWidth="1"/>
    <col min="2" max="15" width="12" customWidth="1"/>
    <col min="16" max="16" width="18.59765625" customWidth="1"/>
    <col min="17" max="17" width="11.59765625" customWidth="1"/>
    <col min="18" max="18" width="13.19921875" customWidth="1"/>
    <col min="19" max="26" width="6.59765625" customWidth="1"/>
  </cols>
  <sheetData>
    <row r="1" spans="1:26" ht="14.4" x14ac:dyDescent="0.3">
      <c r="B1" s="1"/>
      <c r="D1" s="2"/>
      <c r="E1" s="2"/>
      <c r="F1" s="2"/>
      <c r="G1" s="2"/>
      <c r="H1" s="2"/>
      <c r="I1" s="2"/>
      <c r="J1" s="3"/>
      <c r="K1" s="3" t="s">
        <v>0</v>
      </c>
      <c r="L1" s="3"/>
      <c r="M1" s="2"/>
      <c r="N1" s="3"/>
      <c r="O1" s="2"/>
      <c r="P1" s="3"/>
    </row>
    <row r="2" spans="1:26" ht="14.4" x14ac:dyDescent="0.3">
      <c r="D2" s="2"/>
      <c r="E2" s="2"/>
      <c r="F2" s="2"/>
      <c r="G2" s="2"/>
      <c r="H2" s="2"/>
      <c r="I2" s="2"/>
      <c r="J2" s="3"/>
      <c r="K2" s="4" t="s">
        <v>1</v>
      </c>
      <c r="L2" s="3"/>
      <c r="M2" s="2"/>
      <c r="N2" s="3"/>
      <c r="O2" s="2"/>
      <c r="P2" s="3"/>
    </row>
    <row r="3" spans="1:26" ht="15.6" x14ac:dyDescent="0.3">
      <c r="A3" s="5"/>
      <c r="B3" s="5"/>
      <c r="C3" s="5"/>
      <c r="D3" s="6"/>
      <c r="E3" s="6"/>
      <c r="F3" s="6"/>
      <c r="G3" s="6"/>
      <c r="H3" s="6"/>
      <c r="I3" s="6"/>
      <c r="J3" s="7"/>
      <c r="K3" s="8" t="s">
        <v>2</v>
      </c>
      <c r="L3" s="7"/>
      <c r="M3" s="9"/>
      <c r="N3" s="10"/>
      <c r="O3" s="9"/>
      <c r="P3" s="7"/>
      <c r="Q3" s="5"/>
      <c r="R3" s="5"/>
      <c r="S3" s="5"/>
      <c r="T3" s="5"/>
      <c r="U3" s="5"/>
      <c r="V3" s="5"/>
      <c r="W3" s="5"/>
      <c r="X3" s="5"/>
      <c r="Y3" s="5"/>
      <c r="Z3" s="5"/>
    </row>
    <row r="4" spans="1:26" ht="15.6" x14ac:dyDescent="0.3">
      <c r="A4" s="5"/>
      <c r="B4" s="5"/>
      <c r="C4" s="5"/>
      <c r="D4" s="6"/>
      <c r="E4" s="6"/>
      <c r="F4" s="6"/>
      <c r="G4" s="6"/>
      <c r="H4" s="6"/>
      <c r="I4" s="6"/>
      <c r="J4" s="7"/>
      <c r="K4" s="5"/>
      <c r="L4" s="11"/>
      <c r="M4" s="12"/>
      <c r="N4" s="11"/>
      <c r="O4" s="9"/>
      <c r="P4" s="7"/>
      <c r="Q4" s="5"/>
      <c r="R4" s="5"/>
      <c r="S4" s="5"/>
      <c r="T4" s="5"/>
      <c r="U4" s="5"/>
      <c r="V4" s="5"/>
      <c r="W4" s="5"/>
      <c r="X4" s="5"/>
      <c r="Y4" s="5"/>
      <c r="Z4" s="5"/>
    </row>
    <row r="5" spans="1:26" ht="15.75" customHeight="1" x14ac:dyDescent="0.3">
      <c r="A5" s="5"/>
      <c r="B5" s="13"/>
      <c r="C5" s="5"/>
      <c r="D5" s="13" t="s">
        <v>3</v>
      </c>
      <c r="E5" s="5"/>
      <c r="F5" s="14" t="s">
        <v>4</v>
      </c>
      <c r="G5" s="5"/>
      <c r="H5" s="5"/>
      <c r="I5" s="5"/>
      <c r="J5" s="5"/>
      <c r="K5" s="5"/>
      <c r="L5" s="15"/>
      <c r="M5" s="15"/>
      <c r="N5" s="16"/>
      <c r="O5" s="5"/>
      <c r="P5" s="5"/>
      <c r="Q5" s="5"/>
      <c r="R5" s="5"/>
      <c r="S5" s="5"/>
      <c r="T5" s="5"/>
      <c r="U5" s="5"/>
      <c r="V5" s="5"/>
      <c r="W5" s="5"/>
      <c r="X5" s="5"/>
      <c r="Y5" s="5"/>
      <c r="Z5" s="5"/>
    </row>
    <row r="6" spans="1:26" ht="15.6" x14ac:dyDescent="0.3">
      <c r="A6" s="5"/>
      <c r="B6" s="13"/>
      <c r="C6" s="5"/>
      <c r="D6" s="13" t="s">
        <v>5</v>
      </c>
      <c r="E6" s="13"/>
      <c r="F6" s="14" t="s">
        <v>6</v>
      </c>
      <c r="G6" s="13"/>
      <c r="H6" s="13"/>
      <c r="I6" s="13"/>
      <c r="J6" s="16"/>
      <c r="K6" s="5"/>
      <c r="L6" s="5"/>
      <c r="M6" s="5"/>
      <c r="N6" s="16"/>
      <c r="O6" s="5"/>
      <c r="P6" s="5"/>
      <c r="Q6" s="5"/>
      <c r="R6" s="5"/>
      <c r="S6" s="5"/>
      <c r="T6" s="5"/>
      <c r="U6" s="5"/>
      <c r="V6" s="5"/>
      <c r="W6" s="5"/>
      <c r="X6" s="5"/>
      <c r="Y6" s="5"/>
      <c r="Z6" s="5"/>
    </row>
    <row r="7" spans="1:26" ht="15.6" x14ac:dyDescent="0.3">
      <c r="A7" s="5"/>
      <c r="B7" s="5"/>
      <c r="C7" s="5"/>
      <c r="D7" s="13" t="s">
        <v>7</v>
      </c>
      <c r="E7" s="13"/>
      <c r="F7" s="14" t="s">
        <v>8</v>
      </c>
      <c r="G7" s="13"/>
      <c r="H7" s="13"/>
      <c r="I7" s="13"/>
      <c r="J7" s="16"/>
      <c r="K7" s="5"/>
      <c r="L7" s="17"/>
      <c r="M7" s="17"/>
      <c r="N7" s="16"/>
      <c r="O7" s="5"/>
      <c r="P7" s="5"/>
      <c r="Q7" s="5"/>
      <c r="R7" s="5"/>
      <c r="S7" s="5"/>
      <c r="T7" s="5"/>
      <c r="U7" s="5"/>
      <c r="V7" s="5"/>
      <c r="W7" s="5"/>
      <c r="X7" s="5"/>
      <c r="Y7" s="5"/>
      <c r="Z7" s="5"/>
    </row>
    <row r="8" spans="1:26" ht="15.6" x14ac:dyDescent="0.3">
      <c r="A8" s="5"/>
      <c r="B8" s="5"/>
      <c r="C8" s="5"/>
      <c r="D8" s="13" t="s">
        <v>9</v>
      </c>
      <c r="E8" s="13"/>
      <c r="F8" s="14" t="s">
        <v>10</v>
      </c>
      <c r="G8" s="13"/>
      <c r="H8" s="13"/>
      <c r="I8" s="13"/>
      <c r="J8" s="16"/>
      <c r="K8" s="5"/>
      <c r="L8" s="16"/>
      <c r="M8" s="16"/>
      <c r="N8" s="16"/>
      <c r="O8" s="5"/>
      <c r="P8" s="5"/>
      <c r="Q8" s="5"/>
      <c r="R8" s="5"/>
      <c r="S8" s="5"/>
      <c r="T8" s="5"/>
      <c r="U8" s="5"/>
      <c r="V8" s="5"/>
      <c r="W8" s="5"/>
      <c r="X8" s="5"/>
      <c r="Y8" s="5"/>
      <c r="Z8" s="5"/>
    </row>
    <row r="9" spans="1:26" ht="15.6" x14ac:dyDescent="0.3">
      <c r="A9" s="5"/>
      <c r="B9" s="5"/>
      <c r="C9" s="5"/>
      <c r="D9" s="12"/>
      <c r="E9" s="12"/>
      <c r="F9" s="12"/>
      <c r="G9" s="12"/>
      <c r="H9" s="12"/>
      <c r="I9" s="12"/>
      <c r="J9" s="11"/>
      <c r="K9" s="12"/>
      <c r="L9" s="11"/>
      <c r="M9" s="12"/>
      <c r="N9" s="11"/>
      <c r="O9" s="9"/>
      <c r="P9" s="7"/>
      <c r="Q9" s="5"/>
      <c r="R9" s="5"/>
      <c r="S9" s="5"/>
      <c r="T9" s="5"/>
      <c r="U9" s="5"/>
      <c r="V9" s="5"/>
      <c r="W9" s="5"/>
      <c r="X9" s="5"/>
      <c r="Y9" s="5"/>
      <c r="Z9" s="5"/>
    </row>
    <row r="10" spans="1:26" ht="15.6" x14ac:dyDescent="0.3">
      <c r="A10" s="5"/>
      <c r="B10" s="5"/>
      <c r="C10" s="5"/>
      <c r="D10" s="12"/>
      <c r="E10" s="12"/>
      <c r="F10" s="12"/>
      <c r="G10" s="12"/>
      <c r="H10" s="12"/>
      <c r="I10" s="12"/>
      <c r="J10" s="11"/>
      <c r="K10" s="12"/>
      <c r="L10" s="11"/>
      <c r="M10" s="12"/>
      <c r="N10" s="11"/>
      <c r="O10" s="9"/>
      <c r="P10" s="7"/>
      <c r="Q10" s="5"/>
      <c r="R10" s="5"/>
      <c r="S10" s="5"/>
      <c r="T10" s="5"/>
      <c r="U10" s="5"/>
      <c r="V10" s="5"/>
      <c r="W10" s="5"/>
      <c r="X10" s="5"/>
      <c r="Y10" s="5"/>
      <c r="Z10" s="5"/>
    </row>
    <row r="11" spans="1:26" ht="15.6" x14ac:dyDescent="0.3">
      <c r="A11" s="5"/>
      <c r="B11" s="500" t="s">
        <v>11</v>
      </c>
      <c r="C11" s="501"/>
      <c r="D11" s="501"/>
      <c r="E11" s="501"/>
      <c r="F11" s="501"/>
      <c r="G11" s="501"/>
      <c r="H11" s="501"/>
      <c r="I11" s="501"/>
      <c r="J11" s="501"/>
      <c r="K11" s="501"/>
      <c r="L11" s="501"/>
      <c r="M11" s="501"/>
      <c r="N11" s="501"/>
      <c r="O11" s="9"/>
      <c r="P11" s="7"/>
      <c r="Q11" s="18"/>
      <c r="R11" s="5"/>
      <c r="S11" s="5"/>
      <c r="T11" s="5"/>
      <c r="U11" s="5"/>
      <c r="V11" s="5"/>
      <c r="W11" s="5"/>
      <c r="X11" s="5"/>
      <c r="Y11" s="5"/>
      <c r="Z11" s="5"/>
    </row>
    <row r="12" spans="1:26" ht="15.6" x14ac:dyDescent="0.3">
      <c r="A12" s="5"/>
      <c r="B12" s="500" t="s">
        <v>12</v>
      </c>
      <c r="C12" s="501"/>
      <c r="D12" s="501"/>
      <c r="E12" s="501"/>
      <c r="F12" s="501"/>
      <c r="G12" s="501"/>
      <c r="H12" s="501"/>
      <c r="I12" s="501"/>
      <c r="J12" s="501"/>
      <c r="K12" s="501"/>
      <c r="L12" s="501"/>
      <c r="M12" s="501"/>
      <c r="N12" s="501"/>
      <c r="O12" s="9"/>
      <c r="P12" s="7"/>
      <c r="Q12" s="5"/>
      <c r="R12" s="5"/>
      <c r="S12" s="5"/>
      <c r="T12" s="5"/>
      <c r="U12" s="5"/>
      <c r="V12" s="5"/>
      <c r="W12" s="5"/>
      <c r="X12" s="5"/>
      <c r="Y12" s="5"/>
      <c r="Z12" s="5"/>
    </row>
    <row r="13" spans="1:26" ht="15.6" x14ac:dyDescent="0.3">
      <c r="A13" s="5"/>
      <c r="B13" s="502" t="s">
        <v>13</v>
      </c>
      <c r="C13" s="501"/>
      <c r="D13" s="501"/>
      <c r="E13" s="501"/>
      <c r="F13" s="501"/>
      <c r="G13" s="501"/>
      <c r="H13" s="501"/>
      <c r="I13" s="501"/>
      <c r="J13" s="501"/>
      <c r="K13" s="501"/>
      <c r="L13" s="501"/>
      <c r="M13" s="501"/>
      <c r="N13" s="501"/>
      <c r="O13" s="9"/>
      <c r="P13" s="7"/>
      <c r="Q13" s="5"/>
      <c r="R13" s="5"/>
      <c r="S13" s="5"/>
      <c r="T13" s="5"/>
      <c r="U13" s="5"/>
      <c r="V13" s="5"/>
      <c r="W13" s="5"/>
      <c r="X13" s="5"/>
      <c r="Y13" s="5"/>
      <c r="Z13" s="5"/>
    </row>
    <row r="14" spans="1:26" ht="15.6" x14ac:dyDescent="0.3">
      <c r="A14" s="5"/>
      <c r="B14" s="13"/>
      <c r="C14" s="16"/>
      <c r="D14" s="12"/>
      <c r="E14" s="12"/>
      <c r="F14" s="12"/>
      <c r="G14" s="12"/>
      <c r="H14" s="12"/>
      <c r="I14" s="12"/>
      <c r="J14" s="11"/>
      <c r="K14" s="12"/>
      <c r="L14" s="11"/>
      <c r="M14" s="12"/>
      <c r="N14" s="11"/>
      <c r="O14" s="9"/>
      <c r="P14" s="7"/>
      <c r="Q14" s="5"/>
      <c r="R14" s="5"/>
      <c r="S14" s="5"/>
      <c r="T14" s="5"/>
      <c r="U14" s="5"/>
      <c r="V14" s="5"/>
      <c r="W14" s="5"/>
      <c r="X14" s="5"/>
      <c r="Y14" s="5"/>
      <c r="Z14" s="5"/>
    </row>
    <row r="15" spans="1:26" ht="14.4" x14ac:dyDescent="0.3">
      <c r="D15" s="2"/>
      <c r="E15" s="2"/>
      <c r="F15" s="2"/>
      <c r="G15" s="2"/>
      <c r="H15" s="2"/>
      <c r="I15" s="2"/>
      <c r="J15" s="3"/>
      <c r="K15" s="2"/>
      <c r="L15" s="3"/>
      <c r="M15" s="2"/>
      <c r="N15" s="3"/>
      <c r="O15" s="2"/>
      <c r="P15" s="3"/>
    </row>
    <row r="16" spans="1:26" ht="30" customHeight="1" x14ac:dyDescent="0.25">
      <c r="A16" s="486"/>
      <c r="B16" s="489" t="s">
        <v>14</v>
      </c>
      <c r="C16" s="490"/>
      <c r="D16" s="493" t="s">
        <v>15</v>
      </c>
      <c r="E16" s="494"/>
      <c r="F16" s="494"/>
      <c r="G16" s="494"/>
      <c r="H16" s="494"/>
      <c r="I16" s="494"/>
      <c r="J16" s="495"/>
      <c r="K16" s="496" t="s">
        <v>16</v>
      </c>
      <c r="L16" s="490"/>
      <c r="M16" s="496" t="s">
        <v>17</v>
      </c>
      <c r="N16" s="490"/>
      <c r="O16" s="19"/>
      <c r="P16" s="536" t="s">
        <v>432</v>
      </c>
      <c r="Q16" s="510"/>
      <c r="R16" s="537"/>
      <c r="S16" s="19"/>
      <c r="T16" s="19"/>
      <c r="U16" s="19"/>
      <c r="V16" s="19"/>
      <c r="W16" s="19"/>
      <c r="X16" s="19"/>
      <c r="Y16" s="19"/>
      <c r="Z16" s="19"/>
    </row>
    <row r="17" spans="1:26" ht="51" customHeight="1" x14ac:dyDescent="0.3">
      <c r="A17" s="487"/>
      <c r="B17" s="491"/>
      <c r="C17" s="492"/>
      <c r="D17" s="20" t="s">
        <v>18</v>
      </c>
      <c r="E17" s="21" t="s">
        <v>19</v>
      </c>
      <c r="F17" s="21" t="s">
        <v>20</v>
      </c>
      <c r="G17" s="21" t="s">
        <v>21</v>
      </c>
      <c r="H17" s="21" t="s">
        <v>22</v>
      </c>
      <c r="I17" s="498" t="s">
        <v>23</v>
      </c>
      <c r="J17" s="499"/>
      <c r="K17" s="497"/>
      <c r="L17" s="492"/>
      <c r="M17" s="497"/>
      <c r="N17" s="492"/>
      <c r="P17" s="538"/>
      <c r="Q17" s="491"/>
      <c r="R17" s="539"/>
    </row>
    <row r="18" spans="1:26" ht="47.25" customHeight="1" x14ac:dyDescent="0.3">
      <c r="A18" s="488"/>
      <c r="B18" s="22" t="s">
        <v>24</v>
      </c>
      <c r="C18" s="23" t="s">
        <v>25</v>
      </c>
      <c r="D18" s="22" t="s">
        <v>25</v>
      </c>
      <c r="E18" s="24" t="s">
        <v>25</v>
      </c>
      <c r="F18" s="24" t="s">
        <v>25</v>
      </c>
      <c r="G18" s="24" t="s">
        <v>25</v>
      </c>
      <c r="H18" s="24" t="s">
        <v>25</v>
      </c>
      <c r="I18" s="24" t="s">
        <v>24</v>
      </c>
      <c r="J18" s="25" t="s">
        <v>26</v>
      </c>
      <c r="K18" s="22" t="s">
        <v>24</v>
      </c>
      <c r="L18" s="23" t="s">
        <v>25</v>
      </c>
      <c r="M18" s="26" t="s">
        <v>24</v>
      </c>
      <c r="N18" s="27" t="s">
        <v>25</v>
      </c>
      <c r="O18" s="28"/>
      <c r="P18" s="427"/>
      <c r="Q18" s="428" t="s">
        <v>24</v>
      </c>
      <c r="R18" s="428" t="s">
        <v>143</v>
      </c>
      <c r="S18" s="28"/>
      <c r="T18" s="28"/>
      <c r="U18" s="28"/>
      <c r="V18" s="28"/>
      <c r="W18" s="28"/>
      <c r="X18" s="28"/>
      <c r="Y18" s="28"/>
      <c r="Z18" s="28"/>
    </row>
    <row r="19" spans="1:26" ht="15" customHeight="1" x14ac:dyDescent="0.3">
      <c r="A19" s="29" t="s">
        <v>27</v>
      </c>
      <c r="B19" s="30" t="s">
        <v>28</v>
      </c>
      <c r="C19" s="31" t="s">
        <v>29</v>
      </c>
      <c r="D19" s="32" t="s">
        <v>30</v>
      </c>
      <c r="E19" s="33" t="s">
        <v>31</v>
      </c>
      <c r="F19" s="33" t="s">
        <v>32</v>
      </c>
      <c r="G19" s="33" t="s">
        <v>33</v>
      </c>
      <c r="H19" s="33" t="s">
        <v>34</v>
      </c>
      <c r="I19" s="33" t="s">
        <v>35</v>
      </c>
      <c r="J19" s="31" t="s">
        <v>36</v>
      </c>
      <c r="K19" s="32" t="s">
        <v>37</v>
      </c>
      <c r="L19" s="31" t="s">
        <v>38</v>
      </c>
      <c r="M19" s="32" t="s">
        <v>39</v>
      </c>
      <c r="N19" s="31" t="s">
        <v>40</v>
      </c>
      <c r="O19" s="34"/>
      <c r="P19" s="429"/>
      <c r="Q19" s="430"/>
      <c r="R19" s="430"/>
      <c r="S19" s="34"/>
      <c r="T19" s="34"/>
      <c r="U19" s="34"/>
      <c r="V19" s="34"/>
      <c r="W19" s="34"/>
      <c r="X19" s="34"/>
      <c r="Y19" s="34"/>
      <c r="Z19" s="34"/>
    </row>
    <row r="20" spans="1:26" ht="39.75" customHeight="1" x14ac:dyDescent="0.3">
      <c r="A20" s="35" t="s">
        <v>41</v>
      </c>
      <c r="B20" s="36"/>
      <c r="C20" s="37">
        <f>Витрати!G170</f>
        <v>983525</v>
      </c>
      <c r="D20" s="38"/>
      <c r="E20" s="39"/>
      <c r="F20" s="39"/>
      <c r="G20" s="39"/>
      <c r="H20" s="39">
        <f>Витрати!M170</f>
        <v>679913.32000000007</v>
      </c>
      <c r="I20" s="40"/>
      <c r="J20" s="37">
        <f t="shared" ref="J20:J23" si="0">D20+E20+F20+G20+H20</f>
        <v>679913.32000000007</v>
      </c>
      <c r="K20" s="41"/>
      <c r="L20" s="37">
        <v>165869.6</v>
      </c>
      <c r="M20" s="42">
        <v>1</v>
      </c>
      <c r="N20" s="43">
        <f t="shared" ref="N20:N23" si="1">C20+J20+L20</f>
        <v>1829307.9200000002</v>
      </c>
      <c r="O20" s="28"/>
      <c r="P20" s="431" t="s">
        <v>433</v>
      </c>
      <c r="Q20" s="432">
        <f>C21+J21</f>
        <v>1460475.3022</v>
      </c>
      <c r="R20" s="432">
        <f>L22</f>
        <v>168977.8</v>
      </c>
      <c r="S20" s="28"/>
      <c r="T20" s="28"/>
      <c r="U20" s="28"/>
      <c r="V20" s="28"/>
      <c r="W20" s="28"/>
      <c r="X20" s="28"/>
      <c r="Y20" s="28"/>
      <c r="Z20" s="28"/>
    </row>
    <row r="21" spans="1:26" ht="45" customHeight="1" x14ac:dyDescent="0.3">
      <c r="A21" s="44" t="s">
        <v>42</v>
      </c>
      <c r="B21" s="36"/>
      <c r="C21" s="45">
        <f>Витрати!J170</f>
        <v>860132.81</v>
      </c>
      <c r="D21" s="38"/>
      <c r="E21" s="39"/>
      <c r="F21" s="39"/>
      <c r="G21" s="39"/>
      <c r="H21" s="46">
        <f>Витрати!P170</f>
        <v>600342.49219999998</v>
      </c>
      <c r="I21" s="40"/>
      <c r="J21" s="37">
        <f t="shared" si="0"/>
        <v>600342.49219999998</v>
      </c>
      <c r="K21" s="41"/>
      <c r="L21" s="45">
        <f>Витрати!V170</f>
        <v>154620.14000000001</v>
      </c>
      <c r="M21" s="42">
        <v>1</v>
      </c>
      <c r="N21" s="43">
        <f t="shared" si="1"/>
        <v>1615095.4421999999</v>
      </c>
      <c r="O21" s="28"/>
      <c r="P21" s="431" t="s">
        <v>434</v>
      </c>
      <c r="Q21" s="432">
        <f>C21/Q20*100</f>
        <v>58.894033244131641</v>
      </c>
      <c r="R21" s="432">
        <f>L22*Q21/100</f>
        <v>99517.841707202271</v>
      </c>
      <c r="S21" s="28"/>
      <c r="T21" s="28"/>
      <c r="U21" s="28"/>
      <c r="V21" s="28"/>
      <c r="W21" s="28"/>
      <c r="X21" s="28"/>
      <c r="Y21" s="28"/>
      <c r="Z21" s="28"/>
    </row>
    <row r="22" spans="1:26" ht="48.75" customHeight="1" x14ac:dyDescent="0.3">
      <c r="A22" s="44" t="s">
        <v>43</v>
      </c>
      <c r="B22" s="36"/>
      <c r="C22" s="37">
        <v>737644</v>
      </c>
      <c r="D22" s="38"/>
      <c r="E22" s="39"/>
      <c r="F22" s="39"/>
      <c r="G22" s="39"/>
      <c r="H22" s="46">
        <f>H21</f>
        <v>600342.49219999998</v>
      </c>
      <c r="I22" s="40"/>
      <c r="J22" s="37">
        <f t="shared" si="0"/>
        <v>600342.49219999998</v>
      </c>
      <c r="K22" s="41"/>
      <c r="L22" s="45">
        <v>168977.8</v>
      </c>
      <c r="M22" s="42">
        <v>1</v>
      </c>
      <c r="N22" s="43">
        <f t="shared" si="1"/>
        <v>1506964.2922</v>
      </c>
      <c r="O22" s="47"/>
      <c r="P22" s="431" t="s">
        <v>435</v>
      </c>
      <c r="Q22" s="432">
        <f>J21/Q20*100</f>
        <v>41.105966755868359</v>
      </c>
      <c r="R22" s="432">
        <f>L21</f>
        <v>154620.14000000001</v>
      </c>
      <c r="S22" s="28"/>
      <c r="T22" s="28"/>
      <c r="U22" s="28"/>
      <c r="V22" s="28"/>
      <c r="W22" s="28"/>
      <c r="X22" s="28"/>
      <c r="Y22" s="28"/>
      <c r="Z22" s="28"/>
    </row>
    <row r="23" spans="1:26" ht="39.75" customHeight="1" x14ac:dyDescent="0.3">
      <c r="A23" s="48" t="s">
        <v>44</v>
      </c>
      <c r="B23" s="36"/>
      <c r="C23" s="37">
        <f t="shared" ref="C23:H23" si="2">C21-C22</f>
        <v>122488.81000000006</v>
      </c>
      <c r="D23" s="37">
        <f t="shared" si="2"/>
        <v>0</v>
      </c>
      <c r="E23" s="37">
        <f t="shared" si="2"/>
        <v>0</v>
      </c>
      <c r="F23" s="37">
        <f t="shared" si="2"/>
        <v>0</v>
      </c>
      <c r="G23" s="37">
        <f t="shared" si="2"/>
        <v>0</v>
      </c>
      <c r="H23" s="37">
        <f t="shared" si="2"/>
        <v>0</v>
      </c>
      <c r="I23" s="40"/>
      <c r="J23" s="37">
        <f t="shared" si="0"/>
        <v>0</v>
      </c>
      <c r="K23" s="41"/>
      <c r="L23" s="37">
        <f>L21-L22</f>
        <v>-14357.659999999974</v>
      </c>
      <c r="M23" s="42">
        <v>1</v>
      </c>
      <c r="N23" s="43">
        <f t="shared" si="1"/>
        <v>108131.15000000008</v>
      </c>
      <c r="O23" s="28"/>
      <c r="P23" s="433" t="s">
        <v>436</v>
      </c>
      <c r="Q23" s="434"/>
      <c r="R23" s="435">
        <f>R21-R22</f>
        <v>-55102.298292797743</v>
      </c>
      <c r="S23" s="28"/>
      <c r="T23" s="28"/>
      <c r="U23" s="28"/>
      <c r="V23" s="28"/>
      <c r="W23" s="28"/>
      <c r="X23" s="28"/>
      <c r="Y23" s="28"/>
      <c r="Z23" s="28"/>
    </row>
    <row r="24" spans="1:26" ht="15.75" customHeight="1" x14ac:dyDescent="0.3">
      <c r="D24" s="2"/>
      <c r="E24" s="2"/>
      <c r="F24" s="2"/>
      <c r="G24" s="2"/>
      <c r="H24" s="2"/>
      <c r="I24" s="2"/>
      <c r="J24" s="3"/>
      <c r="K24" s="2"/>
      <c r="L24" s="3"/>
      <c r="M24" s="2"/>
      <c r="N24" s="3"/>
      <c r="O24" s="2"/>
      <c r="P24" s="3"/>
    </row>
    <row r="25" spans="1:26" ht="15.75" customHeight="1" x14ac:dyDescent="0.3">
      <c r="D25" s="2"/>
      <c r="E25" s="2"/>
      <c r="F25" s="2"/>
      <c r="G25" s="2"/>
      <c r="H25" s="2"/>
      <c r="I25" s="2"/>
      <c r="J25" s="3"/>
      <c r="K25" s="2"/>
      <c r="L25" s="3"/>
      <c r="M25" s="2"/>
      <c r="N25" s="3"/>
      <c r="O25" s="2"/>
      <c r="P25" s="3"/>
    </row>
    <row r="26" spans="1:26" ht="15.75" customHeight="1" x14ac:dyDescent="0.3">
      <c r="A26" s="49"/>
      <c r="B26" s="49" t="s">
        <v>45</v>
      </c>
      <c r="C26" s="50" t="s">
        <v>46</v>
      </c>
      <c r="D26" s="51"/>
      <c r="E26" s="51"/>
      <c r="F26" s="49"/>
      <c r="G26" s="51"/>
      <c r="H26" s="51"/>
      <c r="I26" s="52"/>
      <c r="J26" s="50" t="s">
        <v>47</v>
      </c>
      <c r="K26" s="51"/>
      <c r="L26" s="51"/>
      <c r="M26" s="51"/>
      <c r="N26" s="51"/>
      <c r="O26" s="49"/>
      <c r="P26" s="49"/>
      <c r="Q26" s="49"/>
      <c r="R26" s="49"/>
      <c r="S26" s="49"/>
      <c r="T26" s="49"/>
      <c r="U26" s="49"/>
      <c r="V26" s="49"/>
      <c r="W26" s="49"/>
      <c r="X26" s="49"/>
      <c r="Y26" s="49"/>
      <c r="Z26" s="49"/>
    </row>
    <row r="27" spans="1:26" ht="15.75" customHeight="1" x14ac:dyDescent="0.3">
      <c r="D27" s="53" t="s">
        <v>48</v>
      </c>
      <c r="F27" s="54"/>
      <c r="G27" s="53" t="s">
        <v>49</v>
      </c>
      <c r="I27" s="2"/>
      <c r="K27" s="54" t="s">
        <v>50</v>
      </c>
    </row>
    <row r="28" spans="1:26" ht="15.75" customHeight="1" x14ac:dyDescent="0.3">
      <c r="D28" s="2"/>
      <c r="E28" s="2"/>
      <c r="F28" s="2"/>
      <c r="G28" s="2"/>
      <c r="H28" s="2"/>
      <c r="I28" s="2"/>
      <c r="J28" s="3"/>
      <c r="K28" s="2"/>
      <c r="L28" s="3"/>
      <c r="M28" s="2"/>
      <c r="N28" s="3"/>
      <c r="O28" s="2"/>
      <c r="P28" s="3"/>
    </row>
    <row r="29" spans="1:26" ht="15.75" customHeight="1" x14ac:dyDescent="0.3">
      <c r="D29" s="2"/>
      <c r="E29" s="2"/>
      <c r="F29" s="2"/>
      <c r="G29" s="2"/>
      <c r="H29" s="2"/>
      <c r="I29" s="2"/>
      <c r="J29" s="3"/>
      <c r="K29" s="2"/>
      <c r="L29" s="3"/>
      <c r="M29" s="2"/>
      <c r="N29" s="3"/>
      <c r="O29" s="2"/>
      <c r="P29" s="3"/>
    </row>
    <row r="30" spans="1:26" ht="15.75" customHeight="1" x14ac:dyDescent="0.3">
      <c r="D30" s="2"/>
      <c r="E30" s="2"/>
      <c r="F30" s="2"/>
      <c r="G30" s="2"/>
      <c r="H30" s="2"/>
      <c r="I30" s="2"/>
      <c r="J30" s="3"/>
      <c r="K30" s="2"/>
      <c r="L30" s="3"/>
      <c r="M30" s="2"/>
      <c r="N30" s="3"/>
      <c r="O30" s="2"/>
      <c r="P30" s="3"/>
    </row>
    <row r="31" spans="1:26" ht="15.75" customHeight="1" x14ac:dyDescent="0.3">
      <c r="D31" s="2"/>
      <c r="E31" s="2"/>
      <c r="F31" s="2"/>
      <c r="G31" s="2"/>
      <c r="H31" s="2"/>
      <c r="I31" s="2"/>
      <c r="J31" s="3"/>
      <c r="K31" s="2"/>
      <c r="L31" s="3"/>
      <c r="M31" s="2"/>
      <c r="N31" s="3"/>
      <c r="O31" s="2"/>
      <c r="P31" s="3"/>
    </row>
    <row r="32" spans="1:26" ht="15.75" customHeight="1" x14ac:dyDescent="0.3">
      <c r="D32" s="2"/>
      <c r="E32" s="2"/>
      <c r="F32" s="2"/>
      <c r="G32" s="2"/>
      <c r="H32" s="2"/>
      <c r="I32" s="2"/>
      <c r="J32" s="3"/>
      <c r="K32" s="2"/>
      <c r="L32" s="3"/>
      <c r="M32" s="2"/>
      <c r="N32" s="3"/>
      <c r="O32" s="2"/>
      <c r="P32" s="3"/>
    </row>
    <row r="33" spans="4:16" ht="15.75" customHeight="1" x14ac:dyDescent="0.3">
      <c r="D33" s="2"/>
      <c r="E33" s="2"/>
      <c r="F33" s="2"/>
      <c r="G33" s="2"/>
      <c r="H33" s="2"/>
      <c r="I33" s="2"/>
      <c r="J33" s="3"/>
      <c r="K33" s="2"/>
      <c r="L33" s="3"/>
      <c r="M33" s="2"/>
      <c r="N33" s="3"/>
      <c r="O33" s="2"/>
      <c r="P33" s="3"/>
    </row>
    <row r="34" spans="4:16" ht="15.75" customHeight="1" x14ac:dyDescent="0.3">
      <c r="D34" s="2"/>
      <c r="E34" s="2"/>
      <c r="F34" s="2"/>
      <c r="G34" s="2"/>
      <c r="H34" s="2"/>
      <c r="I34" s="2"/>
      <c r="J34" s="3"/>
      <c r="K34" s="2"/>
      <c r="L34" s="3"/>
      <c r="M34" s="2"/>
      <c r="N34" s="3"/>
      <c r="O34" s="2"/>
      <c r="P34" s="3"/>
    </row>
    <row r="35" spans="4:16" ht="15.75" customHeight="1" x14ac:dyDescent="0.3">
      <c r="D35" s="2"/>
      <c r="E35" s="2"/>
      <c r="F35" s="2"/>
      <c r="G35" s="2"/>
      <c r="H35" s="2"/>
      <c r="I35" s="2"/>
      <c r="J35" s="3"/>
      <c r="K35" s="2"/>
      <c r="L35" s="3"/>
      <c r="M35" s="2"/>
      <c r="N35" s="3"/>
      <c r="O35" s="2"/>
      <c r="P35" s="3"/>
    </row>
    <row r="36" spans="4:16" ht="15.75" customHeight="1" x14ac:dyDescent="0.3">
      <c r="D36" s="2"/>
      <c r="E36" s="2"/>
      <c r="F36" s="2"/>
      <c r="G36" s="2"/>
      <c r="H36" s="2"/>
      <c r="I36" s="2"/>
      <c r="J36" s="3"/>
      <c r="K36" s="2"/>
      <c r="L36" s="3"/>
      <c r="M36" s="2"/>
      <c r="N36" s="3"/>
      <c r="O36" s="2"/>
      <c r="P36" s="3"/>
    </row>
    <row r="37" spans="4:16" ht="15.75" customHeight="1" x14ac:dyDescent="0.3">
      <c r="D37" s="2"/>
      <c r="E37" s="2"/>
      <c r="F37" s="2"/>
      <c r="G37" s="2"/>
      <c r="H37" s="2"/>
      <c r="I37" s="2"/>
      <c r="J37" s="3"/>
      <c r="K37" s="2"/>
      <c r="L37" s="3"/>
      <c r="M37" s="2"/>
      <c r="N37" s="3"/>
      <c r="O37" s="2"/>
      <c r="P37" s="3"/>
    </row>
    <row r="38" spans="4:16" ht="15.75" customHeight="1" x14ac:dyDescent="0.3">
      <c r="D38" s="2"/>
      <c r="E38" s="2"/>
      <c r="F38" s="2"/>
      <c r="G38" s="2"/>
      <c r="H38" s="2"/>
      <c r="I38" s="2"/>
      <c r="J38" s="3"/>
      <c r="K38" s="2"/>
      <c r="L38" s="3"/>
      <c r="M38" s="2"/>
      <c r="N38" s="3"/>
      <c r="O38" s="2"/>
      <c r="P38" s="3"/>
    </row>
    <row r="39" spans="4:16" ht="15.75" customHeight="1" x14ac:dyDescent="0.3">
      <c r="D39" s="2"/>
      <c r="E39" s="2"/>
      <c r="F39" s="2"/>
      <c r="G39" s="2"/>
      <c r="H39" s="2"/>
      <c r="I39" s="2"/>
      <c r="J39" s="3"/>
      <c r="K39" s="2"/>
      <c r="L39" s="3"/>
      <c r="M39" s="2"/>
      <c r="N39" s="3"/>
      <c r="O39" s="2"/>
      <c r="P39" s="3"/>
    </row>
    <row r="40" spans="4:16" ht="15.75" customHeight="1" x14ac:dyDescent="0.3">
      <c r="D40" s="2"/>
      <c r="E40" s="2"/>
      <c r="F40" s="2"/>
      <c r="G40" s="2"/>
      <c r="H40" s="2"/>
      <c r="I40" s="2"/>
      <c r="J40" s="3"/>
      <c r="K40" s="2"/>
      <c r="L40" s="3"/>
      <c r="M40" s="2"/>
      <c r="N40" s="3"/>
      <c r="O40" s="2"/>
      <c r="P40" s="3"/>
    </row>
    <row r="41" spans="4:16" ht="15.75" customHeight="1" x14ac:dyDescent="0.3">
      <c r="D41" s="2"/>
      <c r="E41" s="2"/>
      <c r="F41" s="2"/>
      <c r="G41" s="2"/>
      <c r="H41" s="2"/>
      <c r="I41" s="2"/>
      <c r="J41" s="3"/>
      <c r="K41" s="2"/>
      <c r="L41" s="3"/>
      <c r="M41" s="2"/>
      <c r="N41" s="3"/>
      <c r="O41" s="2"/>
      <c r="P41" s="3"/>
    </row>
    <row r="42" spans="4:16" ht="15.75" customHeight="1" x14ac:dyDescent="0.3">
      <c r="D42" s="2"/>
      <c r="E42" s="2"/>
      <c r="F42" s="2"/>
      <c r="G42" s="2"/>
      <c r="H42" s="2"/>
      <c r="I42" s="2"/>
      <c r="J42" s="3"/>
      <c r="K42" s="2"/>
      <c r="L42" s="3"/>
      <c r="M42" s="2"/>
      <c r="N42" s="3"/>
      <c r="O42" s="2"/>
      <c r="P42" s="3"/>
    </row>
    <row r="43" spans="4:16" ht="15.75" customHeight="1" x14ac:dyDescent="0.3">
      <c r="D43" s="2"/>
      <c r="E43" s="2"/>
      <c r="F43" s="2"/>
      <c r="G43" s="2"/>
      <c r="H43" s="2"/>
      <c r="I43" s="2"/>
      <c r="J43" s="3"/>
      <c r="K43" s="2"/>
      <c r="L43" s="3"/>
      <c r="M43" s="2"/>
      <c r="N43" s="3"/>
      <c r="O43" s="2"/>
      <c r="P43" s="3"/>
    </row>
    <row r="44" spans="4:16" ht="15.75" customHeight="1" x14ac:dyDescent="0.3">
      <c r="D44" s="2"/>
      <c r="E44" s="2"/>
      <c r="F44" s="2"/>
      <c r="G44" s="2"/>
      <c r="H44" s="2"/>
      <c r="I44" s="2"/>
      <c r="J44" s="3"/>
      <c r="K44" s="2"/>
      <c r="L44" s="3"/>
      <c r="M44" s="2"/>
      <c r="N44" s="3"/>
      <c r="O44" s="2"/>
      <c r="P44" s="3"/>
    </row>
    <row r="45" spans="4:16" ht="15.75" customHeight="1" x14ac:dyDescent="0.3">
      <c r="D45" s="2"/>
      <c r="E45" s="2"/>
      <c r="F45" s="2"/>
      <c r="G45" s="2"/>
      <c r="H45" s="2"/>
      <c r="I45" s="2"/>
      <c r="J45" s="3"/>
      <c r="K45" s="2"/>
      <c r="L45" s="3"/>
      <c r="M45" s="2"/>
      <c r="N45" s="3"/>
      <c r="O45" s="2"/>
      <c r="P45" s="3"/>
    </row>
    <row r="46" spans="4:16" ht="15.75" customHeight="1" x14ac:dyDescent="0.3">
      <c r="D46" s="2"/>
      <c r="E46" s="2"/>
      <c r="F46" s="2"/>
      <c r="G46" s="2"/>
      <c r="H46" s="2"/>
      <c r="I46" s="2"/>
      <c r="J46" s="3"/>
      <c r="K46" s="2"/>
      <c r="L46" s="3"/>
      <c r="M46" s="2"/>
      <c r="N46" s="3"/>
      <c r="O46" s="2"/>
      <c r="P46" s="3"/>
    </row>
    <row r="47" spans="4:16" ht="15.75" customHeight="1" x14ac:dyDescent="0.3">
      <c r="D47" s="2"/>
      <c r="E47" s="2"/>
      <c r="F47" s="2"/>
      <c r="G47" s="2"/>
      <c r="H47" s="2"/>
      <c r="I47" s="2"/>
      <c r="J47" s="3"/>
      <c r="K47" s="2"/>
      <c r="L47" s="3"/>
      <c r="M47" s="2"/>
      <c r="N47" s="3"/>
      <c r="O47" s="2"/>
      <c r="P47" s="3"/>
    </row>
    <row r="48" spans="4:16" ht="15.75" customHeight="1" x14ac:dyDescent="0.3">
      <c r="D48" s="2"/>
      <c r="E48" s="2"/>
      <c r="F48" s="2"/>
      <c r="G48" s="2"/>
      <c r="H48" s="2"/>
      <c r="I48" s="2"/>
      <c r="J48" s="3"/>
      <c r="K48" s="2"/>
      <c r="L48" s="3"/>
      <c r="M48" s="2"/>
      <c r="N48" s="3"/>
      <c r="O48" s="2"/>
      <c r="P48" s="3"/>
    </row>
    <row r="49" spans="4:16" ht="15.75" customHeight="1" x14ac:dyDescent="0.3">
      <c r="D49" s="2"/>
      <c r="E49" s="2"/>
      <c r="F49" s="2"/>
      <c r="G49" s="2"/>
      <c r="H49" s="2"/>
      <c r="I49" s="2"/>
      <c r="J49" s="3"/>
      <c r="K49" s="2"/>
      <c r="L49" s="3"/>
      <c r="M49" s="2"/>
      <c r="N49" s="3"/>
      <c r="O49" s="2"/>
      <c r="P49" s="3"/>
    </row>
    <row r="50" spans="4:16" ht="15.75" customHeight="1" x14ac:dyDescent="0.3">
      <c r="D50" s="2"/>
      <c r="E50" s="2"/>
      <c r="F50" s="2"/>
      <c r="G50" s="2"/>
      <c r="H50" s="2"/>
      <c r="I50" s="2"/>
      <c r="J50" s="3"/>
      <c r="K50" s="2"/>
      <c r="L50" s="3"/>
      <c r="M50" s="2"/>
      <c r="N50" s="3"/>
      <c r="O50" s="2"/>
      <c r="P50" s="3"/>
    </row>
    <row r="51" spans="4:16" ht="15.75" customHeight="1" x14ac:dyDescent="0.3">
      <c r="D51" s="2"/>
      <c r="E51" s="2"/>
      <c r="F51" s="2"/>
      <c r="G51" s="2"/>
      <c r="H51" s="2"/>
      <c r="I51" s="2"/>
      <c r="J51" s="3"/>
      <c r="K51" s="2"/>
      <c r="L51" s="3"/>
      <c r="M51" s="2"/>
      <c r="N51" s="3"/>
      <c r="O51" s="2"/>
      <c r="P51" s="3"/>
    </row>
    <row r="52" spans="4:16" ht="15.75" customHeight="1" x14ac:dyDescent="0.3">
      <c r="D52" s="2"/>
      <c r="E52" s="2"/>
      <c r="F52" s="2"/>
      <c r="G52" s="2"/>
      <c r="H52" s="2"/>
      <c r="I52" s="2"/>
      <c r="J52" s="3"/>
      <c r="K52" s="2"/>
      <c r="L52" s="3"/>
      <c r="M52" s="2"/>
      <c r="N52" s="3"/>
      <c r="O52" s="2"/>
      <c r="P52" s="3"/>
    </row>
    <row r="53" spans="4:16" ht="15.75" customHeight="1" x14ac:dyDescent="0.3">
      <c r="D53" s="2"/>
      <c r="E53" s="2"/>
      <c r="F53" s="2"/>
      <c r="G53" s="2"/>
      <c r="H53" s="2"/>
      <c r="I53" s="2"/>
      <c r="J53" s="3"/>
      <c r="K53" s="2"/>
      <c r="L53" s="3"/>
      <c r="M53" s="2"/>
      <c r="N53" s="3"/>
      <c r="O53" s="2"/>
      <c r="P53" s="3"/>
    </row>
    <row r="54" spans="4:16" ht="15.75" customHeight="1" x14ac:dyDescent="0.3">
      <c r="D54" s="2"/>
      <c r="E54" s="2"/>
      <c r="F54" s="2"/>
      <c r="G54" s="2"/>
      <c r="H54" s="2"/>
      <c r="I54" s="2"/>
      <c r="J54" s="3"/>
      <c r="K54" s="2"/>
      <c r="L54" s="3"/>
      <c r="M54" s="2"/>
      <c r="N54" s="3"/>
      <c r="O54" s="2"/>
      <c r="P54" s="3"/>
    </row>
    <row r="55" spans="4:16" ht="15.75" customHeight="1" x14ac:dyDescent="0.3">
      <c r="D55" s="2"/>
      <c r="E55" s="2"/>
      <c r="F55" s="2"/>
      <c r="G55" s="2"/>
      <c r="H55" s="2"/>
      <c r="I55" s="2"/>
      <c r="J55" s="3"/>
      <c r="K55" s="2"/>
      <c r="L55" s="3"/>
      <c r="M55" s="2"/>
      <c r="N55" s="3"/>
      <c r="O55" s="2"/>
      <c r="P55" s="3"/>
    </row>
    <row r="56" spans="4:16" ht="15.75" customHeight="1" x14ac:dyDescent="0.3">
      <c r="D56" s="2"/>
      <c r="E56" s="2"/>
      <c r="F56" s="2"/>
      <c r="G56" s="2"/>
      <c r="H56" s="2"/>
      <c r="I56" s="2"/>
      <c r="J56" s="3"/>
      <c r="K56" s="2"/>
      <c r="L56" s="3"/>
      <c r="M56" s="2"/>
      <c r="N56" s="3"/>
      <c r="O56" s="2"/>
      <c r="P56" s="3"/>
    </row>
    <row r="57" spans="4:16" ht="15.75" customHeight="1" x14ac:dyDescent="0.3">
      <c r="D57" s="2"/>
      <c r="E57" s="2"/>
      <c r="F57" s="2"/>
      <c r="G57" s="2"/>
      <c r="H57" s="2"/>
      <c r="I57" s="2"/>
      <c r="J57" s="3"/>
      <c r="K57" s="2"/>
      <c r="L57" s="3"/>
      <c r="M57" s="2"/>
      <c r="N57" s="3"/>
      <c r="O57" s="2"/>
      <c r="P57" s="3"/>
    </row>
    <row r="58" spans="4:16" ht="15.75" customHeight="1" x14ac:dyDescent="0.3">
      <c r="D58" s="2"/>
      <c r="E58" s="2"/>
      <c r="F58" s="2"/>
      <c r="G58" s="2"/>
      <c r="H58" s="2"/>
      <c r="I58" s="2"/>
      <c r="J58" s="3"/>
      <c r="K58" s="2"/>
      <c r="L58" s="3"/>
      <c r="M58" s="2"/>
      <c r="N58" s="3"/>
      <c r="O58" s="2"/>
      <c r="P58" s="3"/>
    </row>
    <row r="59" spans="4:16" ht="15.75" customHeight="1" x14ac:dyDescent="0.3">
      <c r="D59" s="2"/>
      <c r="E59" s="2"/>
      <c r="F59" s="2"/>
      <c r="G59" s="2"/>
      <c r="H59" s="2"/>
      <c r="I59" s="2"/>
      <c r="J59" s="3"/>
      <c r="K59" s="2"/>
      <c r="L59" s="3"/>
      <c r="M59" s="2"/>
      <c r="N59" s="3"/>
      <c r="O59" s="2"/>
      <c r="P59" s="3"/>
    </row>
    <row r="60" spans="4:16" ht="15.75" customHeight="1" x14ac:dyDescent="0.3">
      <c r="D60" s="2"/>
      <c r="E60" s="2"/>
      <c r="F60" s="2"/>
      <c r="G60" s="2"/>
      <c r="H60" s="2"/>
      <c r="I60" s="2"/>
      <c r="J60" s="3"/>
      <c r="K60" s="2"/>
      <c r="L60" s="3"/>
      <c r="M60" s="2"/>
      <c r="N60" s="3"/>
      <c r="O60" s="2"/>
      <c r="P60" s="3"/>
    </row>
    <row r="61" spans="4:16" ht="15.75" customHeight="1" x14ac:dyDescent="0.3">
      <c r="D61" s="2"/>
      <c r="E61" s="2"/>
      <c r="F61" s="2"/>
      <c r="G61" s="2"/>
      <c r="H61" s="2"/>
      <c r="I61" s="2"/>
      <c r="J61" s="3"/>
      <c r="K61" s="2"/>
      <c r="L61" s="3"/>
      <c r="M61" s="2"/>
      <c r="N61" s="3"/>
      <c r="O61" s="2"/>
      <c r="P61" s="3"/>
    </row>
    <row r="62" spans="4:16" ht="15.75" customHeight="1" x14ac:dyDescent="0.3">
      <c r="D62" s="2"/>
      <c r="E62" s="2"/>
      <c r="F62" s="2"/>
      <c r="G62" s="2"/>
      <c r="H62" s="2"/>
      <c r="I62" s="2"/>
      <c r="J62" s="3"/>
      <c r="K62" s="2"/>
      <c r="L62" s="3"/>
      <c r="M62" s="2"/>
      <c r="N62" s="3"/>
      <c r="O62" s="2"/>
      <c r="P62" s="3"/>
    </row>
    <row r="63" spans="4:16" ht="15.75" customHeight="1" x14ac:dyDescent="0.3">
      <c r="D63" s="2"/>
      <c r="E63" s="2"/>
      <c r="F63" s="2"/>
      <c r="G63" s="2"/>
      <c r="H63" s="2"/>
      <c r="I63" s="2"/>
      <c r="J63" s="3"/>
      <c r="K63" s="2"/>
      <c r="L63" s="3"/>
      <c r="M63" s="2"/>
      <c r="N63" s="3"/>
      <c r="O63" s="2"/>
      <c r="P63" s="3"/>
    </row>
    <row r="64" spans="4:16" ht="15.75" customHeight="1" x14ac:dyDescent="0.3">
      <c r="D64" s="2"/>
      <c r="E64" s="2"/>
      <c r="F64" s="2"/>
      <c r="G64" s="2"/>
      <c r="H64" s="2"/>
      <c r="I64" s="2"/>
      <c r="J64" s="3"/>
      <c r="K64" s="2"/>
      <c r="L64" s="3"/>
      <c r="M64" s="2"/>
      <c r="N64" s="3"/>
      <c r="O64" s="2"/>
      <c r="P64" s="3"/>
    </row>
    <row r="65" spans="4:16" ht="15.75" customHeight="1" x14ac:dyDescent="0.3">
      <c r="D65" s="2"/>
      <c r="E65" s="2"/>
      <c r="F65" s="2"/>
      <c r="G65" s="2"/>
      <c r="H65" s="2"/>
      <c r="I65" s="2"/>
      <c r="J65" s="3"/>
      <c r="K65" s="2"/>
      <c r="L65" s="3"/>
      <c r="M65" s="2"/>
      <c r="N65" s="3"/>
      <c r="O65" s="2"/>
      <c r="P65" s="3"/>
    </row>
    <row r="66" spans="4:16" ht="15.75" customHeight="1" x14ac:dyDescent="0.3">
      <c r="D66" s="2"/>
      <c r="E66" s="2"/>
      <c r="F66" s="2"/>
      <c r="G66" s="2"/>
      <c r="H66" s="2"/>
      <c r="I66" s="2"/>
      <c r="J66" s="3"/>
      <c r="K66" s="2"/>
      <c r="L66" s="3"/>
      <c r="M66" s="2"/>
      <c r="N66" s="3"/>
      <c r="O66" s="2"/>
      <c r="P66" s="3"/>
    </row>
    <row r="67" spans="4:16" ht="15.75" customHeight="1" x14ac:dyDescent="0.3">
      <c r="D67" s="2"/>
      <c r="E67" s="2"/>
      <c r="F67" s="2"/>
      <c r="G67" s="2"/>
      <c r="H67" s="2"/>
      <c r="I67" s="2"/>
      <c r="J67" s="3"/>
      <c r="K67" s="2"/>
      <c r="L67" s="3"/>
      <c r="M67" s="2"/>
      <c r="N67" s="3"/>
      <c r="O67" s="2"/>
      <c r="P67" s="3"/>
    </row>
    <row r="68" spans="4:16" ht="15.75" customHeight="1" x14ac:dyDescent="0.3">
      <c r="D68" s="2"/>
      <c r="E68" s="2"/>
      <c r="F68" s="2"/>
      <c r="G68" s="2"/>
      <c r="H68" s="2"/>
      <c r="I68" s="2"/>
      <c r="J68" s="3"/>
      <c r="K68" s="2"/>
      <c r="L68" s="3"/>
      <c r="M68" s="2"/>
      <c r="N68" s="3"/>
      <c r="O68" s="2"/>
      <c r="P68" s="3"/>
    </row>
    <row r="69" spans="4:16" ht="15.75" customHeight="1" x14ac:dyDescent="0.3">
      <c r="D69" s="2"/>
      <c r="E69" s="2"/>
      <c r="F69" s="2"/>
      <c r="G69" s="2"/>
      <c r="H69" s="2"/>
      <c r="I69" s="2"/>
      <c r="J69" s="3"/>
      <c r="K69" s="2"/>
      <c r="L69" s="3"/>
      <c r="M69" s="2"/>
      <c r="N69" s="3"/>
      <c r="O69" s="2"/>
      <c r="P69" s="3"/>
    </row>
    <row r="70" spans="4:16" ht="15.75" customHeight="1" x14ac:dyDescent="0.3">
      <c r="D70" s="2"/>
      <c r="E70" s="2"/>
      <c r="F70" s="2"/>
      <c r="G70" s="2"/>
      <c r="H70" s="2"/>
      <c r="I70" s="2"/>
      <c r="J70" s="3"/>
      <c r="K70" s="2"/>
      <c r="L70" s="3"/>
      <c r="M70" s="2"/>
      <c r="N70" s="3"/>
      <c r="O70" s="2"/>
      <c r="P70" s="3"/>
    </row>
    <row r="71" spans="4:16" ht="15.75" customHeight="1" x14ac:dyDescent="0.3">
      <c r="D71" s="2"/>
      <c r="E71" s="2"/>
      <c r="F71" s="2"/>
      <c r="G71" s="2"/>
      <c r="H71" s="2"/>
      <c r="I71" s="2"/>
      <c r="J71" s="3"/>
      <c r="K71" s="2"/>
      <c r="L71" s="3"/>
      <c r="M71" s="2"/>
      <c r="N71" s="3"/>
      <c r="O71" s="2"/>
      <c r="P71" s="3"/>
    </row>
    <row r="72" spans="4:16" ht="15.75" customHeight="1" x14ac:dyDescent="0.3">
      <c r="D72" s="2"/>
      <c r="E72" s="2"/>
      <c r="F72" s="2"/>
      <c r="G72" s="2"/>
      <c r="H72" s="2"/>
      <c r="I72" s="2"/>
      <c r="J72" s="3"/>
      <c r="K72" s="2"/>
      <c r="L72" s="3"/>
      <c r="M72" s="2"/>
      <c r="N72" s="3"/>
      <c r="O72" s="2"/>
      <c r="P72" s="3"/>
    </row>
    <row r="73" spans="4:16" ht="15.75" customHeight="1" x14ac:dyDescent="0.3">
      <c r="D73" s="2"/>
      <c r="E73" s="2"/>
      <c r="F73" s="2"/>
      <c r="G73" s="2"/>
      <c r="H73" s="2"/>
      <c r="I73" s="2"/>
      <c r="J73" s="3"/>
      <c r="K73" s="2"/>
      <c r="L73" s="3"/>
      <c r="M73" s="2"/>
      <c r="N73" s="3"/>
      <c r="O73" s="2"/>
      <c r="P73" s="3"/>
    </row>
    <row r="74" spans="4:16" ht="15.75" customHeight="1" x14ac:dyDescent="0.3">
      <c r="D74" s="2"/>
      <c r="E74" s="2"/>
      <c r="F74" s="2"/>
      <c r="G74" s="2"/>
      <c r="H74" s="2"/>
      <c r="I74" s="2"/>
      <c r="J74" s="3"/>
      <c r="K74" s="2"/>
      <c r="L74" s="3"/>
      <c r="M74" s="2"/>
      <c r="N74" s="3"/>
      <c r="O74" s="2"/>
      <c r="P74" s="3"/>
    </row>
    <row r="75" spans="4:16" ht="15.75" customHeight="1" x14ac:dyDescent="0.3">
      <c r="D75" s="2"/>
      <c r="E75" s="2"/>
      <c r="F75" s="2"/>
      <c r="G75" s="2"/>
      <c r="H75" s="2"/>
      <c r="I75" s="2"/>
      <c r="J75" s="3"/>
      <c r="K75" s="2"/>
      <c r="L75" s="3"/>
      <c r="M75" s="2"/>
      <c r="N75" s="3"/>
      <c r="O75" s="2"/>
      <c r="P75" s="3"/>
    </row>
    <row r="76" spans="4:16" ht="15.75" customHeight="1" x14ac:dyDescent="0.3">
      <c r="D76" s="2"/>
      <c r="E76" s="2"/>
      <c r="F76" s="2"/>
      <c r="G76" s="2"/>
      <c r="H76" s="2"/>
      <c r="I76" s="2"/>
      <c r="J76" s="3"/>
      <c r="K76" s="2"/>
      <c r="L76" s="3"/>
      <c r="M76" s="2"/>
      <c r="N76" s="3"/>
      <c r="O76" s="2"/>
      <c r="P76" s="3"/>
    </row>
    <row r="77" spans="4:16" ht="15.75" customHeight="1" x14ac:dyDescent="0.3">
      <c r="D77" s="2"/>
      <c r="E77" s="2"/>
      <c r="F77" s="2"/>
      <c r="G77" s="2"/>
      <c r="H77" s="2"/>
      <c r="I77" s="2"/>
      <c r="J77" s="3"/>
      <c r="K77" s="2"/>
      <c r="L77" s="3"/>
      <c r="M77" s="2"/>
      <c r="N77" s="3"/>
      <c r="O77" s="2"/>
      <c r="P77" s="3"/>
    </row>
    <row r="78" spans="4:16" ht="15.75" customHeight="1" x14ac:dyDescent="0.3">
      <c r="D78" s="2"/>
      <c r="E78" s="2"/>
      <c r="F78" s="2"/>
      <c r="G78" s="2"/>
      <c r="H78" s="2"/>
      <c r="I78" s="2"/>
      <c r="J78" s="3"/>
      <c r="K78" s="2"/>
      <c r="L78" s="3"/>
      <c r="M78" s="2"/>
      <c r="N78" s="3"/>
      <c r="O78" s="2"/>
      <c r="P78" s="3"/>
    </row>
    <row r="79" spans="4:16" ht="15.75" customHeight="1" x14ac:dyDescent="0.3">
      <c r="D79" s="2"/>
      <c r="E79" s="2"/>
      <c r="F79" s="2"/>
      <c r="G79" s="2"/>
      <c r="H79" s="2"/>
      <c r="I79" s="2"/>
      <c r="J79" s="3"/>
      <c r="K79" s="2"/>
      <c r="L79" s="3"/>
      <c r="M79" s="2"/>
      <c r="N79" s="3"/>
      <c r="O79" s="2"/>
      <c r="P79" s="3"/>
    </row>
    <row r="80" spans="4:16" ht="15.75" customHeight="1" x14ac:dyDescent="0.3">
      <c r="D80" s="2"/>
      <c r="E80" s="2"/>
      <c r="F80" s="2"/>
      <c r="G80" s="2"/>
      <c r="H80" s="2"/>
      <c r="I80" s="2"/>
      <c r="J80" s="3"/>
      <c r="K80" s="2"/>
      <c r="L80" s="3"/>
      <c r="M80" s="2"/>
      <c r="N80" s="3"/>
      <c r="O80" s="2"/>
      <c r="P80" s="3"/>
    </row>
    <row r="81" spans="4:16" ht="15.75" customHeight="1" x14ac:dyDescent="0.3">
      <c r="D81" s="2"/>
      <c r="E81" s="2"/>
      <c r="F81" s="2"/>
      <c r="G81" s="2"/>
      <c r="H81" s="2"/>
      <c r="I81" s="2"/>
      <c r="J81" s="3"/>
      <c r="K81" s="2"/>
      <c r="L81" s="3"/>
      <c r="M81" s="2"/>
      <c r="N81" s="3"/>
      <c r="O81" s="2"/>
      <c r="P81" s="3"/>
    </row>
    <row r="82" spans="4:16" ht="15.75" customHeight="1" x14ac:dyDescent="0.3">
      <c r="D82" s="2"/>
      <c r="E82" s="2"/>
      <c r="F82" s="2"/>
      <c r="G82" s="2"/>
      <c r="H82" s="2"/>
      <c r="I82" s="2"/>
      <c r="J82" s="3"/>
      <c r="K82" s="2"/>
      <c r="L82" s="3"/>
      <c r="M82" s="2"/>
      <c r="N82" s="3"/>
      <c r="O82" s="2"/>
      <c r="P82" s="3"/>
    </row>
    <row r="83" spans="4:16" ht="15.75" customHeight="1" x14ac:dyDescent="0.3">
      <c r="D83" s="2"/>
      <c r="E83" s="2"/>
      <c r="F83" s="2"/>
      <c r="G83" s="2"/>
      <c r="H83" s="2"/>
      <c r="I83" s="2"/>
      <c r="J83" s="3"/>
      <c r="K83" s="2"/>
      <c r="L83" s="3"/>
      <c r="M83" s="2"/>
      <c r="N83" s="3"/>
      <c r="O83" s="2"/>
      <c r="P83" s="3"/>
    </row>
    <row r="84" spans="4:16" ht="15.75" customHeight="1" x14ac:dyDescent="0.3">
      <c r="D84" s="2"/>
      <c r="E84" s="2"/>
      <c r="F84" s="2"/>
      <c r="G84" s="2"/>
      <c r="H84" s="2"/>
      <c r="I84" s="2"/>
      <c r="J84" s="3"/>
      <c r="K84" s="2"/>
      <c r="L84" s="3"/>
      <c r="M84" s="2"/>
      <c r="N84" s="3"/>
      <c r="O84" s="2"/>
      <c r="P84" s="3"/>
    </row>
    <row r="85" spans="4:16" ht="15.75" customHeight="1" x14ac:dyDescent="0.3">
      <c r="D85" s="2"/>
      <c r="E85" s="2"/>
      <c r="F85" s="2"/>
      <c r="G85" s="2"/>
      <c r="H85" s="2"/>
      <c r="I85" s="2"/>
      <c r="J85" s="3"/>
      <c r="K85" s="2"/>
      <c r="L85" s="3"/>
      <c r="M85" s="2"/>
      <c r="N85" s="3"/>
      <c r="O85" s="2"/>
      <c r="P85" s="3"/>
    </row>
    <row r="86" spans="4:16" ht="15.75" customHeight="1" x14ac:dyDescent="0.3">
      <c r="D86" s="2"/>
      <c r="E86" s="2"/>
      <c r="F86" s="2"/>
      <c r="G86" s="2"/>
      <c r="H86" s="2"/>
      <c r="I86" s="2"/>
      <c r="J86" s="3"/>
      <c r="K86" s="2"/>
      <c r="L86" s="3"/>
      <c r="M86" s="2"/>
      <c r="N86" s="3"/>
      <c r="O86" s="2"/>
      <c r="P86" s="3"/>
    </row>
    <row r="87" spans="4:16" ht="15.75" customHeight="1" x14ac:dyDescent="0.3">
      <c r="D87" s="2"/>
      <c r="E87" s="2"/>
      <c r="F87" s="2"/>
      <c r="G87" s="2"/>
      <c r="H87" s="2"/>
      <c r="I87" s="2"/>
      <c r="J87" s="3"/>
      <c r="K87" s="2"/>
      <c r="L87" s="3"/>
      <c r="M87" s="2"/>
      <c r="N87" s="3"/>
      <c r="O87" s="2"/>
      <c r="P87" s="3"/>
    </row>
    <row r="88" spans="4:16" ht="15.75" customHeight="1" x14ac:dyDescent="0.3">
      <c r="D88" s="2"/>
      <c r="E88" s="2"/>
      <c r="F88" s="2"/>
      <c r="G88" s="2"/>
      <c r="H88" s="2"/>
      <c r="I88" s="2"/>
      <c r="J88" s="3"/>
      <c r="K88" s="2"/>
      <c r="L88" s="3"/>
      <c r="M88" s="2"/>
      <c r="N88" s="3"/>
      <c r="O88" s="2"/>
      <c r="P88" s="3"/>
    </row>
    <row r="89" spans="4:16" ht="15.75" customHeight="1" x14ac:dyDescent="0.3">
      <c r="D89" s="2"/>
      <c r="E89" s="2"/>
      <c r="F89" s="2"/>
      <c r="G89" s="2"/>
      <c r="H89" s="2"/>
      <c r="I89" s="2"/>
      <c r="J89" s="3"/>
      <c r="K89" s="2"/>
      <c r="L89" s="3"/>
      <c r="M89" s="2"/>
      <c r="N89" s="3"/>
      <c r="O89" s="2"/>
      <c r="P89" s="3"/>
    </row>
    <row r="90" spans="4:16" ht="15.75" customHeight="1" x14ac:dyDescent="0.3">
      <c r="D90" s="2"/>
      <c r="E90" s="2"/>
      <c r="F90" s="2"/>
      <c r="G90" s="2"/>
      <c r="H90" s="2"/>
      <c r="I90" s="2"/>
      <c r="J90" s="3"/>
      <c r="K90" s="2"/>
      <c r="L90" s="3"/>
      <c r="M90" s="2"/>
      <c r="N90" s="3"/>
      <c r="O90" s="2"/>
      <c r="P90" s="3"/>
    </row>
    <row r="91" spans="4:16" ht="15.75" customHeight="1" x14ac:dyDescent="0.3">
      <c r="D91" s="2"/>
      <c r="E91" s="2"/>
      <c r="F91" s="2"/>
      <c r="G91" s="2"/>
      <c r="H91" s="2"/>
      <c r="I91" s="2"/>
      <c r="J91" s="3"/>
      <c r="K91" s="2"/>
      <c r="L91" s="3"/>
      <c r="M91" s="2"/>
      <c r="N91" s="3"/>
      <c r="O91" s="2"/>
      <c r="P91" s="3"/>
    </row>
    <row r="92" spans="4:16" ht="15.75" customHeight="1" x14ac:dyDescent="0.3">
      <c r="D92" s="2"/>
      <c r="E92" s="2"/>
      <c r="F92" s="2"/>
      <c r="G92" s="2"/>
      <c r="H92" s="2"/>
      <c r="I92" s="2"/>
      <c r="J92" s="3"/>
      <c r="K92" s="2"/>
      <c r="L92" s="3"/>
      <c r="M92" s="2"/>
      <c r="N92" s="3"/>
      <c r="O92" s="2"/>
      <c r="P92" s="3"/>
    </row>
    <row r="93" spans="4:16" ht="15.75" customHeight="1" x14ac:dyDescent="0.3">
      <c r="D93" s="2"/>
      <c r="E93" s="2"/>
      <c r="F93" s="2"/>
      <c r="G93" s="2"/>
      <c r="H93" s="2"/>
      <c r="I93" s="2"/>
      <c r="J93" s="3"/>
      <c r="K93" s="2"/>
      <c r="L93" s="3"/>
      <c r="M93" s="2"/>
      <c r="N93" s="3"/>
      <c r="O93" s="2"/>
      <c r="P93" s="3"/>
    </row>
    <row r="94" spans="4:16" ht="15.75" customHeight="1" x14ac:dyDescent="0.3">
      <c r="D94" s="2"/>
      <c r="E94" s="2"/>
      <c r="F94" s="2"/>
      <c r="G94" s="2"/>
      <c r="H94" s="2"/>
      <c r="I94" s="2"/>
      <c r="J94" s="3"/>
      <c r="K94" s="2"/>
      <c r="L94" s="3"/>
      <c r="M94" s="2"/>
      <c r="N94" s="3"/>
      <c r="O94" s="2"/>
      <c r="P94" s="3"/>
    </row>
    <row r="95" spans="4:16" ht="15.75" customHeight="1" x14ac:dyDescent="0.3">
      <c r="D95" s="2"/>
      <c r="E95" s="2"/>
      <c r="F95" s="2"/>
      <c r="G95" s="2"/>
      <c r="H95" s="2"/>
      <c r="I95" s="2"/>
      <c r="J95" s="3"/>
      <c r="K95" s="2"/>
      <c r="L95" s="3"/>
      <c r="M95" s="2"/>
      <c r="N95" s="3"/>
      <c r="O95" s="2"/>
      <c r="P95" s="3"/>
    </row>
    <row r="96" spans="4:16" ht="15.75" customHeight="1" x14ac:dyDescent="0.3">
      <c r="D96" s="2"/>
      <c r="E96" s="2"/>
      <c r="F96" s="2"/>
      <c r="G96" s="2"/>
      <c r="H96" s="2"/>
      <c r="I96" s="2"/>
      <c r="J96" s="3"/>
      <c r="K96" s="2"/>
      <c r="L96" s="3"/>
      <c r="M96" s="2"/>
      <c r="N96" s="3"/>
      <c r="O96" s="2"/>
      <c r="P96" s="3"/>
    </row>
    <row r="97" spans="4:16" ht="15.75" customHeight="1" x14ac:dyDescent="0.3">
      <c r="D97" s="2"/>
      <c r="E97" s="2"/>
      <c r="F97" s="2"/>
      <c r="G97" s="2"/>
      <c r="H97" s="2"/>
      <c r="I97" s="2"/>
      <c r="J97" s="3"/>
      <c r="K97" s="2"/>
      <c r="L97" s="3"/>
      <c r="M97" s="2"/>
      <c r="N97" s="3"/>
      <c r="O97" s="2"/>
      <c r="P97" s="3"/>
    </row>
    <row r="98" spans="4:16" ht="15.75" customHeight="1" x14ac:dyDescent="0.3">
      <c r="D98" s="2"/>
      <c r="E98" s="2"/>
      <c r="F98" s="2"/>
      <c r="G98" s="2"/>
      <c r="H98" s="2"/>
      <c r="I98" s="2"/>
      <c r="J98" s="3"/>
      <c r="K98" s="2"/>
      <c r="L98" s="3"/>
      <c r="M98" s="2"/>
      <c r="N98" s="3"/>
      <c r="O98" s="2"/>
      <c r="P98" s="3"/>
    </row>
    <row r="99" spans="4:16" ht="15.75" customHeight="1" x14ac:dyDescent="0.3">
      <c r="D99" s="2"/>
      <c r="E99" s="2"/>
      <c r="F99" s="2"/>
      <c r="G99" s="2"/>
      <c r="H99" s="2"/>
      <c r="I99" s="2"/>
      <c r="J99" s="3"/>
      <c r="K99" s="2"/>
      <c r="L99" s="3"/>
      <c r="M99" s="2"/>
      <c r="N99" s="3"/>
      <c r="O99" s="2"/>
      <c r="P99" s="3"/>
    </row>
    <row r="100" spans="4:16" ht="15.75" customHeight="1" x14ac:dyDescent="0.3">
      <c r="D100" s="2"/>
      <c r="E100" s="2"/>
      <c r="F100" s="2"/>
      <c r="G100" s="2"/>
      <c r="H100" s="2"/>
      <c r="I100" s="2"/>
      <c r="J100" s="3"/>
      <c r="K100" s="2"/>
      <c r="L100" s="3"/>
      <c r="M100" s="2"/>
      <c r="N100" s="3"/>
      <c r="O100" s="2"/>
      <c r="P100" s="3"/>
    </row>
    <row r="101" spans="4:16" ht="15.75" customHeight="1" x14ac:dyDescent="0.3">
      <c r="D101" s="2"/>
      <c r="E101" s="2"/>
      <c r="F101" s="2"/>
      <c r="G101" s="2"/>
      <c r="H101" s="2"/>
      <c r="I101" s="2"/>
      <c r="J101" s="3"/>
      <c r="K101" s="2"/>
      <c r="L101" s="3"/>
      <c r="M101" s="2"/>
      <c r="N101" s="3"/>
      <c r="O101" s="2"/>
      <c r="P101" s="3"/>
    </row>
    <row r="102" spans="4:16" ht="15.75" customHeight="1" x14ac:dyDescent="0.3">
      <c r="D102" s="2"/>
      <c r="E102" s="2"/>
      <c r="F102" s="2"/>
      <c r="G102" s="2"/>
      <c r="H102" s="2"/>
      <c r="I102" s="2"/>
      <c r="J102" s="3"/>
      <c r="K102" s="2"/>
      <c r="L102" s="3"/>
      <c r="M102" s="2"/>
      <c r="N102" s="3"/>
      <c r="O102" s="2"/>
      <c r="P102" s="3"/>
    </row>
    <row r="103" spans="4:16" ht="15.75" customHeight="1" x14ac:dyDescent="0.3">
      <c r="D103" s="2"/>
      <c r="E103" s="2"/>
      <c r="F103" s="2"/>
      <c r="G103" s="2"/>
      <c r="H103" s="2"/>
      <c r="I103" s="2"/>
      <c r="J103" s="3"/>
      <c r="K103" s="2"/>
      <c r="L103" s="3"/>
      <c r="M103" s="2"/>
      <c r="N103" s="3"/>
      <c r="O103" s="2"/>
      <c r="P103" s="3"/>
    </row>
    <row r="104" spans="4:16" ht="15.75" customHeight="1" x14ac:dyDescent="0.3">
      <c r="D104" s="2"/>
      <c r="E104" s="2"/>
      <c r="F104" s="2"/>
      <c r="G104" s="2"/>
      <c r="H104" s="2"/>
      <c r="I104" s="2"/>
      <c r="J104" s="3"/>
      <c r="K104" s="2"/>
      <c r="L104" s="3"/>
      <c r="M104" s="2"/>
      <c r="N104" s="3"/>
      <c r="O104" s="2"/>
      <c r="P104" s="3"/>
    </row>
    <row r="105" spans="4:16" ht="15.75" customHeight="1" x14ac:dyDescent="0.3">
      <c r="D105" s="2"/>
      <c r="E105" s="2"/>
      <c r="F105" s="2"/>
      <c r="G105" s="2"/>
      <c r="H105" s="2"/>
      <c r="I105" s="2"/>
      <c r="J105" s="3"/>
      <c r="K105" s="2"/>
      <c r="L105" s="3"/>
      <c r="M105" s="2"/>
      <c r="N105" s="3"/>
      <c r="O105" s="2"/>
      <c r="P105" s="3"/>
    </row>
    <row r="106" spans="4:16" ht="15.75" customHeight="1" x14ac:dyDescent="0.3">
      <c r="D106" s="2"/>
      <c r="E106" s="2"/>
      <c r="F106" s="2"/>
      <c r="G106" s="2"/>
      <c r="H106" s="2"/>
      <c r="I106" s="2"/>
      <c r="J106" s="3"/>
      <c r="K106" s="2"/>
      <c r="L106" s="3"/>
      <c r="M106" s="2"/>
      <c r="N106" s="3"/>
      <c r="O106" s="2"/>
      <c r="P106" s="3"/>
    </row>
    <row r="107" spans="4:16" ht="15.75" customHeight="1" x14ac:dyDescent="0.3">
      <c r="D107" s="2"/>
      <c r="E107" s="2"/>
      <c r="F107" s="2"/>
      <c r="G107" s="2"/>
      <c r="H107" s="2"/>
      <c r="I107" s="2"/>
      <c r="J107" s="3"/>
      <c r="K107" s="2"/>
      <c r="L107" s="3"/>
      <c r="M107" s="2"/>
      <c r="N107" s="3"/>
      <c r="O107" s="2"/>
      <c r="P107" s="3"/>
    </row>
    <row r="108" spans="4:16" ht="15.75" customHeight="1" x14ac:dyDescent="0.3">
      <c r="D108" s="2"/>
      <c r="E108" s="2"/>
      <c r="F108" s="2"/>
      <c r="G108" s="2"/>
      <c r="H108" s="2"/>
      <c r="I108" s="2"/>
      <c r="J108" s="3"/>
      <c r="K108" s="2"/>
      <c r="L108" s="3"/>
      <c r="M108" s="2"/>
      <c r="N108" s="3"/>
      <c r="O108" s="2"/>
      <c r="P108" s="3"/>
    </row>
    <row r="109" spans="4:16" ht="15.75" customHeight="1" x14ac:dyDescent="0.3">
      <c r="D109" s="2"/>
      <c r="E109" s="2"/>
      <c r="F109" s="2"/>
      <c r="G109" s="2"/>
      <c r="H109" s="2"/>
      <c r="I109" s="2"/>
      <c r="J109" s="3"/>
      <c r="K109" s="2"/>
      <c r="L109" s="3"/>
      <c r="M109" s="2"/>
      <c r="N109" s="3"/>
      <c r="O109" s="2"/>
      <c r="P109" s="3"/>
    </row>
    <row r="110" spans="4:16" ht="15.75" customHeight="1" x14ac:dyDescent="0.3">
      <c r="D110" s="2"/>
      <c r="E110" s="2"/>
      <c r="F110" s="2"/>
      <c r="G110" s="2"/>
      <c r="H110" s="2"/>
      <c r="I110" s="2"/>
      <c r="J110" s="3"/>
      <c r="K110" s="2"/>
      <c r="L110" s="3"/>
      <c r="M110" s="2"/>
      <c r="N110" s="3"/>
      <c r="O110" s="2"/>
      <c r="P110" s="3"/>
    </row>
    <row r="111" spans="4:16" ht="15.75" customHeight="1" x14ac:dyDescent="0.3">
      <c r="D111" s="2"/>
      <c r="E111" s="2"/>
      <c r="F111" s="2"/>
      <c r="G111" s="2"/>
      <c r="H111" s="2"/>
      <c r="I111" s="2"/>
      <c r="J111" s="3"/>
      <c r="K111" s="2"/>
      <c r="L111" s="3"/>
      <c r="M111" s="2"/>
      <c r="N111" s="3"/>
      <c r="O111" s="2"/>
      <c r="P111" s="3"/>
    </row>
    <row r="112" spans="4:16" ht="15.75" customHeight="1" x14ac:dyDescent="0.3">
      <c r="D112" s="2"/>
      <c r="E112" s="2"/>
      <c r="F112" s="2"/>
      <c r="G112" s="2"/>
      <c r="H112" s="2"/>
      <c r="I112" s="2"/>
      <c r="J112" s="3"/>
      <c r="K112" s="2"/>
      <c r="L112" s="3"/>
      <c r="M112" s="2"/>
      <c r="N112" s="3"/>
      <c r="O112" s="2"/>
      <c r="P112" s="3"/>
    </row>
    <row r="113" spans="4:16" ht="15.75" customHeight="1" x14ac:dyDescent="0.3">
      <c r="D113" s="2"/>
      <c r="E113" s="2"/>
      <c r="F113" s="2"/>
      <c r="G113" s="2"/>
      <c r="H113" s="2"/>
      <c r="I113" s="2"/>
      <c r="J113" s="3"/>
      <c r="K113" s="2"/>
      <c r="L113" s="3"/>
      <c r="M113" s="2"/>
      <c r="N113" s="3"/>
      <c r="O113" s="2"/>
      <c r="P113" s="3"/>
    </row>
    <row r="114" spans="4:16" ht="15.75" customHeight="1" x14ac:dyDescent="0.3">
      <c r="D114" s="2"/>
      <c r="E114" s="2"/>
      <c r="F114" s="2"/>
      <c r="G114" s="2"/>
      <c r="H114" s="2"/>
      <c r="I114" s="2"/>
      <c r="J114" s="3"/>
      <c r="K114" s="2"/>
      <c r="L114" s="3"/>
      <c r="M114" s="2"/>
      <c r="N114" s="3"/>
      <c r="O114" s="2"/>
      <c r="P114" s="3"/>
    </row>
    <row r="115" spans="4:16" ht="15.75" customHeight="1" x14ac:dyDescent="0.3">
      <c r="D115" s="2"/>
      <c r="E115" s="2"/>
      <c r="F115" s="2"/>
      <c r="G115" s="2"/>
      <c r="H115" s="2"/>
      <c r="I115" s="2"/>
      <c r="J115" s="3"/>
      <c r="K115" s="2"/>
      <c r="L115" s="3"/>
      <c r="M115" s="2"/>
      <c r="N115" s="3"/>
      <c r="O115" s="2"/>
      <c r="P115" s="3"/>
    </row>
    <row r="116" spans="4:16" ht="15.75" customHeight="1" x14ac:dyDescent="0.3">
      <c r="D116" s="2"/>
      <c r="E116" s="2"/>
      <c r="F116" s="2"/>
      <c r="G116" s="2"/>
      <c r="H116" s="2"/>
      <c r="I116" s="2"/>
      <c r="J116" s="3"/>
      <c r="K116" s="2"/>
      <c r="L116" s="3"/>
      <c r="M116" s="2"/>
      <c r="N116" s="3"/>
      <c r="O116" s="2"/>
      <c r="P116" s="3"/>
    </row>
    <row r="117" spans="4:16" ht="15.75" customHeight="1" x14ac:dyDescent="0.3">
      <c r="D117" s="2"/>
      <c r="E117" s="2"/>
      <c r="F117" s="2"/>
      <c r="G117" s="2"/>
      <c r="H117" s="2"/>
      <c r="I117" s="2"/>
      <c r="J117" s="3"/>
      <c r="K117" s="2"/>
      <c r="L117" s="3"/>
      <c r="M117" s="2"/>
      <c r="N117" s="3"/>
      <c r="O117" s="2"/>
      <c r="P117" s="3"/>
    </row>
    <row r="118" spans="4:16" ht="15.75" customHeight="1" x14ac:dyDescent="0.3">
      <c r="D118" s="2"/>
      <c r="E118" s="2"/>
      <c r="F118" s="2"/>
      <c r="G118" s="2"/>
      <c r="H118" s="2"/>
      <c r="I118" s="2"/>
      <c r="J118" s="3"/>
      <c r="K118" s="2"/>
      <c r="L118" s="3"/>
      <c r="M118" s="2"/>
      <c r="N118" s="3"/>
      <c r="O118" s="2"/>
      <c r="P118" s="3"/>
    </row>
    <row r="119" spans="4:16" ht="15.75" customHeight="1" x14ac:dyDescent="0.3">
      <c r="D119" s="2"/>
      <c r="E119" s="2"/>
      <c r="F119" s="2"/>
      <c r="G119" s="2"/>
      <c r="H119" s="2"/>
      <c r="I119" s="2"/>
      <c r="J119" s="3"/>
      <c r="K119" s="2"/>
      <c r="L119" s="3"/>
      <c r="M119" s="2"/>
      <c r="N119" s="3"/>
      <c r="O119" s="2"/>
      <c r="P119" s="3"/>
    </row>
    <row r="120" spans="4:16" ht="15.75" customHeight="1" x14ac:dyDescent="0.3">
      <c r="D120" s="2"/>
      <c r="E120" s="2"/>
      <c r="F120" s="2"/>
      <c r="G120" s="2"/>
      <c r="H120" s="2"/>
      <c r="I120" s="2"/>
      <c r="J120" s="3"/>
      <c r="K120" s="2"/>
      <c r="L120" s="3"/>
      <c r="M120" s="2"/>
      <c r="N120" s="3"/>
      <c r="O120" s="2"/>
      <c r="P120" s="3"/>
    </row>
    <row r="121" spans="4:16" ht="15.75" customHeight="1" x14ac:dyDescent="0.3">
      <c r="D121" s="2"/>
      <c r="E121" s="2"/>
      <c r="F121" s="2"/>
      <c r="G121" s="2"/>
      <c r="H121" s="2"/>
      <c r="I121" s="2"/>
      <c r="J121" s="3"/>
      <c r="K121" s="2"/>
      <c r="L121" s="3"/>
      <c r="M121" s="2"/>
      <c r="N121" s="3"/>
      <c r="O121" s="2"/>
      <c r="P121" s="3"/>
    </row>
    <row r="122" spans="4:16" ht="15.75" customHeight="1" x14ac:dyDescent="0.3">
      <c r="D122" s="2"/>
      <c r="E122" s="2"/>
      <c r="F122" s="2"/>
      <c r="G122" s="2"/>
      <c r="H122" s="2"/>
      <c r="I122" s="2"/>
      <c r="J122" s="3"/>
      <c r="K122" s="2"/>
      <c r="L122" s="3"/>
      <c r="M122" s="2"/>
      <c r="N122" s="3"/>
      <c r="O122" s="2"/>
      <c r="P122" s="3"/>
    </row>
    <row r="123" spans="4:16" ht="15.75" customHeight="1" x14ac:dyDescent="0.3">
      <c r="D123" s="2"/>
      <c r="E123" s="2"/>
      <c r="F123" s="2"/>
      <c r="G123" s="2"/>
      <c r="H123" s="2"/>
      <c r="I123" s="2"/>
      <c r="J123" s="3"/>
      <c r="K123" s="2"/>
      <c r="L123" s="3"/>
      <c r="M123" s="2"/>
      <c r="N123" s="3"/>
      <c r="O123" s="2"/>
      <c r="P123" s="3"/>
    </row>
    <row r="124" spans="4:16" ht="15.75" customHeight="1" x14ac:dyDescent="0.3">
      <c r="D124" s="2"/>
      <c r="E124" s="2"/>
      <c r="F124" s="2"/>
      <c r="G124" s="2"/>
      <c r="H124" s="2"/>
      <c r="I124" s="2"/>
      <c r="J124" s="3"/>
      <c r="K124" s="2"/>
      <c r="L124" s="3"/>
      <c r="M124" s="2"/>
      <c r="N124" s="3"/>
      <c r="O124" s="2"/>
      <c r="P124" s="3"/>
    </row>
    <row r="125" spans="4:16" ht="15.75" customHeight="1" x14ac:dyDescent="0.3">
      <c r="D125" s="2"/>
      <c r="E125" s="2"/>
      <c r="F125" s="2"/>
      <c r="G125" s="2"/>
      <c r="H125" s="2"/>
      <c r="I125" s="2"/>
      <c r="J125" s="3"/>
      <c r="K125" s="2"/>
      <c r="L125" s="3"/>
      <c r="M125" s="2"/>
      <c r="N125" s="3"/>
      <c r="O125" s="2"/>
      <c r="P125" s="3"/>
    </row>
    <row r="126" spans="4:16" ht="15.75" customHeight="1" x14ac:dyDescent="0.3">
      <c r="D126" s="2"/>
      <c r="E126" s="2"/>
      <c r="F126" s="2"/>
      <c r="G126" s="2"/>
      <c r="H126" s="2"/>
      <c r="I126" s="2"/>
      <c r="J126" s="3"/>
      <c r="K126" s="2"/>
      <c r="L126" s="3"/>
      <c r="M126" s="2"/>
      <c r="N126" s="3"/>
      <c r="O126" s="2"/>
      <c r="P126" s="3"/>
    </row>
    <row r="127" spans="4:16" ht="15.75" customHeight="1" x14ac:dyDescent="0.3">
      <c r="D127" s="2"/>
      <c r="E127" s="2"/>
      <c r="F127" s="2"/>
      <c r="G127" s="2"/>
      <c r="H127" s="2"/>
      <c r="I127" s="2"/>
      <c r="J127" s="3"/>
      <c r="K127" s="2"/>
      <c r="L127" s="3"/>
      <c r="M127" s="2"/>
      <c r="N127" s="3"/>
      <c r="O127" s="2"/>
      <c r="P127" s="3"/>
    </row>
    <row r="128" spans="4:16" ht="15.75" customHeight="1" x14ac:dyDescent="0.3">
      <c r="D128" s="2"/>
      <c r="E128" s="2"/>
      <c r="F128" s="2"/>
      <c r="G128" s="2"/>
      <c r="H128" s="2"/>
      <c r="I128" s="2"/>
      <c r="J128" s="3"/>
      <c r="K128" s="2"/>
      <c r="L128" s="3"/>
      <c r="M128" s="2"/>
      <c r="N128" s="3"/>
      <c r="O128" s="2"/>
      <c r="P128" s="3"/>
    </row>
    <row r="129" spans="4:16" ht="15.75" customHeight="1" x14ac:dyDescent="0.3">
      <c r="D129" s="2"/>
      <c r="E129" s="2"/>
      <c r="F129" s="2"/>
      <c r="G129" s="2"/>
      <c r="H129" s="2"/>
      <c r="I129" s="2"/>
      <c r="J129" s="3"/>
      <c r="K129" s="2"/>
      <c r="L129" s="3"/>
      <c r="M129" s="2"/>
      <c r="N129" s="3"/>
      <c r="O129" s="2"/>
      <c r="P129" s="3"/>
    </row>
    <row r="130" spans="4:16" ht="15.75" customHeight="1" x14ac:dyDescent="0.3">
      <c r="D130" s="2"/>
      <c r="E130" s="2"/>
      <c r="F130" s="2"/>
      <c r="G130" s="2"/>
      <c r="H130" s="2"/>
      <c r="I130" s="2"/>
      <c r="J130" s="3"/>
      <c r="K130" s="2"/>
      <c r="L130" s="3"/>
      <c r="M130" s="2"/>
      <c r="N130" s="3"/>
      <c r="O130" s="2"/>
      <c r="P130" s="3"/>
    </row>
    <row r="131" spans="4:16" ht="15.75" customHeight="1" x14ac:dyDescent="0.3">
      <c r="D131" s="2"/>
      <c r="E131" s="2"/>
      <c r="F131" s="2"/>
      <c r="G131" s="2"/>
      <c r="H131" s="2"/>
      <c r="I131" s="2"/>
      <c r="J131" s="3"/>
      <c r="K131" s="2"/>
      <c r="L131" s="3"/>
      <c r="M131" s="2"/>
      <c r="N131" s="3"/>
      <c r="O131" s="2"/>
      <c r="P131" s="3"/>
    </row>
    <row r="132" spans="4:16" ht="15.75" customHeight="1" x14ac:dyDescent="0.3">
      <c r="D132" s="2"/>
      <c r="E132" s="2"/>
      <c r="F132" s="2"/>
      <c r="G132" s="2"/>
      <c r="H132" s="2"/>
      <c r="I132" s="2"/>
      <c r="J132" s="3"/>
      <c r="K132" s="2"/>
      <c r="L132" s="3"/>
      <c r="M132" s="2"/>
      <c r="N132" s="3"/>
      <c r="O132" s="2"/>
      <c r="P132" s="3"/>
    </row>
    <row r="133" spans="4:16" ht="15.75" customHeight="1" x14ac:dyDescent="0.3">
      <c r="D133" s="2"/>
      <c r="E133" s="2"/>
      <c r="F133" s="2"/>
      <c r="G133" s="2"/>
      <c r="H133" s="2"/>
      <c r="I133" s="2"/>
      <c r="J133" s="3"/>
      <c r="K133" s="2"/>
      <c r="L133" s="3"/>
      <c r="M133" s="2"/>
      <c r="N133" s="3"/>
      <c r="O133" s="2"/>
      <c r="P133" s="3"/>
    </row>
    <row r="134" spans="4:16" ht="15.75" customHeight="1" x14ac:dyDescent="0.3">
      <c r="D134" s="2"/>
      <c r="E134" s="2"/>
      <c r="F134" s="2"/>
      <c r="G134" s="2"/>
      <c r="H134" s="2"/>
      <c r="I134" s="2"/>
      <c r="J134" s="3"/>
      <c r="K134" s="2"/>
      <c r="L134" s="3"/>
      <c r="M134" s="2"/>
      <c r="N134" s="3"/>
      <c r="O134" s="2"/>
      <c r="P134" s="3"/>
    </row>
    <row r="135" spans="4:16" ht="15.75" customHeight="1" x14ac:dyDescent="0.3">
      <c r="D135" s="2"/>
      <c r="E135" s="2"/>
      <c r="F135" s="2"/>
      <c r="G135" s="2"/>
      <c r="H135" s="2"/>
      <c r="I135" s="2"/>
      <c r="J135" s="3"/>
      <c r="K135" s="2"/>
      <c r="L135" s="3"/>
      <c r="M135" s="2"/>
      <c r="N135" s="3"/>
      <c r="O135" s="2"/>
      <c r="P135" s="3"/>
    </row>
    <row r="136" spans="4:16" ht="15.75" customHeight="1" x14ac:dyDescent="0.3">
      <c r="D136" s="2"/>
      <c r="E136" s="2"/>
      <c r="F136" s="2"/>
      <c r="G136" s="2"/>
      <c r="H136" s="2"/>
      <c r="I136" s="2"/>
      <c r="J136" s="3"/>
      <c r="K136" s="2"/>
      <c r="L136" s="3"/>
      <c r="M136" s="2"/>
      <c r="N136" s="3"/>
      <c r="O136" s="2"/>
      <c r="P136" s="3"/>
    </row>
    <row r="137" spans="4:16" ht="15.75" customHeight="1" x14ac:dyDescent="0.3">
      <c r="D137" s="2"/>
      <c r="E137" s="2"/>
      <c r="F137" s="2"/>
      <c r="G137" s="2"/>
      <c r="H137" s="2"/>
      <c r="I137" s="2"/>
      <c r="J137" s="3"/>
      <c r="K137" s="2"/>
      <c r="L137" s="3"/>
      <c r="M137" s="2"/>
      <c r="N137" s="3"/>
      <c r="O137" s="2"/>
      <c r="P137" s="3"/>
    </row>
    <row r="138" spans="4:16" ht="15.75" customHeight="1" x14ac:dyDescent="0.3">
      <c r="D138" s="2"/>
      <c r="E138" s="2"/>
      <c r="F138" s="2"/>
      <c r="G138" s="2"/>
      <c r="H138" s="2"/>
      <c r="I138" s="2"/>
      <c r="J138" s="3"/>
      <c r="K138" s="2"/>
      <c r="L138" s="3"/>
      <c r="M138" s="2"/>
      <c r="N138" s="3"/>
      <c r="O138" s="2"/>
      <c r="P138" s="3"/>
    </row>
    <row r="139" spans="4:16" ht="15.75" customHeight="1" x14ac:dyDescent="0.3">
      <c r="D139" s="2"/>
      <c r="E139" s="2"/>
      <c r="F139" s="2"/>
      <c r="G139" s="2"/>
      <c r="H139" s="2"/>
      <c r="I139" s="2"/>
      <c r="J139" s="3"/>
      <c r="K139" s="2"/>
      <c r="L139" s="3"/>
      <c r="M139" s="2"/>
      <c r="N139" s="3"/>
      <c r="O139" s="2"/>
      <c r="P139" s="3"/>
    </row>
    <row r="140" spans="4:16" ht="15.75" customHeight="1" x14ac:dyDescent="0.3">
      <c r="D140" s="2"/>
      <c r="E140" s="2"/>
      <c r="F140" s="2"/>
      <c r="G140" s="2"/>
      <c r="H140" s="2"/>
      <c r="I140" s="2"/>
      <c r="J140" s="3"/>
      <c r="K140" s="2"/>
      <c r="L140" s="3"/>
      <c r="M140" s="2"/>
      <c r="N140" s="3"/>
      <c r="O140" s="2"/>
      <c r="P140" s="3"/>
    </row>
    <row r="141" spans="4:16" ht="15.75" customHeight="1" x14ac:dyDescent="0.3">
      <c r="D141" s="2"/>
      <c r="E141" s="2"/>
      <c r="F141" s="2"/>
      <c r="G141" s="2"/>
      <c r="H141" s="2"/>
      <c r="I141" s="2"/>
      <c r="J141" s="3"/>
      <c r="K141" s="2"/>
      <c r="L141" s="3"/>
      <c r="M141" s="2"/>
      <c r="N141" s="3"/>
      <c r="O141" s="2"/>
      <c r="P141" s="3"/>
    </row>
    <row r="142" spans="4:16" ht="15.75" customHeight="1" x14ac:dyDescent="0.3">
      <c r="D142" s="2"/>
      <c r="E142" s="2"/>
      <c r="F142" s="2"/>
      <c r="G142" s="2"/>
      <c r="H142" s="2"/>
      <c r="I142" s="2"/>
      <c r="J142" s="3"/>
      <c r="K142" s="2"/>
      <c r="L142" s="3"/>
      <c r="M142" s="2"/>
      <c r="N142" s="3"/>
      <c r="O142" s="2"/>
      <c r="P142" s="3"/>
    </row>
    <row r="143" spans="4:16" ht="15.75" customHeight="1" x14ac:dyDescent="0.3">
      <c r="D143" s="2"/>
      <c r="E143" s="2"/>
      <c r="F143" s="2"/>
      <c r="G143" s="2"/>
      <c r="H143" s="2"/>
      <c r="I143" s="2"/>
      <c r="J143" s="3"/>
      <c r="K143" s="2"/>
      <c r="L143" s="3"/>
      <c r="M143" s="2"/>
      <c r="N143" s="3"/>
      <c r="O143" s="2"/>
      <c r="P143" s="3"/>
    </row>
    <row r="144" spans="4:16" ht="15.75" customHeight="1" x14ac:dyDescent="0.3">
      <c r="D144" s="2"/>
      <c r="E144" s="2"/>
      <c r="F144" s="2"/>
      <c r="G144" s="2"/>
      <c r="H144" s="2"/>
      <c r="I144" s="2"/>
      <c r="J144" s="3"/>
      <c r="K144" s="2"/>
      <c r="L144" s="3"/>
      <c r="M144" s="2"/>
      <c r="N144" s="3"/>
      <c r="O144" s="2"/>
      <c r="P144" s="3"/>
    </row>
    <row r="145" spans="4:16" ht="15.75" customHeight="1" x14ac:dyDescent="0.3">
      <c r="D145" s="2"/>
      <c r="E145" s="2"/>
      <c r="F145" s="2"/>
      <c r="G145" s="2"/>
      <c r="H145" s="2"/>
      <c r="I145" s="2"/>
      <c r="J145" s="3"/>
      <c r="K145" s="2"/>
      <c r="L145" s="3"/>
      <c r="M145" s="2"/>
      <c r="N145" s="3"/>
      <c r="O145" s="2"/>
      <c r="P145" s="3"/>
    </row>
    <row r="146" spans="4:16" ht="15.75" customHeight="1" x14ac:dyDescent="0.3">
      <c r="D146" s="2"/>
      <c r="E146" s="2"/>
      <c r="F146" s="2"/>
      <c r="G146" s="2"/>
      <c r="H146" s="2"/>
      <c r="I146" s="2"/>
      <c r="J146" s="3"/>
      <c r="K146" s="2"/>
      <c r="L146" s="3"/>
      <c r="M146" s="2"/>
      <c r="N146" s="3"/>
      <c r="O146" s="2"/>
      <c r="P146" s="3"/>
    </row>
    <row r="147" spans="4:16" ht="15.75" customHeight="1" x14ac:dyDescent="0.3">
      <c r="D147" s="2"/>
      <c r="E147" s="2"/>
      <c r="F147" s="2"/>
      <c r="G147" s="2"/>
      <c r="H147" s="2"/>
      <c r="I147" s="2"/>
      <c r="J147" s="3"/>
      <c r="K147" s="2"/>
      <c r="L147" s="3"/>
      <c r="M147" s="2"/>
      <c r="N147" s="3"/>
      <c r="O147" s="2"/>
      <c r="P147" s="3"/>
    </row>
    <row r="148" spans="4:16" ht="15.75" customHeight="1" x14ac:dyDescent="0.3">
      <c r="D148" s="2"/>
      <c r="E148" s="2"/>
      <c r="F148" s="2"/>
      <c r="G148" s="2"/>
      <c r="H148" s="2"/>
      <c r="I148" s="2"/>
      <c r="J148" s="3"/>
      <c r="K148" s="2"/>
      <c r="L148" s="3"/>
      <c r="M148" s="2"/>
      <c r="N148" s="3"/>
      <c r="O148" s="2"/>
      <c r="P148" s="3"/>
    </row>
    <row r="149" spans="4:16" ht="15.75" customHeight="1" x14ac:dyDescent="0.3">
      <c r="D149" s="2"/>
      <c r="E149" s="2"/>
      <c r="F149" s="2"/>
      <c r="G149" s="2"/>
      <c r="H149" s="2"/>
      <c r="I149" s="2"/>
      <c r="J149" s="3"/>
      <c r="K149" s="2"/>
      <c r="L149" s="3"/>
      <c r="M149" s="2"/>
      <c r="N149" s="3"/>
      <c r="O149" s="2"/>
      <c r="P149" s="3"/>
    </row>
    <row r="150" spans="4:16" ht="15.75" customHeight="1" x14ac:dyDescent="0.3">
      <c r="D150" s="2"/>
      <c r="E150" s="2"/>
      <c r="F150" s="2"/>
      <c r="G150" s="2"/>
      <c r="H150" s="2"/>
      <c r="I150" s="2"/>
      <c r="J150" s="3"/>
      <c r="K150" s="2"/>
      <c r="L150" s="3"/>
      <c r="M150" s="2"/>
      <c r="N150" s="3"/>
      <c r="O150" s="2"/>
      <c r="P150" s="3"/>
    </row>
    <row r="151" spans="4:16" ht="15.75" customHeight="1" x14ac:dyDescent="0.3">
      <c r="D151" s="2"/>
      <c r="E151" s="2"/>
      <c r="F151" s="2"/>
      <c r="G151" s="2"/>
      <c r="H151" s="2"/>
      <c r="I151" s="2"/>
      <c r="J151" s="3"/>
      <c r="K151" s="2"/>
      <c r="L151" s="3"/>
      <c r="M151" s="2"/>
      <c r="N151" s="3"/>
      <c r="O151" s="2"/>
      <c r="P151" s="3"/>
    </row>
    <row r="152" spans="4:16" ht="15.75" customHeight="1" x14ac:dyDescent="0.3">
      <c r="D152" s="2"/>
      <c r="E152" s="2"/>
      <c r="F152" s="2"/>
      <c r="G152" s="2"/>
      <c r="H152" s="2"/>
      <c r="I152" s="2"/>
      <c r="J152" s="3"/>
      <c r="K152" s="2"/>
      <c r="L152" s="3"/>
      <c r="M152" s="2"/>
      <c r="N152" s="3"/>
      <c r="O152" s="2"/>
      <c r="P152" s="3"/>
    </row>
    <row r="153" spans="4:16" ht="15.75" customHeight="1" x14ac:dyDescent="0.3">
      <c r="D153" s="2"/>
      <c r="E153" s="2"/>
      <c r="F153" s="2"/>
      <c r="G153" s="2"/>
      <c r="H153" s="2"/>
      <c r="I153" s="2"/>
      <c r="J153" s="3"/>
      <c r="K153" s="2"/>
      <c r="L153" s="3"/>
      <c r="M153" s="2"/>
      <c r="N153" s="3"/>
      <c r="O153" s="2"/>
      <c r="P153" s="3"/>
    </row>
    <row r="154" spans="4:16" ht="15.75" customHeight="1" x14ac:dyDescent="0.3">
      <c r="D154" s="2"/>
      <c r="E154" s="2"/>
      <c r="F154" s="2"/>
      <c r="G154" s="2"/>
      <c r="H154" s="2"/>
      <c r="I154" s="2"/>
      <c r="J154" s="3"/>
      <c r="K154" s="2"/>
      <c r="L154" s="3"/>
      <c r="M154" s="2"/>
      <c r="N154" s="3"/>
      <c r="O154" s="2"/>
      <c r="P154" s="3"/>
    </row>
    <row r="155" spans="4:16" ht="15.75" customHeight="1" x14ac:dyDescent="0.3">
      <c r="D155" s="2"/>
      <c r="E155" s="2"/>
      <c r="F155" s="2"/>
      <c r="G155" s="2"/>
      <c r="H155" s="2"/>
      <c r="I155" s="2"/>
      <c r="J155" s="3"/>
      <c r="K155" s="2"/>
      <c r="L155" s="3"/>
      <c r="M155" s="2"/>
      <c r="N155" s="3"/>
      <c r="O155" s="2"/>
      <c r="P155" s="3"/>
    </row>
    <row r="156" spans="4:16" ht="15.75" customHeight="1" x14ac:dyDescent="0.3">
      <c r="D156" s="2"/>
      <c r="E156" s="2"/>
      <c r="F156" s="2"/>
      <c r="G156" s="2"/>
      <c r="H156" s="2"/>
      <c r="I156" s="2"/>
      <c r="J156" s="3"/>
      <c r="K156" s="2"/>
      <c r="L156" s="3"/>
      <c r="M156" s="2"/>
      <c r="N156" s="3"/>
      <c r="O156" s="2"/>
      <c r="P156" s="3"/>
    </row>
    <row r="157" spans="4:16" ht="15.75" customHeight="1" x14ac:dyDescent="0.3">
      <c r="D157" s="2"/>
      <c r="E157" s="2"/>
      <c r="F157" s="2"/>
      <c r="G157" s="2"/>
      <c r="H157" s="2"/>
      <c r="I157" s="2"/>
      <c r="J157" s="3"/>
      <c r="K157" s="2"/>
      <c r="L157" s="3"/>
      <c r="M157" s="2"/>
      <c r="N157" s="3"/>
      <c r="O157" s="2"/>
      <c r="P157" s="3"/>
    </row>
    <row r="158" spans="4:16" ht="15.75" customHeight="1" x14ac:dyDescent="0.3">
      <c r="D158" s="2"/>
      <c r="E158" s="2"/>
      <c r="F158" s="2"/>
      <c r="G158" s="2"/>
      <c r="H158" s="2"/>
      <c r="I158" s="2"/>
      <c r="J158" s="3"/>
      <c r="K158" s="2"/>
      <c r="L158" s="3"/>
      <c r="M158" s="2"/>
      <c r="N158" s="3"/>
      <c r="O158" s="2"/>
      <c r="P158" s="3"/>
    </row>
    <row r="159" spans="4:16" ht="15.75" customHeight="1" x14ac:dyDescent="0.3">
      <c r="D159" s="2"/>
      <c r="E159" s="2"/>
      <c r="F159" s="2"/>
      <c r="G159" s="2"/>
      <c r="H159" s="2"/>
      <c r="I159" s="2"/>
      <c r="J159" s="3"/>
      <c r="K159" s="2"/>
      <c r="L159" s="3"/>
      <c r="M159" s="2"/>
      <c r="N159" s="3"/>
      <c r="O159" s="2"/>
      <c r="P159" s="3"/>
    </row>
    <row r="160" spans="4:16" ht="15.75" customHeight="1" x14ac:dyDescent="0.3">
      <c r="D160" s="2"/>
      <c r="E160" s="2"/>
      <c r="F160" s="2"/>
      <c r="G160" s="2"/>
      <c r="H160" s="2"/>
      <c r="I160" s="2"/>
      <c r="J160" s="3"/>
      <c r="K160" s="2"/>
      <c r="L160" s="3"/>
      <c r="M160" s="2"/>
      <c r="N160" s="3"/>
      <c r="O160" s="2"/>
      <c r="P160" s="3"/>
    </row>
    <row r="161" spans="4:16" ht="15.75" customHeight="1" x14ac:dyDescent="0.3">
      <c r="D161" s="2"/>
      <c r="E161" s="2"/>
      <c r="F161" s="2"/>
      <c r="G161" s="2"/>
      <c r="H161" s="2"/>
      <c r="I161" s="2"/>
      <c r="J161" s="3"/>
      <c r="K161" s="2"/>
      <c r="L161" s="3"/>
      <c r="M161" s="2"/>
      <c r="N161" s="3"/>
      <c r="O161" s="2"/>
      <c r="P161" s="3"/>
    </row>
    <row r="162" spans="4:16" ht="15.75" customHeight="1" x14ac:dyDescent="0.3">
      <c r="D162" s="2"/>
      <c r="E162" s="2"/>
      <c r="F162" s="2"/>
      <c r="G162" s="2"/>
      <c r="H162" s="2"/>
      <c r="I162" s="2"/>
      <c r="J162" s="3"/>
      <c r="K162" s="2"/>
      <c r="L162" s="3"/>
      <c r="M162" s="2"/>
      <c r="N162" s="3"/>
      <c r="O162" s="2"/>
      <c r="P162" s="3"/>
    </row>
    <row r="163" spans="4:16" ht="15.75" customHeight="1" x14ac:dyDescent="0.3">
      <c r="D163" s="2"/>
      <c r="E163" s="2"/>
      <c r="F163" s="2"/>
      <c r="G163" s="2"/>
      <c r="H163" s="2"/>
      <c r="I163" s="2"/>
      <c r="J163" s="3"/>
      <c r="K163" s="2"/>
      <c r="L163" s="3"/>
      <c r="M163" s="2"/>
      <c r="N163" s="3"/>
      <c r="O163" s="2"/>
      <c r="P163" s="3"/>
    </row>
    <row r="164" spans="4:16" ht="15.75" customHeight="1" x14ac:dyDescent="0.3">
      <c r="D164" s="2"/>
      <c r="E164" s="2"/>
      <c r="F164" s="2"/>
      <c r="G164" s="2"/>
      <c r="H164" s="2"/>
      <c r="I164" s="2"/>
      <c r="J164" s="3"/>
      <c r="K164" s="2"/>
      <c r="L164" s="3"/>
      <c r="M164" s="2"/>
      <c r="N164" s="3"/>
      <c r="O164" s="2"/>
      <c r="P164" s="3"/>
    </row>
    <row r="165" spans="4:16" ht="15.75" customHeight="1" x14ac:dyDescent="0.3">
      <c r="D165" s="2"/>
      <c r="E165" s="2"/>
      <c r="F165" s="2"/>
      <c r="G165" s="2"/>
      <c r="H165" s="2"/>
      <c r="I165" s="2"/>
      <c r="J165" s="3"/>
      <c r="K165" s="2"/>
      <c r="L165" s="3"/>
      <c r="M165" s="2"/>
      <c r="N165" s="3"/>
      <c r="O165" s="2"/>
      <c r="P165" s="3"/>
    </row>
    <row r="166" spans="4:16" ht="15.75" customHeight="1" x14ac:dyDescent="0.3">
      <c r="D166" s="2"/>
      <c r="E166" s="2"/>
      <c r="F166" s="2"/>
      <c r="G166" s="2"/>
      <c r="H166" s="2"/>
      <c r="I166" s="2"/>
      <c r="J166" s="3"/>
      <c r="K166" s="2"/>
      <c r="L166" s="3"/>
      <c r="M166" s="2"/>
      <c r="N166" s="3"/>
      <c r="O166" s="2"/>
      <c r="P166" s="3"/>
    </row>
    <row r="167" spans="4:16" ht="15.75" customHeight="1" x14ac:dyDescent="0.3">
      <c r="D167" s="2"/>
      <c r="E167" s="2"/>
      <c r="F167" s="2"/>
      <c r="G167" s="2"/>
      <c r="H167" s="2"/>
      <c r="I167" s="2"/>
      <c r="J167" s="3"/>
      <c r="K167" s="2"/>
      <c r="L167" s="3"/>
      <c r="M167" s="2"/>
      <c r="N167" s="3"/>
      <c r="O167" s="2"/>
      <c r="P167" s="3"/>
    </row>
    <row r="168" spans="4:16" ht="15.75" customHeight="1" x14ac:dyDescent="0.3">
      <c r="D168" s="2"/>
      <c r="E168" s="2"/>
      <c r="F168" s="2"/>
      <c r="G168" s="2"/>
      <c r="H168" s="2"/>
      <c r="I168" s="2"/>
      <c r="J168" s="3"/>
      <c r="K168" s="2"/>
      <c r="L168" s="3"/>
      <c r="M168" s="2"/>
      <c r="N168" s="3"/>
      <c r="O168" s="2"/>
      <c r="P168" s="3"/>
    </row>
    <row r="169" spans="4:16" ht="15.75" customHeight="1" x14ac:dyDescent="0.3">
      <c r="D169" s="2"/>
      <c r="E169" s="2"/>
      <c r="F169" s="2"/>
      <c r="G169" s="2"/>
      <c r="H169" s="2"/>
      <c r="I169" s="2"/>
      <c r="J169" s="3"/>
      <c r="K169" s="2"/>
      <c r="L169" s="3"/>
      <c r="M169" s="2"/>
      <c r="N169" s="3"/>
      <c r="O169" s="2"/>
      <c r="P169" s="3"/>
    </row>
    <row r="170" spans="4:16" ht="15.75" customHeight="1" x14ac:dyDescent="0.3">
      <c r="D170" s="2"/>
      <c r="E170" s="2"/>
      <c r="F170" s="2"/>
      <c r="G170" s="2"/>
      <c r="H170" s="2"/>
      <c r="I170" s="2"/>
      <c r="J170" s="3"/>
      <c r="K170" s="2"/>
      <c r="L170" s="3"/>
      <c r="M170" s="2"/>
      <c r="N170" s="3"/>
      <c r="O170" s="2"/>
      <c r="P170" s="3"/>
    </row>
    <row r="171" spans="4:16" ht="15.75" customHeight="1" x14ac:dyDescent="0.3">
      <c r="D171" s="2"/>
      <c r="E171" s="2"/>
      <c r="F171" s="2"/>
      <c r="G171" s="2"/>
      <c r="H171" s="2"/>
      <c r="I171" s="2"/>
      <c r="J171" s="3"/>
      <c r="K171" s="2"/>
      <c r="L171" s="3"/>
      <c r="M171" s="2"/>
      <c r="N171" s="3"/>
      <c r="O171" s="2"/>
      <c r="P171" s="3"/>
    </row>
    <row r="172" spans="4:16" ht="15.75" customHeight="1" x14ac:dyDescent="0.3">
      <c r="D172" s="2"/>
      <c r="E172" s="2"/>
      <c r="F172" s="2"/>
      <c r="G172" s="2"/>
      <c r="H172" s="2"/>
      <c r="I172" s="2"/>
      <c r="J172" s="3"/>
      <c r="K172" s="2"/>
      <c r="L172" s="3"/>
      <c r="M172" s="2"/>
      <c r="N172" s="3"/>
      <c r="O172" s="2"/>
      <c r="P172" s="3"/>
    </row>
    <row r="173" spans="4:16" ht="15.75" customHeight="1" x14ac:dyDescent="0.3">
      <c r="D173" s="2"/>
      <c r="E173" s="2"/>
      <c r="F173" s="2"/>
      <c r="G173" s="2"/>
      <c r="H173" s="2"/>
      <c r="I173" s="2"/>
      <c r="J173" s="3"/>
      <c r="K173" s="2"/>
      <c r="L173" s="3"/>
      <c r="M173" s="2"/>
      <c r="N173" s="3"/>
      <c r="O173" s="2"/>
      <c r="P173" s="3"/>
    </row>
    <row r="174" spans="4:16" ht="15.75" customHeight="1" x14ac:dyDescent="0.3">
      <c r="D174" s="2"/>
      <c r="E174" s="2"/>
      <c r="F174" s="2"/>
      <c r="G174" s="2"/>
      <c r="H174" s="2"/>
      <c r="I174" s="2"/>
      <c r="J174" s="3"/>
      <c r="K174" s="2"/>
      <c r="L174" s="3"/>
      <c r="M174" s="2"/>
      <c r="N174" s="3"/>
      <c r="O174" s="2"/>
      <c r="P174" s="3"/>
    </row>
    <row r="175" spans="4:16" ht="15.75" customHeight="1" x14ac:dyDescent="0.3">
      <c r="D175" s="2"/>
      <c r="E175" s="2"/>
      <c r="F175" s="2"/>
      <c r="G175" s="2"/>
      <c r="H175" s="2"/>
      <c r="I175" s="2"/>
      <c r="J175" s="3"/>
      <c r="K175" s="2"/>
      <c r="L175" s="3"/>
      <c r="M175" s="2"/>
      <c r="N175" s="3"/>
      <c r="O175" s="2"/>
      <c r="P175" s="3"/>
    </row>
    <row r="176" spans="4:16" ht="15.75" customHeight="1" x14ac:dyDescent="0.3">
      <c r="D176" s="2"/>
      <c r="E176" s="2"/>
      <c r="F176" s="2"/>
      <c r="G176" s="2"/>
      <c r="H176" s="2"/>
      <c r="I176" s="2"/>
      <c r="J176" s="3"/>
      <c r="K176" s="2"/>
      <c r="L176" s="3"/>
      <c r="M176" s="2"/>
      <c r="N176" s="3"/>
      <c r="O176" s="2"/>
      <c r="P176" s="3"/>
    </row>
    <row r="177" spans="4:16" ht="15.75" customHeight="1" x14ac:dyDescent="0.3">
      <c r="D177" s="2"/>
      <c r="E177" s="2"/>
      <c r="F177" s="2"/>
      <c r="G177" s="2"/>
      <c r="H177" s="2"/>
      <c r="I177" s="2"/>
      <c r="J177" s="3"/>
      <c r="K177" s="2"/>
      <c r="L177" s="3"/>
      <c r="M177" s="2"/>
      <c r="N177" s="3"/>
      <c r="O177" s="2"/>
      <c r="P177" s="3"/>
    </row>
    <row r="178" spans="4:16" ht="15.75" customHeight="1" x14ac:dyDescent="0.3">
      <c r="D178" s="2"/>
      <c r="E178" s="2"/>
      <c r="F178" s="2"/>
      <c r="G178" s="2"/>
      <c r="H178" s="2"/>
      <c r="I178" s="2"/>
      <c r="J178" s="3"/>
      <c r="K178" s="2"/>
      <c r="L178" s="3"/>
      <c r="M178" s="2"/>
      <c r="N178" s="3"/>
      <c r="O178" s="2"/>
      <c r="P178" s="3"/>
    </row>
    <row r="179" spans="4:16" ht="15.75" customHeight="1" x14ac:dyDescent="0.3">
      <c r="D179" s="2"/>
      <c r="E179" s="2"/>
      <c r="F179" s="2"/>
      <c r="G179" s="2"/>
      <c r="H179" s="2"/>
      <c r="I179" s="2"/>
      <c r="J179" s="3"/>
      <c r="K179" s="2"/>
      <c r="L179" s="3"/>
      <c r="M179" s="2"/>
      <c r="N179" s="3"/>
      <c r="O179" s="2"/>
      <c r="P179" s="3"/>
    </row>
    <row r="180" spans="4:16" ht="15.75" customHeight="1" x14ac:dyDescent="0.3">
      <c r="D180" s="2"/>
      <c r="E180" s="2"/>
      <c r="F180" s="2"/>
      <c r="G180" s="2"/>
      <c r="H180" s="2"/>
      <c r="I180" s="2"/>
      <c r="J180" s="3"/>
      <c r="K180" s="2"/>
      <c r="L180" s="3"/>
      <c r="M180" s="2"/>
      <c r="N180" s="3"/>
      <c r="O180" s="2"/>
      <c r="P180" s="3"/>
    </row>
    <row r="181" spans="4:16" ht="15.75" customHeight="1" x14ac:dyDescent="0.3">
      <c r="D181" s="2"/>
      <c r="E181" s="2"/>
      <c r="F181" s="2"/>
      <c r="G181" s="2"/>
      <c r="H181" s="2"/>
      <c r="I181" s="2"/>
      <c r="J181" s="3"/>
      <c r="K181" s="2"/>
      <c r="L181" s="3"/>
      <c r="M181" s="2"/>
      <c r="N181" s="3"/>
      <c r="O181" s="2"/>
      <c r="P181" s="3"/>
    </row>
    <row r="182" spans="4:16" ht="15.75" customHeight="1" x14ac:dyDescent="0.3">
      <c r="D182" s="2"/>
      <c r="E182" s="2"/>
      <c r="F182" s="2"/>
      <c r="G182" s="2"/>
      <c r="H182" s="2"/>
      <c r="I182" s="2"/>
      <c r="J182" s="3"/>
      <c r="K182" s="2"/>
      <c r="L182" s="3"/>
      <c r="M182" s="2"/>
      <c r="N182" s="3"/>
      <c r="O182" s="2"/>
      <c r="P182" s="3"/>
    </row>
    <row r="183" spans="4:16" ht="15.75" customHeight="1" x14ac:dyDescent="0.3">
      <c r="D183" s="2"/>
      <c r="E183" s="2"/>
      <c r="F183" s="2"/>
      <c r="G183" s="2"/>
      <c r="H183" s="2"/>
      <c r="I183" s="2"/>
      <c r="J183" s="3"/>
      <c r="K183" s="2"/>
      <c r="L183" s="3"/>
      <c r="M183" s="2"/>
      <c r="N183" s="3"/>
      <c r="O183" s="2"/>
      <c r="P183" s="3"/>
    </row>
    <row r="184" spans="4:16" ht="15.75" customHeight="1" x14ac:dyDescent="0.3">
      <c r="D184" s="2"/>
      <c r="E184" s="2"/>
      <c r="F184" s="2"/>
      <c r="G184" s="2"/>
      <c r="H184" s="2"/>
      <c r="I184" s="2"/>
      <c r="J184" s="3"/>
      <c r="K184" s="2"/>
      <c r="L184" s="3"/>
      <c r="M184" s="2"/>
      <c r="N184" s="3"/>
      <c r="O184" s="2"/>
      <c r="P184" s="3"/>
    </row>
    <row r="185" spans="4:16" ht="15.75" customHeight="1" x14ac:dyDescent="0.3">
      <c r="D185" s="2"/>
      <c r="E185" s="2"/>
      <c r="F185" s="2"/>
      <c r="G185" s="2"/>
      <c r="H185" s="2"/>
      <c r="I185" s="2"/>
      <c r="J185" s="3"/>
      <c r="K185" s="2"/>
      <c r="L185" s="3"/>
      <c r="M185" s="2"/>
      <c r="N185" s="3"/>
      <c r="O185" s="2"/>
      <c r="P185" s="3"/>
    </row>
    <row r="186" spans="4:16" ht="15.75" customHeight="1" x14ac:dyDescent="0.3">
      <c r="D186" s="2"/>
      <c r="E186" s="2"/>
      <c r="F186" s="2"/>
      <c r="G186" s="2"/>
      <c r="H186" s="2"/>
      <c r="I186" s="2"/>
      <c r="J186" s="3"/>
      <c r="K186" s="2"/>
      <c r="L186" s="3"/>
      <c r="M186" s="2"/>
      <c r="N186" s="3"/>
      <c r="O186" s="2"/>
      <c r="P186" s="3"/>
    </row>
    <row r="187" spans="4:16" ht="15.75" customHeight="1" x14ac:dyDescent="0.3">
      <c r="D187" s="2"/>
      <c r="E187" s="2"/>
      <c r="F187" s="2"/>
      <c r="G187" s="2"/>
      <c r="H187" s="2"/>
      <c r="I187" s="2"/>
      <c r="J187" s="3"/>
      <c r="K187" s="2"/>
      <c r="L187" s="3"/>
      <c r="M187" s="2"/>
      <c r="N187" s="3"/>
      <c r="O187" s="2"/>
      <c r="P187" s="3"/>
    </row>
    <row r="188" spans="4:16" ht="15.75" customHeight="1" x14ac:dyDescent="0.3">
      <c r="D188" s="2"/>
      <c r="E188" s="2"/>
      <c r="F188" s="2"/>
      <c r="G188" s="2"/>
      <c r="H188" s="2"/>
      <c r="I188" s="2"/>
      <c r="J188" s="3"/>
      <c r="K188" s="2"/>
      <c r="L188" s="3"/>
      <c r="M188" s="2"/>
      <c r="N188" s="3"/>
      <c r="O188" s="2"/>
      <c r="P188" s="3"/>
    </row>
    <row r="189" spans="4:16" ht="15.75" customHeight="1" x14ac:dyDescent="0.3">
      <c r="D189" s="2"/>
      <c r="E189" s="2"/>
      <c r="F189" s="2"/>
      <c r="G189" s="2"/>
      <c r="H189" s="2"/>
      <c r="I189" s="2"/>
      <c r="J189" s="3"/>
      <c r="K189" s="2"/>
      <c r="L189" s="3"/>
      <c r="M189" s="2"/>
      <c r="N189" s="3"/>
      <c r="O189" s="2"/>
      <c r="P189" s="3"/>
    </row>
    <row r="190" spans="4:16" ht="15.75" customHeight="1" x14ac:dyDescent="0.3">
      <c r="D190" s="2"/>
      <c r="E190" s="2"/>
      <c r="F190" s="2"/>
      <c r="G190" s="2"/>
      <c r="H190" s="2"/>
      <c r="I190" s="2"/>
      <c r="J190" s="3"/>
      <c r="K190" s="2"/>
      <c r="L190" s="3"/>
      <c r="M190" s="2"/>
      <c r="N190" s="3"/>
      <c r="O190" s="2"/>
      <c r="P190" s="3"/>
    </row>
    <row r="191" spans="4:16" ht="15.75" customHeight="1" x14ac:dyDescent="0.3">
      <c r="D191" s="2"/>
      <c r="E191" s="2"/>
      <c r="F191" s="2"/>
      <c r="G191" s="2"/>
      <c r="H191" s="2"/>
      <c r="I191" s="2"/>
      <c r="J191" s="3"/>
      <c r="K191" s="2"/>
      <c r="L191" s="3"/>
      <c r="M191" s="2"/>
      <c r="N191" s="3"/>
      <c r="O191" s="2"/>
      <c r="P191" s="3"/>
    </row>
    <row r="192" spans="4:16" ht="15.75" customHeight="1" x14ac:dyDescent="0.3">
      <c r="D192" s="2"/>
      <c r="E192" s="2"/>
      <c r="F192" s="2"/>
      <c r="G192" s="2"/>
      <c r="H192" s="2"/>
      <c r="I192" s="2"/>
      <c r="J192" s="3"/>
      <c r="K192" s="2"/>
      <c r="L192" s="3"/>
      <c r="M192" s="2"/>
      <c r="N192" s="3"/>
      <c r="O192" s="2"/>
      <c r="P192" s="3"/>
    </row>
    <row r="193" spans="4:16" ht="15.75" customHeight="1" x14ac:dyDescent="0.3">
      <c r="D193" s="2"/>
      <c r="E193" s="2"/>
      <c r="F193" s="2"/>
      <c r="G193" s="2"/>
      <c r="H193" s="2"/>
      <c r="I193" s="2"/>
      <c r="J193" s="3"/>
      <c r="K193" s="2"/>
      <c r="L193" s="3"/>
      <c r="M193" s="2"/>
      <c r="N193" s="3"/>
      <c r="O193" s="2"/>
      <c r="P193" s="3"/>
    </row>
    <row r="194" spans="4:16" ht="15.75" customHeight="1" x14ac:dyDescent="0.3">
      <c r="D194" s="2"/>
      <c r="E194" s="2"/>
      <c r="F194" s="2"/>
      <c r="G194" s="2"/>
      <c r="H194" s="2"/>
      <c r="I194" s="2"/>
      <c r="J194" s="3"/>
      <c r="K194" s="2"/>
      <c r="L194" s="3"/>
      <c r="M194" s="2"/>
      <c r="N194" s="3"/>
      <c r="O194" s="2"/>
      <c r="P194" s="3"/>
    </row>
    <row r="195" spans="4:16" ht="15.75" customHeight="1" x14ac:dyDescent="0.3">
      <c r="D195" s="2"/>
      <c r="E195" s="2"/>
      <c r="F195" s="2"/>
      <c r="G195" s="2"/>
      <c r="H195" s="2"/>
      <c r="I195" s="2"/>
      <c r="J195" s="3"/>
      <c r="K195" s="2"/>
      <c r="L195" s="3"/>
      <c r="M195" s="2"/>
      <c r="N195" s="3"/>
      <c r="O195" s="2"/>
      <c r="P195" s="3"/>
    </row>
    <row r="196" spans="4:16" ht="15.75" customHeight="1" x14ac:dyDescent="0.3">
      <c r="D196" s="2"/>
      <c r="E196" s="2"/>
      <c r="F196" s="2"/>
      <c r="G196" s="2"/>
      <c r="H196" s="2"/>
      <c r="I196" s="2"/>
      <c r="J196" s="3"/>
      <c r="K196" s="2"/>
      <c r="L196" s="3"/>
      <c r="M196" s="2"/>
      <c r="N196" s="3"/>
      <c r="O196" s="2"/>
      <c r="P196" s="3"/>
    </row>
    <row r="197" spans="4:16" ht="15.75" customHeight="1" x14ac:dyDescent="0.3">
      <c r="D197" s="2"/>
      <c r="E197" s="2"/>
      <c r="F197" s="2"/>
      <c r="G197" s="2"/>
      <c r="H197" s="2"/>
      <c r="I197" s="2"/>
      <c r="J197" s="3"/>
      <c r="K197" s="2"/>
      <c r="L197" s="3"/>
      <c r="M197" s="2"/>
      <c r="N197" s="3"/>
      <c r="O197" s="2"/>
      <c r="P197" s="3"/>
    </row>
    <row r="198" spans="4:16" ht="15.75" customHeight="1" x14ac:dyDescent="0.3">
      <c r="D198" s="2"/>
      <c r="E198" s="2"/>
      <c r="F198" s="2"/>
      <c r="G198" s="2"/>
      <c r="H198" s="2"/>
      <c r="I198" s="2"/>
      <c r="J198" s="3"/>
      <c r="K198" s="2"/>
      <c r="L198" s="3"/>
      <c r="M198" s="2"/>
      <c r="N198" s="3"/>
      <c r="O198" s="2"/>
      <c r="P198" s="3"/>
    </row>
    <row r="199" spans="4:16" ht="15.75" customHeight="1" x14ac:dyDescent="0.3">
      <c r="D199" s="2"/>
      <c r="E199" s="2"/>
      <c r="F199" s="2"/>
      <c r="G199" s="2"/>
      <c r="H199" s="2"/>
      <c r="I199" s="2"/>
      <c r="J199" s="3"/>
      <c r="K199" s="2"/>
      <c r="L199" s="3"/>
      <c r="M199" s="2"/>
      <c r="N199" s="3"/>
      <c r="O199" s="2"/>
      <c r="P199" s="3"/>
    </row>
    <row r="200" spans="4:16" ht="15.75" customHeight="1" x14ac:dyDescent="0.3">
      <c r="D200" s="2"/>
      <c r="E200" s="2"/>
      <c r="F200" s="2"/>
      <c r="G200" s="2"/>
      <c r="H200" s="2"/>
      <c r="I200" s="2"/>
      <c r="J200" s="3"/>
      <c r="K200" s="2"/>
      <c r="L200" s="3"/>
      <c r="M200" s="2"/>
      <c r="N200" s="3"/>
      <c r="O200" s="2"/>
      <c r="P200" s="3"/>
    </row>
    <row r="201" spans="4:16" ht="15.75" customHeight="1" x14ac:dyDescent="0.3">
      <c r="D201" s="2"/>
      <c r="E201" s="2"/>
      <c r="F201" s="2"/>
      <c r="G201" s="2"/>
      <c r="H201" s="2"/>
      <c r="I201" s="2"/>
      <c r="J201" s="3"/>
      <c r="K201" s="2"/>
      <c r="L201" s="3"/>
      <c r="M201" s="2"/>
      <c r="N201" s="3"/>
      <c r="O201" s="2"/>
      <c r="P201" s="3"/>
    </row>
    <row r="202" spans="4:16" ht="15.75" customHeight="1" x14ac:dyDescent="0.3">
      <c r="D202" s="2"/>
      <c r="E202" s="2"/>
      <c r="F202" s="2"/>
      <c r="G202" s="2"/>
      <c r="H202" s="2"/>
      <c r="I202" s="2"/>
      <c r="J202" s="3"/>
      <c r="K202" s="2"/>
      <c r="L202" s="3"/>
      <c r="M202" s="2"/>
      <c r="N202" s="3"/>
      <c r="O202" s="2"/>
      <c r="P202" s="3"/>
    </row>
    <row r="203" spans="4:16" ht="15.75" customHeight="1" x14ac:dyDescent="0.3">
      <c r="D203" s="2"/>
      <c r="E203" s="2"/>
      <c r="F203" s="2"/>
      <c r="G203" s="2"/>
      <c r="H203" s="2"/>
      <c r="I203" s="2"/>
      <c r="J203" s="3"/>
      <c r="K203" s="2"/>
      <c r="L203" s="3"/>
      <c r="M203" s="2"/>
      <c r="N203" s="3"/>
      <c r="O203" s="2"/>
      <c r="P203" s="3"/>
    </row>
    <row r="204" spans="4:16" ht="15.75" customHeight="1" x14ac:dyDescent="0.3">
      <c r="D204" s="2"/>
      <c r="E204" s="2"/>
      <c r="F204" s="2"/>
      <c r="G204" s="2"/>
      <c r="H204" s="2"/>
      <c r="I204" s="2"/>
      <c r="J204" s="3"/>
      <c r="K204" s="2"/>
      <c r="L204" s="3"/>
      <c r="M204" s="2"/>
      <c r="N204" s="3"/>
      <c r="O204" s="2"/>
      <c r="P204" s="3"/>
    </row>
    <row r="205" spans="4:16" ht="15.75" customHeight="1" x14ac:dyDescent="0.3">
      <c r="D205" s="2"/>
      <c r="E205" s="2"/>
      <c r="F205" s="2"/>
      <c r="G205" s="2"/>
      <c r="H205" s="2"/>
      <c r="I205" s="2"/>
      <c r="J205" s="3"/>
      <c r="K205" s="2"/>
      <c r="L205" s="3"/>
      <c r="M205" s="2"/>
      <c r="N205" s="3"/>
      <c r="O205" s="2"/>
      <c r="P205" s="3"/>
    </row>
    <row r="206" spans="4:16" ht="15.75" customHeight="1" x14ac:dyDescent="0.3">
      <c r="D206" s="2"/>
      <c r="E206" s="2"/>
      <c r="F206" s="2"/>
      <c r="G206" s="2"/>
      <c r="H206" s="2"/>
      <c r="I206" s="2"/>
      <c r="J206" s="3"/>
      <c r="K206" s="2"/>
      <c r="L206" s="3"/>
      <c r="M206" s="2"/>
      <c r="N206" s="3"/>
      <c r="O206" s="2"/>
      <c r="P206" s="3"/>
    </row>
    <row r="207" spans="4:16" ht="15.75" customHeight="1" x14ac:dyDescent="0.3">
      <c r="D207" s="2"/>
      <c r="E207" s="2"/>
      <c r="F207" s="2"/>
      <c r="G207" s="2"/>
      <c r="H207" s="2"/>
      <c r="I207" s="2"/>
      <c r="J207" s="3"/>
      <c r="K207" s="2"/>
      <c r="L207" s="3"/>
      <c r="M207" s="2"/>
      <c r="N207" s="3"/>
      <c r="O207" s="2"/>
      <c r="P207" s="3"/>
    </row>
    <row r="208" spans="4:16" ht="15.75" customHeight="1" x14ac:dyDescent="0.3">
      <c r="D208" s="2"/>
      <c r="E208" s="2"/>
      <c r="F208" s="2"/>
      <c r="G208" s="2"/>
      <c r="H208" s="2"/>
      <c r="I208" s="2"/>
      <c r="J208" s="3"/>
      <c r="K208" s="2"/>
      <c r="L208" s="3"/>
      <c r="M208" s="2"/>
      <c r="N208" s="3"/>
      <c r="O208" s="2"/>
      <c r="P208" s="3"/>
    </row>
    <row r="209" spans="4:16" ht="15.75" customHeight="1" x14ac:dyDescent="0.3">
      <c r="D209" s="2"/>
      <c r="E209" s="2"/>
      <c r="F209" s="2"/>
      <c r="G209" s="2"/>
      <c r="H209" s="2"/>
      <c r="I209" s="2"/>
      <c r="J209" s="3"/>
      <c r="K209" s="2"/>
      <c r="L209" s="3"/>
      <c r="M209" s="2"/>
      <c r="N209" s="3"/>
      <c r="O209" s="2"/>
      <c r="P209" s="3"/>
    </row>
    <row r="210" spans="4:16" ht="15.75" customHeight="1" x14ac:dyDescent="0.3">
      <c r="D210" s="2"/>
      <c r="E210" s="2"/>
      <c r="F210" s="2"/>
      <c r="G210" s="2"/>
      <c r="H210" s="2"/>
      <c r="I210" s="2"/>
      <c r="J210" s="3"/>
      <c r="K210" s="2"/>
      <c r="L210" s="3"/>
      <c r="M210" s="2"/>
      <c r="N210" s="3"/>
      <c r="O210" s="2"/>
      <c r="P210" s="3"/>
    </row>
    <row r="211" spans="4:16" ht="15.75" customHeight="1" x14ac:dyDescent="0.3">
      <c r="D211" s="2"/>
      <c r="E211" s="2"/>
      <c r="F211" s="2"/>
      <c r="G211" s="2"/>
      <c r="H211" s="2"/>
      <c r="I211" s="2"/>
      <c r="J211" s="3"/>
      <c r="K211" s="2"/>
      <c r="L211" s="3"/>
      <c r="M211" s="2"/>
      <c r="N211" s="3"/>
      <c r="O211" s="2"/>
      <c r="P211" s="3"/>
    </row>
    <row r="212" spans="4:16" ht="15.75" customHeight="1" x14ac:dyDescent="0.3">
      <c r="D212" s="2"/>
      <c r="E212" s="2"/>
      <c r="F212" s="2"/>
      <c r="G212" s="2"/>
      <c r="H212" s="2"/>
      <c r="I212" s="2"/>
      <c r="J212" s="3"/>
      <c r="K212" s="2"/>
      <c r="L212" s="3"/>
      <c r="M212" s="2"/>
      <c r="N212" s="3"/>
      <c r="O212" s="2"/>
      <c r="P212" s="3"/>
    </row>
    <row r="213" spans="4:16" ht="15.75" customHeight="1" x14ac:dyDescent="0.3">
      <c r="D213" s="2"/>
      <c r="E213" s="2"/>
      <c r="F213" s="2"/>
      <c r="G213" s="2"/>
      <c r="H213" s="2"/>
      <c r="I213" s="2"/>
      <c r="J213" s="3"/>
      <c r="K213" s="2"/>
      <c r="L213" s="3"/>
      <c r="M213" s="2"/>
      <c r="N213" s="3"/>
      <c r="O213" s="2"/>
      <c r="P213" s="3"/>
    </row>
    <row r="214" spans="4:16" ht="15.75" customHeight="1" x14ac:dyDescent="0.3">
      <c r="D214" s="2"/>
      <c r="E214" s="2"/>
      <c r="F214" s="2"/>
      <c r="G214" s="2"/>
      <c r="H214" s="2"/>
      <c r="I214" s="2"/>
      <c r="J214" s="3"/>
      <c r="K214" s="2"/>
      <c r="L214" s="3"/>
      <c r="M214" s="2"/>
      <c r="N214" s="3"/>
      <c r="O214" s="2"/>
      <c r="P214" s="3"/>
    </row>
    <row r="215" spans="4:16" ht="15.75" customHeight="1" x14ac:dyDescent="0.3">
      <c r="D215" s="2"/>
      <c r="E215" s="2"/>
      <c r="F215" s="2"/>
      <c r="G215" s="2"/>
      <c r="H215" s="2"/>
      <c r="I215" s="2"/>
      <c r="J215" s="3"/>
      <c r="K215" s="2"/>
      <c r="L215" s="3"/>
      <c r="M215" s="2"/>
      <c r="N215" s="3"/>
      <c r="O215" s="2"/>
      <c r="P215" s="3"/>
    </row>
    <row r="216" spans="4:16" ht="15.75" customHeight="1" x14ac:dyDescent="0.3">
      <c r="D216" s="2"/>
      <c r="E216" s="2"/>
      <c r="F216" s="2"/>
      <c r="G216" s="2"/>
      <c r="H216" s="2"/>
      <c r="I216" s="2"/>
      <c r="J216" s="3"/>
      <c r="K216" s="2"/>
      <c r="L216" s="3"/>
      <c r="M216" s="2"/>
      <c r="N216" s="3"/>
      <c r="O216" s="2"/>
      <c r="P216" s="3"/>
    </row>
    <row r="217" spans="4:16" ht="15.75" customHeight="1" x14ac:dyDescent="0.3">
      <c r="D217" s="2"/>
      <c r="E217" s="2"/>
      <c r="F217" s="2"/>
      <c r="G217" s="2"/>
      <c r="H217" s="2"/>
      <c r="I217" s="2"/>
      <c r="J217" s="3"/>
      <c r="K217" s="2"/>
      <c r="L217" s="3"/>
      <c r="M217" s="2"/>
      <c r="N217" s="3"/>
      <c r="O217" s="2"/>
      <c r="P217" s="3"/>
    </row>
    <row r="218" spans="4:16" ht="15.75" customHeight="1" x14ac:dyDescent="0.3">
      <c r="D218" s="2"/>
      <c r="E218" s="2"/>
      <c r="F218" s="2"/>
      <c r="G218" s="2"/>
      <c r="H218" s="2"/>
      <c r="I218" s="2"/>
      <c r="J218" s="3"/>
      <c r="K218" s="2"/>
      <c r="L218" s="3"/>
      <c r="M218" s="2"/>
      <c r="N218" s="3"/>
      <c r="O218" s="2"/>
      <c r="P218" s="3"/>
    </row>
    <row r="219" spans="4:16" ht="15.75" customHeight="1" x14ac:dyDescent="0.3">
      <c r="D219" s="2"/>
      <c r="E219" s="2"/>
      <c r="F219" s="2"/>
      <c r="G219" s="2"/>
      <c r="H219" s="2"/>
      <c r="I219" s="2"/>
      <c r="J219" s="3"/>
      <c r="K219" s="2"/>
      <c r="L219" s="3"/>
      <c r="M219" s="2"/>
      <c r="N219" s="3"/>
      <c r="O219" s="2"/>
      <c r="P219" s="3"/>
    </row>
    <row r="220" spans="4:16" ht="15.75" customHeight="1" x14ac:dyDescent="0.3">
      <c r="D220" s="2"/>
      <c r="E220" s="2"/>
      <c r="F220" s="2"/>
      <c r="G220" s="2"/>
      <c r="H220" s="2"/>
      <c r="I220" s="2"/>
      <c r="J220" s="3"/>
      <c r="K220" s="2"/>
      <c r="L220" s="3"/>
      <c r="M220" s="2"/>
      <c r="N220" s="3"/>
      <c r="O220" s="2"/>
      <c r="P220" s="3"/>
    </row>
    <row r="221" spans="4:16" ht="15.75" customHeight="1" x14ac:dyDescent="0.3">
      <c r="D221" s="2"/>
      <c r="E221" s="2"/>
      <c r="F221" s="2"/>
      <c r="G221" s="2"/>
      <c r="H221" s="2"/>
      <c r="I221" s="2"/>
      <c r="J221" s="3"/>
      <c r="K221" s="2"/>
      <c r="L221" s="3"/>
      <c r="M221" s="2"/>
      <c r="N221" s="3"/>
      <c r="O221" s="2"/>
      <c r="P221" s="3"/>
    </row>
    <row r="222" spans="4:16" ht="15.75" customHeight="1" x14ac:dyDescent="0.3">
      <c r="D222" s="2"/>
      <c r="E222" s="2"/>
      <c r="F222" s="2"/>
      <c r="G222" s="2"/>
      <c r="H222" s="2"/>
      <c r="I222" s="2"/>
      <c r="J222" s="3"/>
      <c r="K222" s="2"/>
      <c r="L222" s="3"/>
      <c r="M222" s="2"/>
      <c r="N222" s="3"/>
      <c r="O222" s="2"/>
      <c r="P222" s="3"/>
    </row>
    <row r="223" spans="4:16" ht="15.75" customHeight="1" x14ac:dyDescent="0.3">
      <c r="D223" s="2"/>
      <c r="E223" s="2"/>
      <c r="F223" s="2"/>
      <c r="G223" s="2"/>
      <c r="H223" s="2"/>
      <c r="I223" s="2"/>
      <c r="J223" s="3"/>
      <c r="K223" s="2"/>
      <c r="L223" s="3"/>
      <c r="M223" s="2"/>
      <c r="N223" s="3"/>
      <c r="O223" s="2"/>
      <c r="P223" s="3"/>
    </row>
    <row r="224" spans="4:16" ht="15.75" customHeight="1" x14ac:dyDescent="0.3">
      <c r="D224" s="2"/>
      <c r="E224" s="2"/>
      <c r="F224" s="2"/>
      <c r="G224" s="2"/>
      <c r="H224" s="2"/>
      <c r="I224" s="2"/>
      <c r="J224" s="3"/>
      <c r="K224" s="2"/>
      <c r="L224" s="3"/>
      <c r="M224" s="2"/>
      <c r="N224" s="3"/>
      <c r="O224" s="2"/>
      <c r="P224" s="3"/>
    </row>
    <row r="225" spans="4:16" ht="15.75" customHeight="1" x14ac:dyDescent="0.3">
      <c r="D225" s="2"/>
      <c r="E225" s="2"/>
      <c r="F225" s="2"/>
      <c r="G225" s="2"/>
      <c r="H225" s="2"/>
      <c r="I225" s="2"/>
      <c r="J225" s="3"/>
      <c r="K225" s="2"/>
      <c r="L225" s="3"/>
      <c r="M225" s="2"/>
      <c r="N225" s="3"/>
      <c r="O225" s="2"/>
      <c r="P225" s="3"/>
    </row>
    <row r="226" spans="4:16" ht="15.75" customHeight="1" x14ac:dyDescent="0.3">
      <c r="D226" s="2"/>
      <c r="E226" s="2"/>
      <c r="F226" s="2"/>
      <c r="G226" s="2"/>
      <c r="H226" s="2"/>
      <c r="I226" s="2"/>
      <c r="J226" s="3"/>
      <c r="K226" s="2"/>
      <c r="L226" s="3"/>
      <c r="M226" s="2"/>
      <c r="N226" s="3"/>
      <c r="O226" s="2"/>
      <c r="P226" s="3"/>
    </row>
    <row r="227" spans="4:16" ht="15.75" customHeight="1" x14ac:dyDescent="0.3">
      <c r="D227" s="2"/>
      <c r="E227" s="2"/>
      <c r="F227" s="2"/>
      <c r="G227" s="2"/>
      <c r="H227" s="2"/>
      <c r="I227" s="2"/>
      <c r="J227" s="3"/>
      <c r="K227" s="2"/>
      <c r="L227" s="3"/>
      <c r="M227" s="2"/>
      <c r="N227" s="3"/>
      <c r="O227" s="2"/>
      <c r="P227" s="3"/>
    </row>
    <row r="228" spans="4:16" ht="15.75" customHeight="1" x14ac:dyDescent="0.25"/>
    <row r="229" spans="4:16" ht="15.75" customHeight="1" x14ac:dyDescent="0.25"/>
    <row r="230" spans="4:16" ht="15.75" customHeight="1" x14ac:dyDescent="0.25"/>
    <row r="231" spans="4:16" ht="15.75" customHeight="1" x14ac:dyDescent="0.25"/>
    <row r="232" spans="4:16" ht="15.75" customHeight="1" x14ac:dyDescent="0.25"/>
    <row r="233" spans="4:16" ht="15.75" customHeight="1" x14ac:dyDescent="0.25"/>
    <row r="234" spans="4:16" ht="15.75" customHeight="1" x14ac:dyDescent="0.25"/>
    <row r="235" spans="4:16" ht="15.75" customHeight="1" x14ac:dyDescent="0.25"/>
    <row r="236" spans="4:16" ht="15.75" customHeight="1" x14ac:dyDescent="0.25"/>
    <row r="237" spans="4:16" ht="15.75" customHeight="1" x14ac:dyDescent="0.25"/>
    <row r="238" spans="4:16" ht="15.75" customHeight="1" x14ac:dyDescent="0.25"/>
    <row r="239" spans="4:16" ht="15.75" customHeight="1" x14ac:dyDescent="0.25"/>
    <row r="240" spans="4:1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0">
    <mergeCell ref="M16:N17"/>
    <mergeCell ref="P16:R17"/>
    <mergeCell ref="B11:N11"/>
    <mergeCell ref="B12:N12"/>
    <mergeCell ref="B13:N13"/>
    <mergeCell ref="A16:A18"/>
    <mergeCell ref="B16:C17"/>
    <mergeCell ref="D16:J16"/>
    <mergeCell ref="K16:L17"/>
    <mergeCell ref="I17:J1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Фінансування</vt:lpstr>
      <vt:lpstr>Витрати</vt:lpstr>
      <vt:lpstr>Реєстр документів</vt:lpstr>
      <vt:lpstr>Розрах.суми зменш.ост.траншу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Користувач Windows</cp:lastModifiedBy>
  <cp:lastPrinted>2021-11-11T08:19:04Z</cp:lastPrinted>
  <dcterms:modified xsi:type="dcterms:W3CDTF">2021-11-11T11:27:55Z</dcterms:modified>
</cp:coreProperties>
</file>