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h7i52xF5x3aI8JV0XcIPyLRU6z6w=="/>
    </ext>
  </extLst>
</workbook>
</file>

<file path=xl/sharedStrings.xml><?xml version="1.0" encoding="utf-8"?>
<sst xmlns="http://schemas.openxmlformats.org/spreadsheetml/2006/main" count="670" uniqueCount="357">
  <si>
    <t xml:space="preserve">
</t>
  </si>
  <si>
    <t>Додаток №4</t>
  </si>
  <si>
    <t>до Договору про надання гранту № 4INC21-03626</t>
  </si>
  <si>
    <t>від "23" липня 2021 року</t>
  </si>
  <si>
    <t>Назва конкурсної програми: "Крокуємо інклюзією"</t>
  </si>
  <si>
    <t xml:space="preserve">Назва ЛОТ 2:Інклюзивний культурний продукт </t>
  </si>
  <si>
    <t>Назва Грантоотримувача: Харківська обласна фундація "Громадська Альтернатива"</t>
  </si>
  <si>
    <t>Назва проєкту: "Крокуємо інклюзією"</t>
  </si>
  <si>
    <t>Дата початку проєкту: 23 липня 2021</t>
  </si>
  <si>
    <t>Дата завершення проєкту: 15 листопада 2021</t>
  </si>
  <si>
    <t xml:space="preserve">  ЗВІТ</t>
  </si>
  <si>
    <t xml:space="preserve">про надходження та використання коштів для реалізації проєкту </t>
  </si>
  <si>
    <t>за період з 23 липня 2021 по   15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</si>
  <si>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</si>
  <si>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</si>
  <si>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</si>
  <si>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</si>
  <si>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</si>
  <si>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</si>
  <si>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</si>
  <si>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</si>
  <si>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</si>
  <si>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</si>
  <si>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</si>
  <si>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</si>
  <si>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</si>
  <si>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</si>
  <si>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</si>
  <si>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</si>
  <si>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</si>
  <si>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</si>
  <si>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</si>
  <si>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</si>
  <si>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</si>
  <si>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</si>
  <si>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</si>
  <si>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</si>
  <si>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</si>
  <si>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</si>
  <si>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</si>
  <si>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</si>
  <si>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</si>
  <si>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</si>
  <si>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</si>
  <si>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</si>
  <si>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Президент</t>
  </si>
  <si>
    <t>Ясеновська М.Е.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</si>
  <si>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</si>
  <si>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</si>
  <si>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</si>
  <si>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</si>
  <si>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</si>
  <si>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</si>
  <si>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</si>
  <si>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</si>
  <si>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</si>
  <si>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</si>
  <si>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</si>
  <si>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</si>
  <si>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</si>
  <si>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</si>
  <si>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</si>
  <si>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</si>
  <si>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</si>
  <si>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</si>
  <si>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</si>
  <si>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</si>
  <si>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</si>
  <si>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</si>
  <si>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</si>
  <si>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</si>
  <si>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</si>
  <si>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</si>
  <si>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</si>
  <si>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</si>
  <si>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</si>
  <si>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</si>
  <si>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</si>
  <si>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</si>
  <si>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</si>
  <si>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</si>
  <si>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</si>
  <si>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</si>
  <si>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</si>
  <si>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</si>
  <si>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</si>
  <si>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</si>
  <si>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</si>
  <si>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</si>
  <si>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</si>
  <si>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</si>
  <si>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</si>
  <si>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</si>
  <si>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</si>
  <si>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</si>
  <si>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Задорожна Ганна Валеріївна, музейні консультації, експертиза експонатів та продуктів проєкту</t>
  </si>
  <si>
    <t>послуга</t>
  </si>
  <si>
    <t>1.3.2</t>
  </si>
  <si>
    <t xml:space="preserve"> Повне ПІБ, зазначити конкретну назву послуги/виконання робіт</t>
  </si>
  <si>
    <t>1.3.3</t>
  </si>
  <si>
    <t>1.3.4</t>
  </si>
  <si>
    <t>1.3.5</t>
  </si>
  <si>
    <t>1.3.6</t>
  </si>
  <si>
    <t>1.3.7</t>
  </si>
  <si>
    <t>1.3.8</t>
  </si>
  <si>
    <t>1.3.9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</si>
  <si>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</si>
  <si>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</si>
  <si>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</si>
  <si>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</si>
  <si>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</si>
  <si>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</si>
  <si>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</si>
  <si>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</si>
  <si>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</si>
  <si>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</si>
  <si>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Зіненко Олена Дмитрівна, координатор, послуга з організації заходів проєкту</t>
  </si>
  <si>
    <t>1.5.2</t>
  </si>
  <si>
    <t>Ясеновська Марія Едуардівна, експерт з інклюзії та освіти дорослих, послуги з проведення освітніх консультацій щодо забезпечення стандартів інклюзії та реалізації освітніх задач проєкту</t>
  </si>
  <si>
    <t>1.5.3</t>
  </si>
  <si>
    <t>Шаповал Світляна Юріївна, комунікаційний менеджер,  інформаційні послуги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</si>
  <si>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</si>
  <si>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</si>
  <si>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</si>
  <si>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</si>
  <si>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</si>
  <si>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</si>
  <si>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</si>
  <si>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</si>
  <si>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</si>
  <si>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</si>
  <si>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</si>
  <si>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</si>
  <si>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</si>
  <si>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</si>
  <si>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</si>
  <si>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</si>
  <si>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</si>
  <si>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</si>
  <si>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</si>
  <si>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</si>
  <si>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</si>
  <si>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</si>
  <si>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</si>
  <si>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</si>
  <si>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</si>
  <si>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</si>
  <si>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</si>
  <si>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</si>
  <si>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Музейна тумба для великої об'ємної картини</t>
  </si>
  <si>
    <t>3.1.2</t>
  </si>
  <si>
    <t>Музейна тумба для меншої кратини</t>
  </si>
  <si>
    <t>упак.</t>
  </si>
  <si>
    <t>3.1.3</t>
  </si>
  <si>
    <t>Найменування інвентаря (з деталізацією технічних характеристик)</t>
  </si>
  <si>
    <t>3.1.4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</si>
  <si>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</si>
  <si>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</si>
  <si>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</si>
  <si>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</si>
  <si>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</si>
  <si>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</si>
  <si>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</si>
  <si>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</si>
  <si>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</si>
  <si>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</si>
  <si>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</si>
  <si>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</si>
  <si>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приміщення для репетицій та показів вистави (не менше 80 квадратних метрів)</t>
  </si>
  <si>
    <t>4.1.2</t>
  </si>
  <si>
    <t>Оренда студії звукозапису</t>
  </si>
  <si>
    <t>година</t>
  </si>
  <si>
    <t>4.1.3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</si>
  <si>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</si>
  <si>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</si>
  <si>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</si>
  <si>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</si>
  <si>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</si>
  <si>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</si>
  <si>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</si>
  <si>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</si>
  <si>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</si>
  <si>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</si>
  <si>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</si>
  <si>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</si>
  <si>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</si>
  <si>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</si>
  <si>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</si>
  <si>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</si>
  <si>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</si>
  <si>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</si>
  <si>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</si>
  <si>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</si>
  <si>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</si>
  <si>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</si>
  <si>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</si>
  <si>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</si>
  <si>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</si>
  <si>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</si>
  <si>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</si>
  <si>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</si>
  <si>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</si>
  <si>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</si>
  <si>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</si>
  <si>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</si>
  <si>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</si>
  <si>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</si>
  <si>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</si>
  <si>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</si>
  <si>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</si>
  <si>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</si>
  <si>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</si>
  <si>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</si>
  <si>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</si>
  <si>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</si>
  <si>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</si>
  <si>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</si>
  <si>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</si>
  <si>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</si>
  <si>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</si>
  <si>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</si>
  <si>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</si>
  <si>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</si>
  <si>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</si>
  <si>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</si>
  <si>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</si>
  <si>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</si>
  <si>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</si>
  <si>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</si>
  <si>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</si>
  <si>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</si>
  <si>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</si>
  <si>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</si>
  <si>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</si>
  <si>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</si>
  <si>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USB флеш накопичувач 128 G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</si>
  <si>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</si>
  <si>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</si>
  <si>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</si>
  <si>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</si>
  <si>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</si>
  <si>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</si>
  <si>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</si>
  <si>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</si>
  <si>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</si>
  <si>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</si>
  <si>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 буклетів з навігацією та плакату про подукти проекту</t>
  </si>
  <si>
    <t>7.2</t>
  </si>
  <si>
    <t>Нанесення логотопів</t>
  </si>
  <si>
    <t>7.3</t>
  </si>
  <si>
    <t>Друк брошур</t>
  </si>
  <si>
    <t>7.4</t>
  </si>
  <si>
    <t>Друк буклетів із навігацією (А4, двосторонній друк, ламінація, кольорові)</t>
  </si>
  <si>
    <t>7.5</t>
  </si>
  <si>
    <t>Друк листівок</t>
  </si>
  <si>
    <t>7.6</t>
  </si>
  <si>
    <t>Друк плакатів (А2, кольоровий друк, ламінація)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</si>
  <si>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</si>
  <si>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</si>
  <si>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</si>
  <si>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</si>
  <si>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</si>
  <si>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</si>
  <si>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</si>
  <si>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</si>
  <si>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</si>
  <si>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</si>
  <si>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</si>
  <si>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</si>
  <si>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</si>
  <si>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</si>
  <si>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</si>
  <si>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</si>
  <si>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 та дизайну</t>
  </si>
  <si>
    <t>8.3</t>
  </si>
  <si>
    <t>Дизайн та адаптація графічних робіт Нарбута</t>
  </si>
  <si>
    <t>екземпляр</t>
  </si>
  <si>
    <t>8.4</t>
  </si>
  <si>
    <t>Друк графічних робіт Нарбута (А3, колір, ламінація)</t>
  </si>
  <si>
    <t>8.5</t>
  </si>
  <si>
    <t>Друк навігаційних табличок та схем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</si>
  <si>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</si>
  <si>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</si>
  <si>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</si>
  <si>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</si>
  <si>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</si>
  <si>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</si>
  <si>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</si>
  <si>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</si>
  <si>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</si>
  <si>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</si>
  <si>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</si>
  <si>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</si>
  <si>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</si>
  <si>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</si>
  <si>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</si>
  <si>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</si>
  <si>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</si>
  <si>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</si>
  <si>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</si>
  <si>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</si>
  <si>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</si>
  <si>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</si>
  <si>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</si>
  <si>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</si>
  <si>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</si>
  <si>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</si>
  <si>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</si>
  <si>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</si>
  <si>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</si>
  <si>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</si>
  <si>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</si>
  <si>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</si>
  <si>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</si>
  <si>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</si>
  <si>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</si>
  <si>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</si>
  <si>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</si>
  <si>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</si>
  <si>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</si>
  <si>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</si>
  <si>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</si>
  <si>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</si>
  <si>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</si>
  <si>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</si>
  <si>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</si>
  <si>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</si>
  <si>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</si>
  <si>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</si>
  <si>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</si>
  <si>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</si>
  <si>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</si>
  <si>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Прес-конференція на початку та прес-тур на закінчення проєкту</t>
  </si>
  <si>
    <t>13.4.2</t>
  </si>
  <si>
    <t>Банківська комісія за переказ (відповідно до тарифів обслуговуючого банку)</t>
  </si>
  <si>
    <t>місяць</t>
  </si>
  <si>
    <t>13.4.3</t>
  </si>
  <si>
    <t>Виготовлення великої об'ємної картини</t>
  </si>
  <si>
    <t>картина</t>
  </si>
  <si>
    <t>13.4.4</t>
  </si>
  <si>
    <t>Виготовлення 3-х менших об'ємних картин</t>
  </si>
  <si>
    <t>13.4.5</t>
  </si>
  <si>
    <t>Інші прямі витрати (деталізувати кожний вид витрат)</t>
  </si>
  <si>
    <t>13.4.6</t>
  </si>
  <si>
    <t>13.4.7</t>
  </si>
  <si>
    <t>13.4.8</t>
  </si>
  <si>
    <t xml:space="preserve">Графічний дизайн навігації </t>
  </si>
  <si>
    <t>13.4.9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</si>
  <si>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</si>
  <si>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</si>
  <si>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</si>
  <si>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</si>
  <si>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Бухгалтер проєкту</t>
  </si>
  <si>
    <t xml:space="preserve">  Макарова Надія Олегівна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</si>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</sst>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 &quot;* #,##0.00&quot;   &quot;;&quot;-&quot;* #,##0.00&quot;   &quot;;&quot; &quot;* &quot;-&quot;??&quot;   &quot;"/>
    <numFmt numFmtId="165" formatCode="d&quot;.&quot;m"/>
  </numFmts>
  <fonts count="30">
    <font>
      <sz val="11.0"/>
      <color rgb="FF000000"/>
      <name val="Arial"/>
    </font>
    <font>
      <sz val="10.0"/>
      <color rgb="FF000000"/>
      <name val="Arial"/>
    </font>
    <font/>
    <font>
      <b/>
      <sz val="10.0"/>
      <color rgb="FF000000"/>
      <name val="Arial"/>
    </font>
    <font>
      <sz val="12.0"/>
      <color rgb="FF000000"/>
      <name val="Times New Roman"/>
    </font>
    <font>
      <b/>
      <sz val="12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b/>
      <sz val="11.0"/>
      <color rgb="FFDD0806"/>
      <name val="Calibri"/>
    </font>
    <font>
      <b/>
      <sz val="10.0"/>
      <color rgb="FFDD0806"/>
      <name val="Arial"/>
    </font>
    <font>
      <b/>
      <sz val="10.0"/>
      <color rgb="FFFFFFFF"/>
      <name val="Arial"/>
    </font>
    <font>
      <b/>
      <i/>
      <sz val="10.0"/>
      <color rgb="FFDD0806"/>
      <name val="Arial"/>
    </font>
    <font>
      <b/>
      <sz val="11.0"/>
      <color rgb="FF000000"/>
      <name val="Arial"/>
    </font>
    <font>
      <b/>
      <sz val="11.0"/>
      <color rgb="FFDD0806"/>
      <name val="Arial"/>
    </font>
    <font>
      <b/>
      <i/>
      <sz val="10.0"/>
      <color rgb="FF000000"/>
      <name val="Arial"/>
    </font>
    <font>
      <color theme="1"/>
      <name val="Arial"/>
    </font>
    <font>
      <sz val="10.0"/>
      <color theme="1"/>
      <name val="Arial"/>
    </font>
    <font>
      <i/>
      <vertAlign val="superscript"/>
      <sz val="10.0"/>
      <color rgb="FF000000"/>
      <name val="Arial"/>
    </font>
    <font>
      <b/>
      <i/>
      <vertAlign val="superscript"/>
      <sz val="10.0"/>
      <color rgb="FF000000"/>
      <name val="Arial"/>
    </font>
    <font>
      <i/>
      <vertAlign val="superscript"/>
      <sz val="12.0"/>
      <color rgb="FF000000"/>
      <name val="Arial"/>
    </font>
    <font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i/>
      <vertAlign val="superscript"/>
      <sz val="12.0"/>
      <color rgb="FF000000"/>
      <name val="Arial"/>
    </font>
    <font>
      <i/>
      <vertAlign val="superscript"/>
      <sz val="10.0"/>
      <color rgb="FF000000"/>
      <name val="Arial"/>
    </font>
    <font>
      <b/>
      <i/>
      <vertAlign val="superscript"/>
      <sz val="10.0"/>
      <color rgb="FF000000"/>
      <name val="Arial"/>
    </font>
    <font>
      <i/>
      <vertAlign val="superscript"/>
      <sz val="12.0"/>
      <color rgb="FF000000"/>
      <name val="Arial"/>
    </font>
    <font>
      <i/>
      <vertAlign val="superscript"/>
      <sz val="12.0"/>
      <color rgb="FF000000"/>
      <name val="Arial"/>
    </font>
    <font>
      <b/>
      <i/>
      <vertAlign val="superscript"/>
      <sz val="12.0"/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E2EEDA"/>
        <bgColor rgb="FFE2EEDA"/>
      </patternFill>
    </fill>
    <fill>
      <patternFill patternType="solid">
        <fgColor theme="0"/>
        <bgColor theme="0"/>
      </patternFill>
    </fill>
  </fills>
  <borders count="69">
    <border/>
    <border>
      <left style="thin">
        <color rgb="FFAAAAAA"/>
      </left>
      <top style="thin">
        <color rgb="FFAAAAAA"/>
      </top>
      <bottom/>
    </border>
    <border>
      <top style="thin">
        <color rgb="FFAAAAAA"/>
      </top>
      <bottom/>
    </border>
    <border>
      <left/>
      <right/>
      <top style="thin">
        <color rgb="FFAAAAAA"/>
      </top>
      <bottom/>
    </border>
    <border>
      <left/>
      <right style="thin">
        <color rgb="FFAAAAAA"/>
      </right>
      <top style="thin">
        <color rgb="FFAAAAAA"/>
      </top>
      <bottom/>
    </border>
    <border>
      <left style="thin">
        <color rgb="FFAAAAAA"/>
      </left>
      <right/>
      <top/>
      <bottom/>
    </border>
    <border>
      <left/>
      <right/>
      <top/>
      <bottom/>
    </border>
    <border>
      <left/>
      <top/>
      <bottom/>
    </border>
    <border>
      <top/>
      <bottom/>
    </border>
    <border>
      <left/>
      <right style="thin">
        <color rgb="FFAAAAAA"/>
      </right>
      <top/>
      <bottom/>
    </border>
    <border>
      <left style="thin">
        <color rgb="FFAAAAAA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AAAAAA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 style="thin">
        <color rgb="FFAAAAAA"/>
      </left>
      <right/>
      <top/>
      <bottom style="thin">
        <color rgb="FFAAAAAA"/>
      </bottom>
    </border>
    <border>
      <left/>
      <right/>
      <top/>
      <bottom style="thin">
        <color rgb="FFAAAAAA"/>
      </bottom>
    </border>
    <border>
      <left/>
      <right style="thin">
        <color rgb="FFAAAAAA"/>
      </right>
      <top/>
      <bottom style="thin">
        <color rgb="FFAAAAAA"/>
      </bottom>
    </border>
    <border>
      <left/>
      <right style="thin">
        <color rgb="FFAAAAAA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AAAAAA"/>
      </left>
      <top style="medium">
        <color rgb="FF000000"/>
      </top>
      <bottom style="medium">
        <color rgb="FF000000"/>
      </bottom>
    </border>
    <border>
      <left/>
      <right style="thin">
        <color rgb="FFAAAAAA"/>
      </right>
      <top style="medium">
        <color rgb="FF000000"/>
      </top>
      <bottom/>
    </border>
    <border>
      <left style="thin">
        <color rgb="FFAAAAAA"/>
      </left>
      <right/>
      <top/>
      <bottom style="thin">
        <color rgb="FF000000"/>
      </bottom>
    </border>
    <border>
      <left style="thin">
        <color rgb="FFAAAAAA"/>
      </left>
      <right/>
      <top style="thin">
        <color rgb="FF000000"/>
      </top>
      <bottom style="thin">
        <color rgb="FFAAAAAA"/>
      </bottom>
    </border>
    <border>
      <left/>
      <right/>
      <top style="thin">
        <color rgb="FF000000"/>
      </top>
      <bottom style="thin">
        <color rgb="FFAAAAAA"/>
      </bottom>
    </border>
  </borders>
  <cellStyleXfs count="1">
    <xf borderId="0" fillId="0" fontId="0" numFmtId="0" applyAlignment="1" applyFont="1"/>
  </cellStyleXfs>
  <cellXfs count="364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left" shrinkToFit="0" vertical="bottom" wrapText="1"/>
    </xf>
    <xf borderId="2" fillId="0" fontId="2" numFmtId="0" xfId="0" applyBorder="1" applyFont="1"/>
    <xf borderId="3" fillId="2" fontId="1" numFmtId="0" xfId="0" applyAlignment="1" applyBorder="1" applyFont="1">
      <alignment vertical="bottom"/>
    </xf>
    <xf borderId="3" fillId="2" fontId="1" numFmtId="0" xfId="0" applyAlignment="1" applyBorder="1" applyFont="1">
      <alignment shrinkToFit="0" vertical="bottom" wrapText="1"/>
    </xf>
    <xf borderId="3" fillId="2" fontId="1" numFmtId="49" xfId="0" applyAlignment="1" applyBorder="1" applyFont="1" applyNumberFormat="1">
      <alignment shrinkToFit="0" vertical="bottom" wrapText="1"/>
    </xf>
    <xf borderId="4" fillId="2" fontId="1" numFmtId="0" xfId="0" applyAlignment="1" applyBorder="1" applyFont="1">
      <alignment vertical="bottom"/>
    </xf>
    <xf borderId="0" fillId="0" fontId="0" numFmtId="0" xfId="0" applyAlignment="1" applyFont="1">
      <alignment vertical="bottom"/>
    </xf>
    <xf borderId="5" fillId="2" fontId="3" numFmtId="0" xfId="0" applyAlignment="1" applyBorder="1" applyFont="1">
      <alignment vertical="bottom"/>
    </xf>
    <xf borderId="6" fillId="2" fontId="1" numFmtId="0" xfId="0" applyAlignment="1" applyBorder="1" applyFont="1">
      <alignment vertical="bottom"/>
    </xf>
    <xf borderId="6" fillId="2" fontId="1" numFmtId="0" xfId="0" applyAlignment="1" applyBorder="1" applyFont="1">
      <alignment shrinkToFit="0" vertical="bottom" wrapText="1"/>
    </xf>
    <xf borderId="7" fillId="2" fontId="1" numFmtId="49" xfId="0" applyAlignment="1" applyBorder="1" applyFont="1" applyNumberFormat="1">
      <alignment horizontal="left" readingOrder="0" shrinkToFit="0" vertical="bottom" wrapText="1"/>
    </xf>
    <xf borderId="8" fillId="0" fontId="2" numFmtId="0" xfId="0" applyBorder="1" applyFont="1"/>
    <xf borderId="9" fillId="2" fontId="1" numFmtId="0" xfId="0" applyAlignment="1" applyBorder="1" applyFont="1">
      <alignment vertical="bottom"/>
    </xf>
    <xf borderId="5" fillId="2" fontId="3" numFmtId="49" xfId="0" applyAlignment="1" applyBorder="1" applyFont="1" applyNumberFormat="1">
      <alignment horizontal="left" readingOrder="0" vertical="bottom"/>
    </xf>
    <xf borderId="5" fillId="2" fontId="3" numFmtId="49" xfId="0" applyAlignment="1" applyBorder="1" applyFont="1" applyNumberFormat="1">
      <alignment readingOrder="0" vertical="bottom"/>
    </xf>
    <xf borderId="6" fillId="2" fontId="1" numFmtId="0" xfId="0" applyAlignment="1" applyBorder="1" applyFont="1">
      <alignment readingOrder="0" vertical="bottom"/>
    </xf>
    <xf borderId="5" fillId="2" fontId="1" numFmtId="0" xfId="0" applyAlignment="1" applyBorder="1" applyFont="1">
      <alignment vertical="bottom"/>
    </xf>
    <xf borderId="5" fillId="2" fontId="0" numFmtId="0" xfId="0" applyAlignment="1" applyBorder="1" applyFont="1">
      <alignment vertical="bottom"/>
    </xf>
    <xf borderId="6" fillId="2" fontId="0" numFmtId="0" xfId="0" applyAlignment="1" applyBorder="1" applyFont="1">
      <alignment vertical="bottom"/>
    </xf>
    <xf borderId="6" fillId="2" fontId="1" numFmtId="0" xfId="0" applyAlignment="1" applyBorder="1" applyFont="1">
      <alignment vertical="center"/>
    </xf>
    <xf borderId="9" fillId="2" fontId="1" numFmtId="0" xfId="0" applyAlignment="1" applyBorder="1" applyFont="1">
      <alignment vertical="center"/>
    </xf>
    <xf borderId="5" fillId="2" fontId="4" numFmtId="0" xfId="0" applyAlignment="1" applyBorder="1" applyFont="1">
      <alignment vertical="bottom"/>
    </xf>
    <xf borderId="7" fillId="2" fontId="5" numFmtId="49" xfId="0" applyAlignment="1" applyBorder="1" applyFont="1" applyNumberFormat="1">
      <alignment horizontal="center" vertical="bottom"/>
    </xf>
    <xf borderId="6" fillId="2" fontId="4" numFmtId="10" xfId="0" applyAlignment="1" applyBorder="1" applyFont="1" applyNumberFormat="1">
      <alignment vertical="bottom"/>
    </xf>
    <xf borderId="6" fillId="2" fontId="4" numFmtId="4" xfId="0" applyAlignment="1" applyBorder="1" applyFont="1" applyNumberFormat="1">
      <alignment vertical="bottom"/>
    </xf>
    <xf borderId="6" fillId="2" fontId="4" numFmtId="0" xfId="0" applyAlignment="1" applyBorder="1" applyFont="1">
      <alignment vertical="bottom"/>
    </xf>
    <xf borderId="9" fillId="2" fontId="4" numFmtId="0" xfId="0" applyAlignment="1" applyBorder="1" applyFont="1">
      <alignment vertical="bottom"/>
    </xf>
    <xf borderId="7" fillId="2" fontId="5" numFmtId="49" xfId="0" applyAlignment="1" applyBorder="1" applyFont="1" applyNumberFormat="1">
      <alignment horizontal="center" readingOrder="0" vertical="center"/>
    </xf>
    <xf borderId="6" fillId="2" fontId="3" numFmtId="0" xfId="0" applyAlignment="1" applyBorder="1" applyFont="1">
      <alignment vertical="bottom"/>
    </xf>
    <xf borderId="6" fillId="2" fontId="1" numFmtId="10" xfId="0" applyAlignment="1" applyBorder="1" applyFont="1" applyNumberFormat="1">
      <alignment vertical="bottom"/>
    </xf>
    <xf borderId="6" fillId="2" fontId="1" numFmtId="4" xfId="0" applyAlignment="1" applyBorder="1" applyFont="1" applyNumberFormat="1">
      <alignment vertical="bottom"/>
    </xf>
    <xf borderId="10" fillId="2" fontId="0" numFmtId="0" xfId="0" applyAlignment="1" applyBorder="1" applyFont="1">
      <alignment vertical="bottom"/>
    </xf>
    <xf borderId="11" fillId="2" fontId="0" numFmtId="0" xfId="0" applyAlignment="1" applyBorder="1" applyFont="1">
      <alignment vertical="bottom"/>
    </xf>
    <xf borderId="11" fillId="2" fontId="6" numFmtId="10" xfId="0" applyAlignment="1" applyBorder="1" applyFont="1" applyNumberFormat="1">
      <alignment vertical="bottom"/>
    </xf>
    <xf borderId="11" fillId="2" fontId="6" numFmtId="4" xfId="0" applyAlignment="1" applyBorder="1" applyFont="1" applyNumberFormat="1">
      <alignment vertical="bottom"/>
    </xf>
    <xf borderId="6" fillId="2" fontId="6" numFmtId="10" xfId="0" applyAlignment="1" applyBorder="1" applyFont="1" applyNumberFormat="1">
      <alignment vertical="bottom"/>
    </xf>
    <xf borderId="6" fillId="2" fontId="6" numFmtId="4" xfId="0" applyAlignment="1" applyBorder="1" applyFont="1" applyNumberFormat="1">
      <alignment vertical="bottom"/>
    </xf>
    <xf borderId="9" fillId="2" fontId="0" numFmtId="0" xfId="0" applyAlignment="1" applyBorder="1" applyFont="1">
      <alignment vertical="bottom"/>
    </xf>
    <xf borderId="12" fillId="2" fontId="7" numFmtId="0" xfId="0" applyAlignment="1" applyBorder="1" applyFont="1">
      <alignment horizontal="center" shrinkToFit="0" vertical="center" wrapText="1"/>
    </xf>
    <xf borderId="13" fillId="2" fontId="8" numFmtId="49" xfId="0" applyAlignment="1" applyBorder="1" applyFont="1" applyNumberFormat="1">
      <alignment horizontal="center" shrinkToFit="0" vertical="center" wrapText="1"/>
    </xf>
    <xf borderId="14" fillId="0" fontId="2" numFmtId="0" xfId="0" applyBorder="1" applyFont="1"/>
    <xf borderId="15" fillId="2" fontId="8" numFmtId="49" xfId="0" applyAlignment="1" applyBorder="1" applyFont="1" applyNumberFormat="1">
      <alignment horizontal="center"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2" fontId="7" numFmtId="0" xfId="0" applyAlignment="1" applyBorder="1" applyFont="1">
      <alignment horizontal="center" shrinkToFit="0" vertical="center" wrapText="1"/>
    </xf>
    <xf borderId="6" fillId="2" fontId="7" numFmtId="0" xfId="0" applyAlignment="1" applyBorder="1" applyFont="1">
      <alignment horizontal="center" shrinkToFit="0" vertical="center" wrapText="1"/>
    </xf>
    <xf borderId="9" fillId="2" fontId="7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2" fontId="6" numFmtId="49" xfId="0" applyAlignment="1" applyBorder="1" applyFont="1" applyNumberFormat="1">
      <alignment horizontal="center" shrinkToFit="0" vertical="center" wrapText="1"/>
    </xf>
    <xf borderId="23" fillId="2" fontId="6" numFmtId="49" xfId="0" applyAlignment="1" applyBorder="1" applyFont="1" applyNumberFormat="1">
      <alignment horizontal="center" shrinkToFit="0" vertical="center" wrapText="1"/>
    </xf>
    <xf borderId="24" fillId="2" fontId="9" numFmtId="49" xfId="0" applyAlignment="1" applyBorder="1" applyFont="1" applyNumberFormat="1">
      <alignment horizontal="center" vertical="center"/>
    </xf>
    <xf borderId="18" fillId="2" fontId="0" numFmtId="0" xfId="0" applyAlignment="1" applyBorder="1" applyFont="1">
      <alignment vertical="bottom"/>
    </xf>
    <xf borderId="6" fillId="2" fontId="0" numFmtId="14" xfId="0" applyAlignment="1" applyBorder="1" applyFont="1" applyNumberFormat="1">
      <alignment vertical="bottom"/>
    </xf>
    <xf borderId="25" fillId="0" fontId="2" numFmtId="0" xfId="0" applyBorder="1" applyFont="1"/>
    <xf borderId="22" fillId="2" fontId="6" numFmtId="49" xfId="0" applyAlignment="1" applyBorder="1" applyFont="1" applyNumberFormat="1">
      <alignment horizontal="center" vertical="center"/>
    </xf>
    <xf borderId="26" fillId="2" fontId="6" numFmtId="49" xfId="0" applyAlignment="1" applyBorder="1" applyFont="1" applyNumberFormat="1">
      <alignment horizontal="center" vertical="center"/>
    </xf>
    <xf borderId="23" fillId="2" fontId="6" numFmtId="49" xfId="0" applyAlignment="1" applyBorder="1" applyFont="1" applyNumberFormat="1">
      <alignment horizontal="center" vertical="center"/>
    </xf>
    <xf borderId="26" fillId="2" fontId="6" numFmtId="49" xfId="0" applyAlignment="1" applyBorder="1" applyFont="1" applyNumberFormat="1">
      <alignment horizontal="center" shrinkToFit="0" vertical="center" wrapText="1"/>
    </xf>
    <xf borderId="22" fillId="2" fontId="7" numFmtId="49" xfId="0" applyAlignment="1" applyBorder="1" applyFont="1" applyNumberFormat="1">
      <alignment horizontal="center" vertical="center"/>
    </xf>
    <xf borderId="26" fillId="2" fontId="7" numFmtId="49" xfId="0" applyAlignment="1" applyBorder="1" applyFont="1" applyNumberFormat="1">
      <alignment horizontal="center" vertical="center"/>
    </xf>
    <xf borderId="18" fillId="2" fontId="6" numFmtId="0" xfId="0" applyAlignment="1" applyBorder="1" applyFont="1">
      <alignment horizontal="center" vertical="center"/>
    </xf>
    <xf borderId="6" fillId="2" fontId="6" numFmtId="0" xfId="0" applyAlignment="1" applyBorder="1" applyFont="1">
      <alignment horizontal="center" vertical="center"/>
    </xf>
    <xf borderId="9" fillId="2" fontId="6" numFmtId="0" xfId="0" applyAlignment="1" applyBorder="1" applyFont="1">
      <alignment horizontal="center" vertical="center"/>
    </xf>
    <xf borderId="27" fillId="2" fontId="6" numFmtId="49" xfId="0" applyAlignment="1" applyBorder="1" applyFont="1" applyNumberFormat="1">
      <alignment horizontal="center" shrinkToFit="0" vertical="center" wrapText="1"/>
    </xf>
    <xf borderId="18" fillId="2" fontId="6" numFmtId="49" xfId="0" applyAlignment="1" applyBorder="1" applyFont="1" applyNumberFormat="1">
      <alignment horizontal="center" vertical="center"/>
    </xf>
    <xf borderId="6" fillId="2" fontId="6" numFmtId="49" xfId="0" applyAlignment="1" applyBorder="1" applyFont="1" applyNumberFormat="1">
      <alignment horizontal="center" vertical="center"/>
    </xf>
    <xf borderId="6" fillId="2" fontId="6" numFmtId="2" xfId="0" applyAlignment="1" applyBorder="1" applyFont="1" applyNumberFormat="1">
      <alignment horizontal="center" vertical="center"/>
    </xf>
    <xf borderId="9" fillId="2" fontId="6" numFmtId="49" xfId="0" applyAlignment="1" applyBorder="1" applyFont="1" applyNumberFormat="1">
      <alignment horizontal="center" vertical="center"/>
    </xf>
    <xf borderId="28" fillId="2" fontId="6" numFmtId="49" xfId="0" applyAlignment="1" applyBorder="1" applyFont="1" applyNumberFormat="1">
      <alignment horizontal="center" shrinkToFit="0" vertical="center" wrapText="1"/>
    </xf>
    <xf borderId="29" fillId="2" fontId="6" numFmtId="10" xfId="0" applyAlignment="1" applyBorder="1" applyFont="1" applyNumberFormat="1">
      <alignment horizontal="center" vertical="center"/>
    </xf>
    <xf borderId="30" fillId="2" fontId="6" numFmtId="4" xfId="0" applyAlignment="1" applyBorder="1" applyFont="1" applyNumberFormat="1">
      <alignment horizontal="center" vertical="center"/>
    </xf>
    <xf borderId="29" fillId="2" fontId="6" numFmtId="4" xfId="0" applyAlignment="1" applyBorder="1" applyFont="1" applyNumberFormat="1">
      <alignment horizontal="center" vertical="center"/>
    </xf>
    <xf borderId="31" fillId="2" fontId="6" numFmtId="4" xfId="0" applyAlignment="1" applyBorder="1" applyFont="1" applyNumberFormat="1">
      <alignment horizontal="center" vertical="center"/>
    </xf>
    <xf borderId="31" fillId="2" fontId="6" numFmtId="10" xfId="0" applyAlignment="1" applyBorder="1" applyFont="1" applyNumberFormat="1">
      <alignment horizontal="center" vertical="center"/>
    </xf>
    <xf borderId="29" fillId="2" fontId="7" numFmtId="10" xfId="0" applyAlignment="1" applyBorder="1" applyFont="1" applyNumberFormat="1">
      <alignment horizontal="center" vertical="center"/>
    </xf>
    <xf borderId="30" fillId="2" fontId="7" numFmtId="4" xfId="0" applyAlignment="1" applyBorder="1" applyFont="1" applyNumberFormat="1">
      <alignment horizontal="center" vertical="center"/>
    </xf>
    <xf borderId="32" fillId="2" fontId="6" numFmtId="49" xfId="0" applyAlignment="1" applyBorder="1" applyFont="1" applyNumberFormat="1">
      <alignment horizontal="center" shrinkToFit="0" vertical="center" wrapText="1"/>
    </xf>
    <xf borderId="33" fillId="2" fontId="6" numFmtId="10" xfId="0" applyAlignment="1" applyBorder="1" applyFont="1" applyNumberFormat="1">
      <alignment horizontal="center" vertical="center"/>
    </xf>
    <xf borderId="34" fillId="2" fontId="6" numFmtId="4" xfId="0" applyAlignment="1" applyBorder="1" applyFont="1" applyNumberFormat="1">
      <alignment horizontal="center" vertical="center"/>
    </xf>
    <xf borderId="33" fillId="2" fontId="6" numFmtId="4" xfId="0" applyAlignment="1" applyBorder="1" applyFont="1" applyNumberFormat="1">
      <alignment horizontal="center" vertical="center"/>
    </xf>
    <xf borderId="35" fillId="2" fontId="6" numFmtId="4" xfId="0" applyAlignment="1" applyBorder="1" applyFont="1" applyNumberFormat="1">
      <alignment horizontal="center" vertical="center"/>
    </xf>
    <xf borderId="35" fillId="2" fontId="6" numFmtId="10" xfId="0" applyAlignment="1" applyBorder="1" applyFont="1" applyNumberFormat="1">
      <alignment horizontal="center" vertical="center"/>
    </xf>
    <xf borderId="33" fillId="2" fontId="10" numFmtId="10" xfId="0" applyAlignment="1" applyBorder="1" applyFont="1" applyNumberFormat="1">
      <alignment horizontal="center" vertical="center"/>
    </xf>
    <xf borderId="34" fillId="2" fontId="7" numFmtId="4" xfId="0" applyAlignment="1" applyBorder="1" applyFont="1" applyNumberFormat="1">
      <alignment horizontal="center" readingOrder="0" vertical="center"/>
    </xf>
    <xf borderId="36" fillId="2" fontId="6" numFmtId="49" xfId="0" applyAlignment="1" applyBorder="1" applyFont="1" applyNumberFormat="1">
      <alignment horizontal="center" shrinkToFit="0" vertical="center" wrapText="1"/>
    </xf>
    <xf borderId="37" fillId="2" fontId="6" numFmtId="10" xfId="0" applyAlignment="1" applyBorder="1" applyFont="1" applyNumberFormat="1">
      <alignment horizontal="center" vertical="center"/>
    </xf>
    <xf borderId="38" fillId="2" fontId="6" numFmtId="4" xfId="0" applyAlignment="1" applyBorder="1" applyFont="1" applyNumberFormat="1">
      <alignment horizontal="center" readingOrder="0" vertical="center"/>
    </xf>
    <xf borderId="37" fillId="2" fontId="6" numFmtId="4" xfId="0" applyAlignment="1" applyBorder="1" applyFont="1" applyNumberFormat="1">
      <alignment horizontal="center" vertical="center"/>
    </xf>
    <xf borderId="39" fillId="2" fontId="6" numFmtId="4" xfId="0" applyAlignment="1" applyBorder="1" applyFont="1" applyNumberFormat="1">
      <alignment horizontal="center" vertical="center"/>
    </xf>
    <xf borderId="39" fillId="2" fontId="6" numFmtId="10" xfId="0" applyAlignment="1" applyBorder="1" applyFont="1" applyNumberFormat="1">
      <alignment horizontal="center" vertical="center"/>
    </xf>
    <xf borderId="38" fillId="2" fontId="6" numFmtId="4" xfId="0" applyAlignment="1" applyBorder="1" applyFont="1" applyNumberFormat="1">
      <alignment horizontal="center" vertical="center"/>
    </xf>
    <xf borderId="37" fillId="2" fontId="10" numFmtId="10" xfId="0" applyAlignment="1" applyBorder="1" applyFont="1" applyNumberFormat="1">
      <alignment horizontal="center" vertical="center"/>
    </xf>
    <xf borderId="38" fillId="2" fontId="7" numFmtId="4" xfId="0" applyAlignment="1" applyBorder="1" applyFont="1" applyNumberFormat="1">
      <alignment horizontal="center" vertical="center"/>
    </xf>
    <xf borderId="22" fillId="2" fontId="6" numFmtId="10" xfId="0" applyAlignment="1" applyBorder="1" applyFont="1" applyNumberFormat="1">
      <alignment horizontal="center" vertical="center"/>
    </xf>
    <xf borderId="26" fillId="2" fontId="6" numFmtId="4" xfId="0" applyAlignment="1" applyBorder="1" applyFont="1" applyNumberFormat="1">
      <alignment horizontal="center" vertical="center"/>
    </xf>
    <xf borderId="22" fillId="2" fontId="6" numFmtId="4" xfId="0" applyAlignment="1" applyBorder="1" applyFont="1" applyNumberFormat="1">
      <alignment horizontal="center" vertical="center"/>
    </xf>
    <xf borderId="23" fillId="2" fontId="6" numFmtId="4" xfId="0" applyAlignment="1" applyBorder="1" applyFont="1" applyNumberFormat="1">
      <alignment horizontal="center" vertical="center"/>
    </xf>
    <xf borderId="23" fillId="2" fontId="6" numFmtId="10" xfId="0" applyAlignment="1" applyBorder="1" applyFont="1" applyNumberFormat="1">
      <alignment horizontal="center" vertical="center"/>
    </xf>
    <xf borderId="22" fillId="2" fontId="10" numFmtId="10" xfId="0" applyAlignment="1" applyBorder="1" applyFont="1" applyNumberFormat="1">
      <alignment horizontal="center" vertical="center"/>
    </xf>
    <xf borderId="26" fillId="2" fontId="7" numFmtId="4" xfId="0" applyAlignment="1" applyBorder="1" applyFont="1" applyNumberFormat="1">
      <alignment horizontal="center" vertical="center"/>
    </xf>
    <xf borderId="40" fillId="2" fontId="3" numFmtId="0" xfId="0" applyAlignment="1" applyBorder="1" applyFont="1">
      <alignment vertical="bottom"/>
    </xf>
    <xf borderId="41" fillId="2" fontId="3" numFmtId="0" xfId="0" applyAlignment="1" applyBorder="1" applyFont="1">
      <alignment vertical="bottom"/>
    </xf>
    <xf borderId="41" fillId="2" fontId="1" numFmtId="0" xfId="0" applyAlignment="1" applyBorder="1" applyFont="1">
      <alignment vertical="bottom"/>
    </xf>
    <xf borderId="5" fillId="2" fontId="9" numFmtId="0" xfId="0" applyAlignment="1" applyBorder="1" applyFont="1">
      <alignment vertical="bottom"/>
    </xf>
    <xf borderId="6" fillId="2" fontId="9" numFmtId="49" xfId="0" applyAlignment="1" applyBorder="1" applyFont="1" applyNumberFormat="1">
      <alignment vertical="bottom"/>
    </xf>
    <xf borderId="42" fillId="2" fontId="9" numFmtId="49" xfId="0" applyAlignment="1" applyBorder="1" applyFont="1" applyNumberFormat="1">
      <alignment horizontal="center" readingOrder="0" vertical="bottom"/>
    </xf>
    <xf borderId="43" fillId="0" fontId="2" numFmtId="0" xfId="0" applyBorder="1" applyFont="1"/>
    <xf borderId="6" fillId="2" fontId="9" numFmtId="0" xfId="0" applyAlignment="1" applyBorder="1" applyFont="1">
      <alignment vertical="bottom"/>
    </xf>
    <xf borderId="44" fillId="2" fontId="9" numFmtId="0" xfId="0" applyAlignment="1" applyBorder="1" applyFont="1">
      <alignment readingOrder="0" vertical="bottom"/>
    </xf>
    <xf borderId="44" fillId="2" fontId="9" numFmtId="0" xfId="0" applyAlignment="1" applyBorder="1" applyFont="1">
      <alignment vertical="bottom"/>
    </xf>
    <xf borderId="6" fillId="2" fontId="9" numFmtId="10" xfId="0" applyAlignment="1" applyBorder="1" applyFont="1" applyNumberFormat="1">
      <alignment vertical="bottom"/>
    </xf>
    <xf borderId="42" fillId="2" fontId="9" numFmtId="49" xfId="0" applyAlignment="1" applyBorder="1" applyFont="1" applyNumberFormat="1">
      <alignment horizontal="center" vertical="bottom"/>
    </xf>
    <xf borderId="9" fillId="2" fontId="9" numFmtId="0" xfId="0" applyAlignment="1" applyBorder="1" applyFont="1">
      <alignment vertical="bottom"/>
    </xf>
    <xf borderId="45" fillId="2" fontId="0" numFmtId="0" xfId="0" applyAlignment="1" applyBorder="1" applyFont="1">
      <alignment vertical="bottom"/>
    </xf>
    <xf borderId="45" fillId="2" fontId="6" numFmtId="49" xfId="0" applyAlignment="1" applyBorder="1" applyFont="1" applyNumberFormat="1">
      <alignment horizontal="right" vertical="bottom"/>
    </xf>
    <xf borderId="6" fillId="2" fontId="6" numFmtId="0" xfId="0" applyAlignment="1" applyBorder="1" applyFont="1">
      <alignment vertical="bottom"/>
    </xf>
    <xf borderId="46" fillId="2" fontId="6" numFmtId="49" xfId="0" applyAlignment="1" applyBorder="1" applyFont="1" applyNumberFormat="1">
      <alignment horizontal="center" vertical="bottom"/>
    </xf>
    <xf borderId="47" fillId="0" fontId="2" numFmtId="0" xfId="0" applyBorder="1" applyFont="1"/>
    <xf borderId="48" fillId="2" fontId="1" numFmtId="0" xfId="0" applyAlignment="1" applyBorder="1" applyFont="1">
      <alignment vertical="bottom"/>
    </xf>
    <xf borderId="49" fillId="2" fontId="1" numFmtId="0" xfId="0" applyAlignment="1" applyBorder="1" applyFont="1">
      <alignment vertical="bottom"/>
    </xf>
    <xf borderId="50" fillId="2" fontId="1" numFmtId="0" xfId="0" applyAlignment="1" applyBorder="1" applyFont="1">
      <alignment vertical="bottom"/>
    </xf>
    <xf borderId="1" fillId="2" fontId="5" numFmtId="49" xfId="0" applyAlignment="1" applyBorder="1" applyFont="1" applyNumberFormat="1">
      <alignment horizontal="left" vertical="bottom"/>
    </xf>
    <xf borderId="3" fillId="2" fontId="1" numFmtId="4" xfId="0" applyAlignment="1" applyBorder="1" applyFont="1" applyNumberFormat="1">
      <alignment horizontal="right" vertical="bottom"/>
    </xf>
    <xf borderId="3" fillId="2" fontId="11" numFmtId="4" xfId="0" applyAlignment="1" applyBorder="1" applyFont="1" applyNumberFormat="1">
      <alignment horizontal="right" vertical="bottom"/>
    </xf>
    <xf borderId="4" fillId="2" fontId="11" numFmtId="4" xfId="0" applyAlignment="1" applyBorder="1" applyFont="1" applyNumberFormat="1">
      <alignment horizontal="right" vertical="bottom"/>
    </xf>
    <xf borderId="5" fillId="2" fontId="3" numFmtId="49" xfId="0" applyAlignment="1" applyBorder="1" applyFont="1" applyNumberFormat="1">
      <alignment vertical="center"/>
    </xf>
    <xf borderId="6" fillId="2" fontId="3" numFmtId="0" xfId="0" applyAlignment="1" applyBorder="1" applyFont="1">
      <alignment horizontal="center" vertical="center"/>
    </xf>
    <xf borderId="6" fillId="2" fontId="3" numFmtId="0" xfId="0" applyAlignment="1" applyBorder="1" applyFont="1">
      <alignment vertical="center"/>
    </xf>
    <xf borderId="6" fillId="2" fontId="1" numFmtId="0" xfId="0" applyAlignment="1" applyBorder="1" applyFont="1">
      <alignment horizontal="center" vertical="center"/>
    </xf>
    <xf borderId="6" fillId="2" fontId="1" numFmtId="0" xfId="0" applyAlignment="1" applyBorder="1" applyFont="1">
      <alignment horizontal="right" vertical="center"/>
    </xf>
    <xf borderId="6" fillId="2" fontId="11" numFmtId="0" xfId="0" applyAlignment="1" applyBorder="1" applyFont="1">
      <alignment horizontal="right" vertical="center"/>
    </xf>
    <xf borderId="9" fillId="2" fontId="11" numFmtId="0" xfId="0" applyAlignment="1" applyBorder="1" applyFont="1">
      <alignment horizontal="right" vertical="center"/>
    </xf>
    <xf borderId="5" fillId="2" fontId="3" numFmtId="49" xfId="0" applyAlignment="1" applyBorder="1" applyFont="1" applyNumberFormat="1">
      <alignment vertical="bottom"/>
    </xf>
    <xf borderId="6" fillId="2" fontId="12" numFmtId="0" xfId="0" applyAlignment="1" applyBorder="1" applyFont="1">
      <alignment horizontal="right" vertical="bottom"/>
    </xf>
    <xf borderId="6" fillId="2" fontId="13" numFmtId="0" xfId="0" applyAlignment="1" applyBorder="1" applyFont="1">
      <alignment horizontal="right" vertical="center"/>
    </xf>
    <xf borderId="9" fillId="2" fontId="13" numFmtId="0" xfId="0" applyAlignment="1" applyBorder="1" applyFont="1">
      <alignment horizontal="right" vertical="center"/>
    </xf>
    <xf borderId="10" fillId="2" fontId="3" numFmtId="0" xfId="0" applyAlignment="1" applyBorder="1" applyFont="1">
      <alignment vertical="bottom"/>
    </xf>
    <xf borderId="11" fillId="2" fontId="3" numFmtId="0" xfId="0" applyAlignment="1" applyBorder="1" applyFont="1">
      <alignment horizontal="center" vertical="center"/>
    </xf>
    <xf borderId="11" fillId="2" fontId="3" numFmtId="0" xfId="0" applyAlignment="1" applyBorder="1" applyFont="1">
      <alignment shrinkToFit="0" vertical="center" wrapText="1"/>
    </xf>
    <xf borderId="11" fillId="2" fontId="1" numFmtId="0" xfId="0" applyAlignment="1" applyBorder="1" applyFont="1">
      <alignment horizontal="center" vertical="center"/>
    </xf>
    <xf borderId="11" fillId="2" fontId="1" numFmtId="4" xfId="0" applyAlignment="1" applyBorder="1" applyFont="1" applyNumberFormat="1">
      <alignment horizontal="right" vertical="center"/>
    </xf>
    <xf borderId="11" fillId="2" fontId="12" numFmtId="4" xfId="0" applyAlignment="1" applyBorder="1" applyFont="1" applyNumberFormat="1">
      <alignment horizontal="right" shrinkToFit="0" vertical="bottom" wrapText="1"/>
    </xf>
    <xf borderId="11" fillId="2" fontId="13" numFmtId="4" xfId="0" applyAlignment="1" applyBorder="1" applyFont="1" applyNumberFormat="1">
      <alignment horizontal="right" shrinkToFit="0" vertical="center" wrapText="1"/>
    </xf>
    <xf borderId="51" fillId="2" fontId="13" numFmtId="4" xfId="0" applyAlignment="1" applyBorder="1" applyFont="1" applyNumberFormat="1">
      <alignment horizontal="right" shrinkToFit="0" vertical="center" wrapText="1"/>
    </xf>
    <xf borderId="12" fillId="3" fontId="3" numFmtId="49" xfId="0" applyAlignment="1" applyBorder="1" applyFill="1" applyFont="1" applyNumberFormat="1">
      <alignment horizontal="center" shrinkToFit="0" vertical="center" wrapText="1"/>
    </xf>
    <xf borderId="12" fillId="3" fontId="3" numFmtId="49" xfId="0" applyAlignment="1" applyBorder="1" applyFont="1" applyNumberFormat="1">
      <alignment horizontal="center" vertical="center"/>
    </xf>
    <xf borderId="15" fillId="3" fontId="3" numFmtId="49" xfId="0" applyAlignment="1" applyBorder="1" applyFont="1" applyNumberFormat="1">
      <alignment horizontal="center" vertical="center"/>
    </xf>
    <xf borderId="15" fillId="3" fontId="3" numFmtId="49" xfId="0" applyAlignment="1" applyBorder="1" applyFont="1" applyNumberFormat="1">
      <alignment horizontal="center" shrinkToFit="0" vertical="center" wrapText="1"/>
    </xf>
    <xf borderId="27" fillId="3" fontId="3" numFmtId="49" xfId="0" applyAlignment="1" applyBorder="1" applyFont="1" applyNumberFormat="1">
      <alignment horizontal="center" shrinkToFit="0" vertical="center" wrapText="1"/>
    </xf>
    <xf borderId="27" fillId="4" fontId="3" numFmtId="0" xfId="0" applyAlignment="1" applyBorder="1" applyFill="1" applyFont="1">
      <alignment horizontal="center" vertical="center"/>
    </xf>
    <xf borderId="27" fillId="4" fontId="3" numFmtId="0" xfId="0" applyAlignment="1" applyBorder="1" applyFont="1">
      <alignment horizontal="center" shrinkToFit="0" vertical="center" wrapText="1"/>
    </xf>
    <xf borderId="27" fillId="4" fontId="3" numFmtId="3" xfId="0" applyAlignment="1" applyBorder="1" applyFont="1" applyNumberFormat="1">
      <alignment horizontal="center" shrinkToFit="0" vertical="center" wrapText="1"/>
    </xf>
    <xf borderId="52" fillId="5" fontId="14" numFmtId="49" xfId="0" applyAlignment="1" applyBorder="1" applyFill="1" applyFont="1" applyNumberFormat="1">
      <alignment vertical="center"/>
    </xf>
    <xf borderId="53" fillId="5" fontId="14" numFmtId="0" xfId="0" applyAlignment="1" applyBorder="1" applyFont="1">
      <alignment horizontal="center" vertical="center"/>
    </xf>
    <xf borderId="53" fillId="5" fontId="14" numFmtId="49" xfId="0" applyAlignment="1" applyBorder="1" applyFont="1" applyNumberFormat="1">
      <alignment shrinkToFit="0" vertical="center" wrapText="1"/>
    </xf>
    <xf borderId="53" fillId="5" fontId="0" numFmtId="0" xfId="0" applyAlignment="1" applyBorder="1" applyFont="1">
      <alignment horizontal="center" vertical="center"/>
    </xf>
    <xf borderId="53" fillId="5" fontId="0" numFmtId="4" xfId="0" applyAlignment="1" applyBorder="1" applyFont="1" applyNumberFormat="1">
      <alignment horizontal="right" vertical="center"/>
    </xf>
    <xf borderId="53" fillId="5" fontId="15" numFmtId="4" xfId="0" applyAlignment="1" applyBorder="1" applyFont="1" applyNumberFormat="1">
      <alignment horizontal="right" vertical="center"/>
    </xf>
    <xf borderId="54" fillId="5" fontId="15" numFmtId="4" xfId="0" applyAlignment="1" applyBorder="1" applyFont="1" applyNumberFormat="1">
      <alignment horizontal="right" vertical="center"/>
    </xf>
    <xf borderId="27" fillId="5" fontId="15" numFmtId="4" xfId="0" applyAlignment="1" applyBorder="1" applyFont="1" applyNumberFormat="1">
      <alignment horizontal="right" vertical="center"/>
    </xf>
    <xf borderId="27" fillId="6" fontId="3" numFmtId="49" xfId="0" applyAlignment="1" applyBorder="1" applyFill="1" applyFont="1" applyNumberFormat="1">
      <alignment vertical="center"/>
    </xf>
    <xf borderId="27" fillId="6" fontId="3" numFmtId="0" xfId="0" applyAlignment="1" applyBorder="1" applyFont="1">
      <alignment horizontal="center" vertical="center"/>
    </xf>
    <xf borderId="52" fillId="6" fontId="3" numFmtId="49" xfId="0" applyAlignment="1" applyBorder="1" applyFont="1" applyNumberFormat="1">
      <alignment vertical="center"/>
    </xf>
    <xf borderId="53" fillId="6" fontId="1" numFmtId="0" xfId="0" applyAlignment="1" applyBorder="1" applyFont="1">
      <alignment horizontal="center" vertical="center"/>
    </xf>
    <xf borderId="53" fillId="6" fontId="1" numFmtId="4" xfId="0" applyAlignment="1" applyBorder="1" applyFont="1" applyNumberFormat="1">
      <alignment horizontal="right" vertical="center"/>
    </xf>
    <xf borderId="53" fillId="6" fontId="11" numFmtId="4" xfId="0" applyAlignment="1" applyBorder="1" applyFont="1" applyNumberFormat="1">
      <alignment horizontal="right" vertical="center"/>
    </xf>
    <xf borderId="54" fillId="6" fontId="11" numFmtId="4" xfId="0" applyAlignment="1" applyBorder="1" applyFont="1" applyNumberFormat="1">
      <alignment horizontal="right" vertical="center"/>
    </xf>
    <xf borderId="27" fillId="6" fontId="11" numFmtId="4" xfId="0" applyAlignment="1" applyBorder="1" applyFont="1" applyNumberFormat="1">
      <alignment horizontal="right" vertical="center"/>
    </xf>
    <xf borderId="28" fillId="7" fontId="3" numFmtId="49" xfId="0" applyAlignment="1" applyBorder="1" applyFill="1" applyFont="1" applyNumberFormat="1">
      <alignment vertical="top"/>
    </xf>
    <xf borderId="28" fillId="7" fontId="3" numFmtId="49" xfId="0" applyAlignment="1" applyBorder="1" applyFont="1" applyNumberFormat="1">
      <alignment horizontal="center" vertical="top"/>
    </xf>
    <xf borderId="28" fillId="7" fontId="16" numFmtId="49" xfId="0" applyAlignment="1" applyBorder="1" applyFont="1" applyNumberFormat="1">
      <alignment shrinkToFit="0" vertical="top" wrapText="1"/>
    </xf>
    <xf borderId="28" fillId="7" fontId="3" numFmtId="0" xfId="0" applyAlignment="1" applyBorder="1" applyFont="1">
      <alignment horizontal="center" vertical="top"/>
    </xf>
    <xf borderId="29" fillId="7" fontId="3" numFmtId="4" xfId="0" applyAlignment="1" applyBorder="1" applyFont="1" applyNumberFormat="1">
      <alignment horizontal="right" vertical="top"/>
    </xf>
    <xf borderId="31" fillId="7" fontId="3" numFmtId="4" xfId="0" applyAlignment="1" applyBorder="1" applyFont="1" applyNumberFormat="1">
      <alignment horizontal="right" vertical="top"/>
    </xf>
    <xf borderId="30" fillId="7" fontId="3" numFmtId="4" xfId="0" applyAlignment="1" applyBorder="1" applyFont="1" applyNumberFormat="1">
      <alignment horizontal="right" vertical="top"/>
    </xf>
    <xf borderId="28" fillId="7" fontId="3" numFmtId="4" xfId="0" applyAlignment="1" applyBorder="1" applyFont="1" applyNumberFormat="1">
      <alignment horizontal="right" vertical="top"/>
    </xf>
    <xf borderId="28" fillId="7" fontId="11" numFmtId="4" xfId="0" applyAlignment="1" applyBorder="1" applyFont="1" applyNumberFormat="1">
      <alignment horizontal="right" vertical="top"/>
    </xf>
    <xf borderId="28" fillId="7" fontId="11" numFmtId="10" xfId="0" applyAlignment="1" applyBorder="1" applyFont="1" applyNumberFormat="1">
      <alignment horizontal="right" vertical="top"/>
    </xf>
    <xf borderId="32" fillId="2" fontId="3" numFmtId="49" xfId="0" applyAlignment="1" applyBorder="1" applyFont="1" applyNumberFormat="1">
      <alignment vertical="top"/>
    </xf>
    <xf borderId="32" fillId="2" fontId="3" numFmtId="49" xfId="0" applyAlignment="1" applyBorder="1" applyFont="1" applyNumberFormat="1">
      <alignment horizontal="center" vertical="top"/>
    </xf>
    <xf borderId="32" fillId="2" fontId="1" numFmtId="49" xfId="0" applyAlignment="1" applyBorder="1" applyFont="1" applyNumberFormat="1">
      <alignment shrinkToFit="0" vertical="top" wrapText="1"/>
    </xf>
    <xf borderId="32" fillId="2" fontId="1" numFmtId="49" xfId="0" applyAlignment="1" applyBorder="1" applyFont="1" applyNumberFormat="1">
      <alignment horizontal="center" vertical="top"/>
    </xf>
    <xf borderId="33" fillId="2" fontId="1" numFmtId="4" xfId="0" applyAlignment="1" applyBorder="1" applyFont="1" applyNumberFormat="1">
      <alignment horizontal="right" vertical="top"/>
    </xf>
    <xf borderId="35" fillId="2" fontId="1" numFmtId="4" xfId="0" applyAlignment="1" applyBorder="1" applyFont="1" applyNumberFormat="1">
      <alignment horizontal="right" vertical="top"/>
    </xf>
    <xf borderId="34" fillId="2" fontId="1" numFmtId="4" xfId="0" applyAlignment="1" applyBorder="1" applyFont="1" applyNumberFormat="1">
      <alignment horizontal="right" vertical="top"/>
    </xf>
    <xf borderId="32" fillId="2" fontId="11" numFmtId="4" xfId="0" applyAlignment="1" applyBorder="1" applyFont="1" applyNumberFormat="1">
      <alignment horizontal="right" vertical="top"/>
    </xf>
    <xf borderId="32" fillId="2" fontId="11" numFmtId="10" xfId="0" applyAlignment="1" applyBorder="1" applyFont="1" applyNumberFormat="1">
      <alignment horizontal="right" vertical="top"/>
    </xf>
    <xf borderId="36" fillId="2" fontId="3" numFmtId="49" xfId="0" applyAlignment="1" applyBorder="1" applyFont="1" applyNumberFormat="1">
      <alignment vertical="top"/>
    </xf>
    <xf borderId="36" fillId="2" fontId="3" numFmtId="49" xfId="0" applyAlignment="1" applyBorder="1" applyFont="1" applyNumberFormat="1">
      <alignment horizontal="center" vertical="top"/>
    </xf>
    <xf borderId="36" fillId="2" fontId="1" numFmtId="49" xfId="0" applyAlignment="1" applyBorder="1" applyFont="1" applyNumberFormat="1">
      <alignment shrinkToFit="0" vertical="top" wrapText="1"/>
    </xf>
    <xf borderId="36" fillId="2" fontId="1" numFmtId="49" xfId="0" applyAlignment="1" applyBorder="1" applyFont="1" applyNumberFormat="1">
      <alignment horizontal="center" vertical="top"/>
    </xf>
    <xf borderId="37" fillId="2" fontId="1" numFmtId="4" xfId="0" applyAlignment="1" applyBorder="1" applyFont="1" applyNumberFormat="1">
      <alignment horizontal="right" vertical="top"/>
    </xf>
    <xf borderId="39" fillId="2" fontId="1" numFmtId="4" xfId="0" applyAlignment="1" applyBorder="1" applyFont="1" applyNumberFormat="1">
      <alignment horizontal="right" vertical="top"/>
    </xf>
    <xf borderId="38" fillId="2" fontId="1" numFmtId="4" xfId="0" applyAlignment="1" applyBorder="1" applyFont="1" applyNumberFormat="1">
      <alignment horizontal="right" vertical="top"/>
    </xf>
    <xf borderId="36" fillId="2" fontId="11" numFmtId="4" xfId="0" applyAlignment="1" applyBorder="1" applyFont="1" applyNumberFormat="1">
      <alignment horizontal="right" vertical="top"/>
    </xf>
    <xf borderId="36" fillId="2" fontId="11" numFmtId="10" xfId="0" applyAlignment="1" applyBorder="1" applyFont="1" applyNumberFormat="1">
      <alignment horizontal="right" vertical="top"/>
    </xf>
    <xf borderId="28" fillId="7" fontId="1" numFmtId="4" xfId="0" applyAlignment="1" applyBorder="1" applyFont="1" applyNumberFormat="1">
      <alignment horizontal="right" vertical="top"/>
    </xf>
    <xf borderId="28" fillId="2" fontId="3" numFmtId="49" xfId="0" applyAlignment="1" applyBorder="1" applyFont="1" applyNumberFormat="1">
      <alignment vertical="top"/>
    </xf>
    <xf borderId="28" fillId="2" fontId="3" numFmtId="49" xfId="0" applyAlignment="1" applyBorder="1" applyFont="1" applyNumberFormat="1">
      <alignment horizontal="center" vertical="top"/>
    </xf>
    <xf borderId="28" fillId="2" fontId="16" numFmtId="49" xfId="0" applyAlignment="1" applyBorder="1" applyFont="1" applyNumberFormat="1">
      <alignment shrinkToFit="0" vertical="top" wrapText="1"/>
    </xf>
    <xf borderId="28" fillId="2" fontId="3" numFmtId="0" xfId="0" applyAlignment="1" applyBorder="1" applyFont="1">
      <alignment horizontal="center" vertical="top"/>
    </xf>
    <xf borderId="29" fillId="2" fontId="3" numFmtId="4" xfId="0" applyAlignment="1" applyBorder="1" applyFont="1" applyNumberFormat="1">
      <alignment horizontal="right" vertical="top"/>
    </xf>
    <xf borderId="31" fillId="2" fontId="3" numFmtId="4" xfId="0" applyAlignment="1" applyBorder="1" applyFont="1" applyNumberFormat="1">
      <alignment horizontal="right" vertical="top"/>
    </xf>
    <xf borderId="30" fillId="2" fontId="3" numFmtId="4" xfId="0" applyAlignment="1" applyBorder="1" applyFont="1" applyNumberFormat="1">
      <alignment horizontal="right" vertical="top"/>
    </xf>
    <xf borderId="28" fillId="2" fontId="3" numFmtId="4" xfId="0" applyAlignment="1" applyBorder="1" applyFont="1" applyNumberFormat="1">
      <alignment horizontal="right" vertical="top"/>
    </xf>
    <xf borderId="28" fillId="2" fontId="11" numFmtId="4" xfId="0" applyAlignment="1" applyBorder="1" applyFont="1" applyNumberFormat="1">
      <alignment horizontal="right" vertical="top"/>
    </xf>
    <xf borderId="28" fillId="2" fontId="11" numFmtId="10" xfId="0" applyAlignment="1" applyBorder="1" applyFont="1" applyNumberFormat="1">
      <alignment horizontal="right" vertical="top"/>
    </xf>
    <xf borderId="27" fillId="0" fontId="1" numFmtId="0" xfId="0" applyAlignment="1" applyBorder="1" applyFont="1">
      <alignment shrinkToFit="0" vertical="top" wrapText="1"/>
    </xf>
    <xf borderId="33" fillId="2" fontId="1" numFmtId="4" xfId="0" applyAlignment="1" applyBorder="1" applyFont="1" applyNumberFormat="1">
      <alignment horizontal="right" readingOrder="0" vertical="top"/>
    </xf>
    <xf borderId="35" fillId="2" fontId="1" numFmtId="4" xfId="0" applyAlignment="1" applyBorder="1" applyFont="1" applyNumberFormat="1">
      <alignment horizontal="right" readingOrder="0" vertical="top"/>
    </xf>
    <xf borderId="0" fillId="0" fontId="17" numFmtId="49" xfId="0" applyAlignment="1" applyFont="1" applyNumberFormat="1">
      <alignment shrinkToFit="0" vertical="top" wrapText="1"/>
    </xf>
    <xf borderId="34" fillId="2" fontId="3" numFmtId="49" xfId="0" applyAlignment="1" applyBorder="1" applyFont="1" applyNumberFormat="1">
      <alignment vertical="top"/>
    </xf>
    <xf borderId="35" fillId="0" fontId="17" numFmtId="49" xfId="0" applyAlignment="1" applyBorder="1" applyFont="1" applyNumberFormat="1">
      <alignment shrinkToFit="0" vertical="top" wrapText="1"/>
    </xf>
    <xf borderId="34" fillId="2" fontId="3" numFmtId="164" xfId="0" applyAlignment="1" applyBorder="1" applyFont="1" applyNumberFormat="1">
      <alignment vertical="top"/>
    </xf>
    <xf borderId="34" fillId="2" fontId="1" numFmtId="4" xfId="0" applyAlignment="1" applyBorder="1" applyFont="1" applyNumberFormat="1">
      <alignment horizontal="right" readingOrder="0" vertical="top"/>
    </xf>
    <xf borderId="32" fillId="2" fontId="1" numFmtId="0" xfId="0" applyAlignment="1" applyBorder="1" applyFont="1">
      <alignment horizontal="center" vertical="top"/>
    </xf>
    <xf borderId="36" fillId="2" fontId="1" numFmtId="0" xfId="0" applyAlignment="1" applyBorder="1" applyFont="1">
      <alignment horizontal="center" vertical="top"/>
    </xf>
    <xf borderId="33" fillId="2" fontId="3" numFmtId="49" xfId="0" applyAlignment="1" applyBorder="1" applyFont="1" applyNumberFormat="1">
      <alignment horizontal="center" vertical="top"/>
    </xf>
    <xf borderId="0" fillId="2" fontId="17" numFmtId="49" xfId="0" applyAlignment="1" applyFont="1" applyNumberFormat="1">
      <alignment shrinkToFit="0" vertical="top" wrapText="1"/>
    </xf>
    <xf borderId="33" fillId="2" fontId="3" numFmtId="49" xfId="0" applyAlignment="1" applyBorder="1" applyFont="1" applyNumberFormat="1">
      <alignment horizontal="center" readingOrder="0" vertical="top"/>
    </xf>
    <xf borderId="37" fillId="2" fontId="3" numFmtId="49" xfId="0" applyAlignment="1" applyBorder="1" applyFont="1" applyNumberFormat="1">
      <alignment horizontal="center" readingOrder="0" vertical="top"/>
    </xf>
    <xf borderId="37" fillId="2" fontId="1" numFmtId="4" xfId="0" applyAlignment="1" applyBorder="1" applyFont="1" applyNumberFormat="1">
      <alignment horizontal="right" readingOrder="0" vertical="top"/>
    </xf>
    <xf borderId="39" fillId="2" fontId="1" numFmtId="4" xfId="0" applyAlignment="1" applyBorder="1" applyFont="1" applyNumberFormat="1">
      <alignment horizontal="right" readingOrder="0" vertical="top"/>
    </xf>
    <xf borderId="52" fillId="8" fontId="16" numFmtId="49" xfId="0" applyAlignment="1" applyBorder="1" applyFill="1" applyFont="1" applyNumberFormat="1">
      <alignment vertical="center"/>
    </xf>
    <xf borderId="53" fillId="8" fontId="3" numFmtId="164" xfId="0" applyAlignment="1" applyBorder="1" applyFont="1" applyNumberFormat="1">
      <alignment horizontal="center" vertical="center"/>
    </xf>
    <xf borderId="53" fillId="8" fontId="3" numFmtId="0" xfId="0" applyAlignment="1" applyBorder="1" applyFont="1">
      <alignment shrinkToFit="0" vertical="center" wrapText="1"/>
    </xf>
    <xf borderId="54" fillId="8" fontId="3" numFmtId="0" xfId="0" applyAlignment="1" applyBorder="1" applyFont="1">
      <alignment horizontal="center" vertical="center"/>
    </xf>
    <xf borderId="22" fillId="3" fontId="3" numFmtId="4" xfId="0" applyAlignment="1" applyBorder="1" applyFont="1" applyNumberFormat="1">
      <alignment horizontal="right" vertical="center"/>
    </xf>
    <xf borderId="23" fillId="8" fontId="3" numFmtId="4" xfId="0" applyAlignment="1" applyBorder="1" applyFont="1" applyNumberFormat="1">
      <alignment horizontal="right" vertical="center"/>
    </xf>
    <xf borderId="26" fillId="8" fontId="3" numFmtId="4" xfId="0" applyAlignment="1" applyBorder="1" applyFont="1" applyNumberFormat="1">
      <alignment horizontal="right" vertical="center"/>
    </xf>
    <xf borderId="52" fillId="3" fontId="3" numFmtId="4" xfId="0" applyAlignment="1" applyBorder="1" applyFont="1" applyNumberFormat="1">
      <alignment horizontal="right" vertical="center"/>
    </xf>
    <xf borderId="55" fillId="8" fontId="3" numFmtId="4" xfId="0" applyAlignment="1" applyBorder="1" applyFont="1" applyNumberFormat="1">
      <alignment horizontal="right" vertical="center"/>
    </xf>
    <xf borderId="27" fillId="8" fontId="3" numFmtId="4" xfId="0" applyAlignment="1" applyBorder="1" applyFont="1" applyNumberFormat="1">
      <alignment horizontal="right" vertical="center"/>
    </xf>
    <xf borderId="27" fillId="9" fontId="11" numFmtId="4" xfId="0" applyAlignment="1" applyBorder="1" applyFill="1" applyFont="1" applyNumberFormat="1">
      <alignment horizontal="right" vertical="top"/>
    </xf>
    <xf borderId="22" fillId="8" fontId="3" numFmtId="4" xfId="0" applyAlignment="1" applyBorder="1" applyFont="1" applyNumberFormat="1">
      <alignment horizontal="right" vertical="center"/>
    </xf>
    <xf borderId="27" fillId="8" fontId="11" numFmtId="4" xfId="0" applyAlignment="1" applyBorder="1" applyFont="1" applyNumberFormat="1">
      <alignment horizontal="right" vertical="center"/>
    </xf>
    <xf borderId="33" fillId="2" fontId="1" numFmtId="49" xfId="0" applyAlignment="1" applyBorder="1" applyFont="1" applyNumberFormat="1">
      <alignment horizontal="center" vertical="top"/>
    </xf>
    <xf borderId="35" fillId="2" fontId="17" numFmtId="49" xfId="0" applyAlignment="1" applyBorder="1" applyFont="1" applyNumberFormat="1">
      <alignment shrinkToFit="0" vertical="top" wrapText="1"/>
    </xf>
    <xf borderId="35" fillId="2" fontId="1" numFmtId="49" xfId="0" applyAlignment="1" applyBorder="1" applyFont="1" applyNumberFormat="1">
      <alignment horizontal="center" vertical="top"/>
    </xf>
    <xf borderId="32" fillId="2" fontId="3" numFmtId="164" xfId="0" applyAlignment="1" applyBorder="1" applyFont="1" applyNumberFormat="1">
      <alignment vertical="top"/>
    </xf>
    <xf borderId="56" fillId="2" fontId="1" numFmtId="49" xfId="0" applyAlignment="1" applyBorder="1" applyFont="1" applyNumberFormat="1">
      <alignment horizontal="right" vertical="center"/>
    </xf>
    <xf borderId="57" fillId="0" fontId="2" numFmtId="0" xfId="0" applyBorder="1" applyFont="1"/>
    <xf borderId="58" fillId="0" fontId="2" numFmtId="0" xfId="0" applyBorder="1" applyFont="1"/>
    <xf borderId="59" fillId="0" fontId="2" numFmtId="0" xfId="0" applyBorder="1" applyFont="1"/>
    <xf borderId="34" fillId="2" fontId="1" numFmtId="49" xfId="0" applyAlignment="1" applyBorder="1" applyFont="1" applyNumberFormat="1">
      <alignment shrinkToFit="0" vertical="top" wrapText="1"/>
    </xf>
    <xf borderId="32" fillId="2" fontId="1" numFmtId="49" xfId="0" applyAlignment="1" applyBorder="1" applyFont="1" applyNumberFormat="1">
      <alignment horizontal="center" shrinkToFit="0" vertical="top" wrapText="1"/>
    </xf>
    <xf borderId="33" fillId="2" fontId="1" numFmtId="4" xfId="0" applyAlignment="1" applyBorder="1" applyFont="1" applyNumberFormat="1">
      <alignment horizontal="right" shrinkToFit="0" vertical="top" wrapText="1"/>
    </xf>
    <xf borderId="35" fillId="2" fontId="1" numFmtId="4" xfId="0" applyAlignment="1" applyBorder="1" applyFont="1" applyNumberFormat="1">
      <alignment horizontal="right" shrinkToFit="0" vertical="top" wrapText="1"/>
    </xf>
    <xf borderId="34" fillId="2" fontId="1" numFmtId="4" xfId="0" applyAlignment="1" applyBorder="1" applyFont="1" applyNumberFormat="1">
      <alignment horizontal="right" shrinkToFit="0" vertical="top" wrapText="1"/>
    </xf>
    <xf borderId="36" fillId="2" fontId="1" numFmtId="49" xfId="0" applyAlignment="1" applyBorder="1" applyFont="1" applyNumberFormat="1">
      <alignment horizontal="center" shrinkToFit="0" vertical="top" wrapText="1"/>
    </xf>
    <xf borderId="37" fillId="2" fontId="1" numFmtId="4" xfId="0" applyAlignment="1" applyBorder="1" applyFont="1" applyNumberFormat="1">
      <alignment horizontal="right" shrinkToFit="0" vertical="top" wrapText="1"/>
    </xf>
    <xf borderId="39" fillId="2" fontId="1" numFmtId="4" xfId="0" applyAlignment="1" applyBorder="1" applyFont="1" applyNumberFormat="1">
      <alignment horizontal="right" shrinkToFit="0" vertical="top" wrapText="1"/>
    </xf>
    <xf borderId="38" fillId="2" fontId="1" numFmtId="4" xfId="0" applyAlignment="1" applyBorder="1" applyFont="1" applyNumberFormat="1">
      <alignment horizontal="right" shrinkToFit="0" vertical="top" wrapText="1"/>
    </xf>
    <xf borderId="32" fillId="2" fontId="1" numFmtId="49" xfId="0" applyAlignment="1" applyBorder="1" applyFont="1" applyNumberFormat="1">
      <alignment horizontal="left" shrinkToFit="0" vertical="top" wrapText="1"/>
    </xf>
    <xf borderId="36" fillId="2" fontId="1" numFmtId="49" xfId="0" applyAlignment="1" applyBorder="1" applyFont="1" applyNumberFormat="1">
      <alignment horizontal="left" shrinkToFit="0" vertical="top" wrapText="1"/>
    </xf>
    <xf borderId="27" fillId="8" fontId="11" numFmtId="4" xfId="0" applyAlignment="1" applyBorder="1" applyFont="1" applyNumberFormat="1">
      <alignment horizontal="right" vertical="top"/>
    </xf>
    <xf borderId="37" fillId="2" fontId="3" numFmtId="49" xfId="0" applyAlignment="1" applyBorder="1" applyFont="1" applyNumberFormat="1">
      <alignment horizontal="center" vertical="top"/>
    </xf>
    <xf borderId="38" fillId="2" fontId="1" numFmtId="49" xfId="0" applyAlignment="1" applyBorder="1" applyFont="1" applyNumberFormat="1">
      <alignment shrinkToFit="0" vertical="top" wrapText="1"/>
    </xf>
    <xf borderId="27" fillId="7" fontId="3" numFmtId="0" xfId="0" applyAlignment="1" applyBorder="1" applyFont="1">
      <alignment horizontal="center" vertical="top"/>
    </xf>
    <xf borderId="28" fillId="2" fontId="1" numFmtId="49" xfId="0" applyAlignment="1" applyBorder="1" applyFont="1" applyNumberFormat="1">
      <alignment horizontal="center" vertical="top"/>
    </xf>
    <xf borderId="60" fillId="7" fontId="3" numFmtId="0" xfId="0" applyAlignment="1" applyBorder="1" applyFont="1">
      <alignment horizontal="center" vertical="top"/>
    </xf>
    <xf borderId="61" fillId="7" fontId="3" numFmtId="4" xfId="0" applyAlignment="1" applyBorder="1" applyFont="1" applyNumberFormat="1">
      <alignment horizontal="right" vertical="top"/>
    </xf>
    <xf borderId="15" fillId="8" fontId="16" numFmtId="49" xfId="0" applyAlignment="1" applyBorder="1" applyFont="1" applyNumberFormat="1">
      <alignment horizontal="left" shrinkToFit="0" vertical="center" wrapText="1"/>
    </xf>
    <xf borderId="62" fillId="0" fontId="2" numFmtId="0" xfId="0" applyBorder="1" applyFont="1"/>
    <xf borderId="28" fillId="9" fontId="11" numFmtId="4" xfId="0" applyAlignment="1" applyBorder="1" applyFont="1" applyNumberFormat="1">
      <alignment horizontal="right" vertical="top"/>
    </xf>
    <xf borderId="28" fillId="7" fontId="16" numFmtId="49" xfId="0" applyAlignment="1" applyBorder="1" applyFont="1" applyNumberFormat="1">
      <alignment horizontal="left" shrinkToFit="0" vertical="top" wrapText="1"/>
    </xf>
    <xf borderId="32" fillId="7" fontId="3" numFmtId="4" xfId="0" applyAlignment="1" applyBorder="1" applyFont="1" applyNumberFormat="1">
      <alignment horizontal="right" vertical="top"/>
    </xf>
    <xf borderId="27" fillId="10" fontId="18" numFmtId="0" xfId="0" applyAlignment="1" applyBorder="1" applyFill="1" applyFont="1">
      <alignment shrinkToFit="0" vertical="top" wrapText="1"/>
    </xf>
    <xf borderId="28" fillId="6" fontId="3" numFmtId="49" xfId="0" applyAlignment="1" applyBorder="1" applyFont="1" applyNumberFormat="1">
      <alignment vertical="center"/>
    </xf>
    <xf borderId="28" fillId="6" fontId="3" numFmtId="0" xfId="0" applyAlignment="1" applyBorder="1" applyFont="1">
      <alignment horizontal="center" vertical="center"/>
    </xf>
    <xf borderId="60" fillId="6" fontId="3" numFmtId="49" xfId="0" applyAlignment="1" applyBorder="1" applyFont="1" applyNumberFormat="1">
      <alignment vertical="center"/>
    </xf>
    <xf borderId="63" fillId="6" fontId="1" numFmtId="0" xfId="0" applyAlignment="1" applyBorder="1" applyFont="1">
      <alignment horizontal="center" vertical="center"/>
    </xf>
    <xf borderId="63" fillId="6" fontId="1" numFmtId="4" xfId="0" applyAlignment="1" applyBorder="1" applyFont="1" applyNumberFormat="1">
      <alignment horizontal="right" vertical="center"/>
    </xf>
    <xf borderId="0" fillId="0" fontId="17" numFmtId="4" xfId="0" applyAlignment="1" applyFont="1" applyNumberFormat="1">
      <alignment horizontal="right" vertical="top"/>
    </xf>
    <xf borderId="35" fillId="0" fontId="17" numFmtId="4" xfId="0" applyAlignment="1" applyBorder="1" applyFont="1" applyNumberFormat="1">
      <alignment horizontal="right" vertical="top"/>
    </xf>
    <xf borderId="52" fillId="2" fontId="16" numFmtId="49" xfId="0" applyAlignment="1" applyBorder="1" applyFont="1" applyNumberFormat="1">
      <alignment vertical="center"/>
    </xf>
    <xf borderId="53" fillId="2" fontId="3" numFmtId="164" xfId="0" applyAlignment="1" applyBorder="1" applyFont="1" applyNumberFormat="1">
      <alignment horizontal="center" vertical="center"/>
    </xf>
    <xf borderId="53" fillId="2" fontId="3" numFmtId="0" xfId="0" applyAlignment="1" applyBorder="1" applyFont="1">
      <alignment shrinkToFit="0" vertical="center" wrapText="1"/>
    </xf>
    <xf borderId="54" fillId="2" fontId="3" numFmtId="0" xfId="0" applyAlignment="1" applyBorder="1" applyFont="1">
      <alignment horizontal="center" vertical="center"/>
    </xf>
    <xf borderId="22" fillId="2" fontId="3" numFmtId="4" xfId="0" applyAlignment="1" applyBorder="1" applyFont="1" applyNumberFormat="1">
      <alignment horizontal="right" vertical="center"/>
    </xf>
    <xf borderId="23" fillId="2" fontId="3" numFmtId="4" xfId="0" applyAlignment="1" applyBorder="1" applyFont="1" applyNumberFormat="1">
      <alignment horizontal="right" vertical="center"/>
    </xf>
    <xf borderId="26" fillId="2" fontId="3" numFmtId="4" xfId="0" applyAlignment="1" applyBorder="1" applyFont="1" applyNumberFormat="1">
      <alignment horizontal="right" vertical="center"/>
    </xf>
    <xf borderId="27" fillId="2" fontId="11" numFmtId="4" xfId="0" applyAlignment="1" applyBorder="1" applyFont="1" applyNumberFormat="1">
      <alignment horizontal="right" vertical="center"/>
    </xf>
    <xf borderId="33" fillId="2" fontId="3" numFmtId="49" xfId="0" applyAlignment="1" applyBorder="1" applyFont="1" applyNumberFormat="1">
      <alignment vertical="top"/>
    </xf>
    <xf borderId="35" fillId="2" fontId="3" numFmtId="49" xfId="0" applyAlignment="1" applyBorder="1" applyFont="1" applyNumberFormat="1">
      <alignment horizontal="center" vertical="top"/>
    </xf>
    <xf borderId="35" fillId="0" fontId="17" numFmtId="4" xfId="0" applyAlignment="1" applyBorder="1" applyFont="1" applyNumberFormat="1">
      <alignment horizontal="right" readingOrder="0" vertical="top"/>
    </xf>
    <xf borderId="37" fillId="2" fontId="3" numFmtId="49" xfId="0" applyAlignment="1" applyBorder="1" applyFont="1" applyNumberFormat="1">
      <alignment vertical="top"/>
    </xf>
    <xf borderId="39" fillId="2" fontId="3" numFmtId="49" xfId="0" applyAlignment="1" applyBorder="1" applyFont="1" applyNumberFormat="1">
      <alignment horizontal="center" vertical="top"/>
    </xf>
    <xf borderId="29" fillId="2" fontId="3" numFmtId="165" xfId="0" applyAlignment="1" applyBorder="1" applyFont="1" applyNumberFormat="1">
      <alignment horizontal="center" vertical="top"/>
    </xf>
    <xf borderId="29" fillId="2" fontId="1" numFmtId="4" xfId="0" applyAlignment="1" applyBorder="1" applyFont="1" applyNumberFormat="1">
      <alignment horizontal="right" readingOrder="0" vertical="top"/>
    </xf>
    <xf borderId="31" fillId="2" fontId="1" numFmtId="4" xfId="0" applyAlignment="1" applyBorder="1" applyFont="1" applyNumberFormat="1">
      <alignment horizontal="right" readingOrder="0" vertical="top"/>
    </xf>
    <xf borderId="30" fillId="2" fontId="1" numFmtId="4" xfId="0" applyAlignment="1" applyBorder="1" applyFont="1" applyNumberFormat="1">
      <alignment horizontal="right" vertical="top"/>
    </xf>
    <xf borderId="29" fillId="2" fontId="1" numFmtId="4" xfId="0" applyAlignment="1" applyBorder="1" applyFont="1" applyNumberFormat="1">
      <alignment horizontal="right" vertical="top"/>
    </xf>
    <xf borderId="31" fillId="2" fontId="1" numFmtId="4" xfId="0" applyAlignment="1" applyBorder="1" applyFont="1" applyNumberFormat="1">
      <alignment horizontal="right" vertical="top"/>
    </xf>
    <xf borderId="32" fillId="2" fontId="3" numFmtId="165" xfId="0" applyAlignment="1" applyBorder="1" applyFont="1" applyNumberFormat="1">
      <alignment horizontal="center" vertical="top"/>
    </xf>
    <xf borderId="37" fillId="2" fontId="3" numFmtId="165" xfId="0" applyAlignment="1" applyBorder="1" applyFont="1" applyNumberFormat="1">
      <alignment horizontal="center" vertical="top"/>
    </xf>
    <xf borderId="28" fillId="2" fontId="1" numFmtId="49" xfId="0" applyAlignment="1" applyBorder="1" applyFont="1" applyNumberFormat="1">
      <alignment shrinkToFit="0" vertical="top" wrapText="1"/>
    </xf>
    <xf borderId="28" fillId="2" fontId="1" numFmtId="0" xfId="0" applyAlignment="1" applyBorder="1" applyFont="1">
      <alignment horizontal="center" vertical="top"/>
    </xf>
    <xf borderId="36" fillId="2" fontId="3" numFmtId="165" xfId="0" applyAlignment="1" applyBorder="1" applyFont="1" applyNumberFormat="1">
      <alignment horizontal="center" vertical="top"/>
    </xf>
    <xf borderId="28" fillId="2" fontId="3" numFmtId="165" xfId="0" applyAlignment="1" applyBorder="1" applyFont="1" applyNumberFormat="1">
      <alignment horizontal="center" vertical="top"/>
    </xf>
    <xf borderId="28" fillId="2" fontId="16" numFmtId="49" xfId="0" applyAlignment="1" applyBorder="1" applyFont="1" applyNumberFormat="1">
      <alignment horizontal="left" shrinkToFit="0" vertical="top" wrapText="1"/>
    </xf>
    <xf borderId="27" fillId="2" fontId="3" numFmtId="49" xfId="0" applyAlignment="1" applyBorder="1" applyFont="1" applyNumberFormat="1">
      <alignment vertical="top"/>
    </xf>
    <xf borderId="27" fillId="2" fontId="3" numFmtId="49" xfId="0" applyAlignment="1" applyBorder="1" applyFont="1" applyNumberFormat="1">
      <alignment horizontal="center" vertical="top"/>
    </xf>
    <xf borderId="27" fillId="2" fontId="16" numFmtId="49" xfId="0" applyAlignment="1" applyBorder="1" applyFont="1" applyNumberFormat="1">
      <alignment horizontal="left" shrinkToFit="0" vertical="top" wrapText="1"/>
    </xf>
    <xf borderId="27" fillId="2" fontId="3" numFmtId="0" xfId="0" applyAlignment="1" applyBorder="1" applyFont="1">
      <alignment horizontal="center" vertical="top"/>
    </xf>
    <xf borderId="22" fillId="2" fontId="3" numFmtId="4" xfId="0" applyAlignment="1" applyBorder="1" applyFont="1" applyNumberFormat="1">
      <alignment horizontal="right" vertical="top"/>
    </xf>
    <xf borderId="23" fillId="2" fontId="3" numFmtId="4" xfId="0" applyAlignment="1" applyBorder="1" applyFont="1" applyNumberFormat="1">
      <alignment horizontal="right" vertical="top"/>
    </xf>
    <xf borderId="26" fillId="2" fontId="3" numFmtId="4" xfId="0" applyAlignment="1" applyBorder="1" applyFont="1" applyNumberFormat="1">
      <alignment horizontal="right" vertical="top"/>
    </xf>
    <xf borderId="27" fillId="2" fontId="3" numFmtId="4" xfId="0" applyAlignment="1" applyBorder="1" applyFont="1" applyNumberFormat="1">
      <alignment horizontal="right" vertical="top"/>
    </xf>
    <xf borderId="35" fillId="0" fontId="17" numFmtId="49" xfId="0" applyAlignment="1" applyBorder="1" applyFont="1" applyNumberFormat="1">
      <alignment horizontal="center" vertical="top"/>
    </xf>
    <xf borderId="34" fillId="2" fontId="11" numFmtId="4" xfId="0" applyAlignment="1" applyBorder="1" applyFont="1" applyNumberFormat="1">
      <alignment horizontal="right" vertical="top"/>
    </xf>
    <xf borderId="54" fillId="8" fontId="3" numFmtId="0" xfId="0" applyAlignment="1" applyBorder="1" applyFont="1">
      <alignment shrinkToFit="0" vertical="center" wrapText="1"/>
    </xf>
    <xf borderId="27" fillId="8" fontId="3" numFmtId="0" xfId="0" applyAlignment="1" applyBorder="1" applyFont="1">
      <alignment horizontal="center" vertical="center"/>
    </xf>
    <xf borderId="52" fillId="5" fontId="3" numFmtId="49" xfId="0" applyAlignment="1" applyBorder="1" applyFont="1" applyNumberFormat="1">
      <alignment vertical="center"/>
    </xf>
    <xf borderId="53" fillId="5" fontId="3" numFmtId="164" xfId="0" applyAlignment="1" applyBorder="1" applyFont="1" applyNumberFormat="1">
      <alignment horizontal="center" vertical="center"/>
    </xf>
    <xf borderId="53" fillId="5" fontId="3" numFmtId="0" xfId="0" applyAlignment="1" applyBorder="1" applyFont="1">
      <alignment shrinkToFit="0" vertical="center" wrapText="1"/>
    </xf>
    <xf borderId="54" fillId="5" fontId="3" numFmtId="0" xfId="0" applyAlignment="1" applyBorder="1" applyFont="1">
      <alignment horizontal="center" vertical="center"/>
    </xf>
    <xf borderId="52" fillId="5" fontId="3" numFmtId="4" xfId="0" applyAlignment="1" applyBorder="1" applyFont="1" applyNumberFormat="1">
      <alignment horizontal="right" vertical="center"/>
    </xf>
    <xf borderId="54" fillId="5" fontId="3" numFmtId="4" xfId="0" applyAlignment="1" applyBorder="1" applyFont="1" applyNumberFormat="1">
      <alignment horizontal="right" vertical="center"/>
    </xf>
    <xf borderId="27" fillId="5" fontId="3" numFmtId="4" xfId="0" applyAlignment="1" applyBorder="1" applyFont="1" applyNumberFormat="1">
      <alignment horizontal="right" vertical="center"/>
    </xf>
    <xf borderId="28" fillId="5" fontId="11" numFmtId="10" xfId="0" applyAlignment="1" applyBorder="1" applyFont="1" applyNumberFormat="1">
      <alignment horizontal="right" vertical="top"/>
    </xf>
    <xf borderId="64" fillId="2" fontId="1" numFmtId="164" xfId="0" applyAlignment="1" applyBorder="1" applyFont="1" applyNumberFormat="1">
      <alignment horizontal="center" vertical="center"/>
    </xf>
    <xf borderId="53" fillId="2" fontId="1" numFmtId="0" xfId="0" applyAlignment="1" applyBorder="1" applyFont="1">
      <alignment horizontal="center" vertical="center"/>
    </xf>
    <xf borderId="53" fillId="2" fontId="1" numFmtId="4" xfId="0" applyAlignment="1" applyBorder="1" applyFont="1" applyNumberFormat="1">
      <alignment horizontal="right" vertical="center"/>
    </xf>
    <xf borderId="54" fillId="2" fontId="11" numFmtId="4" xfId="0" applyAlignment="1" applyBorder="1" applyFont="1" applyNumberFormat="1">
      <alignment horizontal="right" vertical="center"/>
    </xf>
    <xf borderId="36" fillId="2" fontId="11" numFmtId="4" xfId="0" applyAlignment="1" applyBorder="1" applyFont="1" applyNumberFormat="1">
      <alignment horizontal="right" vertical="center"/>
    </xf>
    <xf borderId="15" fillId="5" fontId="3" numFmtId="49" xfId="0" applyAlignment="1" applyBorder="1" applyFont="1" applyNumberFormat="1">
      <alignment horizontal="left" vertical="center"/>
    </xf>
    <xf borderId="27" fillId="5" fontId="11" numFmtId="4" xfId="0" applyAlignment="1" applyBorder="1" applyFont="1" applyNumberFormat="1">
      <alignment horizontal="right" vertical="center"/>
    </xf>
    <xf borderId="40" fillId="2" fontId="1" numFmtId="0" xfId="0" applyAlignment="1" applyBorder="1" applyFont="1">
      <alignment vertical="bottom"/>
    </xf>
    <xf borderId="41" fillId="2" fontId="3" numFmtId="0" xfId="0" applyAlignment="1" applyBorder="1" applyFont="1">
      <alignment horizontal="center" vertical="bottom"/>
    </xf>
    <xf borderId="41" fillId="2" fontId="1" numFmtId="0" xfId="0" applyAlignment="1" applyBorder="1" applyFont="1">
      <alignment shrinkToFit="0" vertical="bottom" wrapText="1"/>
    </xf>
    <xf borderId="41" fillId="2" fontId="1" numFmtId="0" xfId="0" applyAlignment="1" applyBorder="1" applyFont="1">
      <alignment horizontal="center" vertical="bottom"/>
    </xf>
    <xf borderId="41" fillId="2" fontId="1" numFmtId="4" xfId="0" applyAlignment="1" applyBorder="1" applyFont="1" applyNumberFormat="1">
      <alignment horizontal="right" vertical="bottom"/>
    </xf>
    <xf borderId="41" fillId="2" fontId="11" numFmtId="4" xfId="0" applyAlignment="1" applyBorder="1" applyFont="1" applyNumberFormat="1">
      <alignment horizontal="right" vertical="bottom"/>
    </xf>
    <xf borderId="65" fillId="2" fontId="11" numFmtId="4" xfId="0" applyAlignment="1" applyBorder="1" applyFont="1" applyNumberFormat="1">
      <alignment horizontal="right" vertical="bottom"/>
    </xf>
    <xf borderId="6" fillId="2" fontId="3" numFmtId="0" xfId="0" applyAlignment="1" applyBorder="1" applyFont="1">
      <alignment horizontal="center" vertical="bottom"/>
    </xf>
    <xf borderId="6" fillId="2" fontId="1" numFmtId="0" xfId="0" applyAlignment="1" applyBorder="1" applyFont="1">
      <alignment horizontal="center" vertical="bottom"/>
    </xf>
    <xf borderId="6" fillId="2" fontId="1" numFmtId="4" xfId="0" applyAlignment="1" applyBorder="1" applyFont="1" applyNumberFormat="1">
      <alignment horizontal="right" vertical="bottom"/>
    </xf>
    <xf borderId="6" fillId="2" fontId="11" numFmtId="4" xfId="0" applyAlignment="1" applyBorder="1" applyFont="1" applyNumberFormat="1">
      <alignment horizontal="right" vertical="bottom"/>
    </xf>
    <xf borderId="9" fillId="2" fontId="11" numFmtId="4" xfId="0" applyAlignment="1" applyBorder="1" applyFont="1" applyNumberFormat="1">
      <alignment horizontal="right" vertical="bottom"/>
    </xf>
    <xf borderId="66" fillId="2" fontId="1" numFmtId="0" xfId="0" applyAlignment="1" applyBorder="1" applyFont="1">
      <alignment shrinkToFit="0" vertical="bottom" wrapText="1"/>
    </xf>
    <xf borderId="44" fillId="2" fontId="3" numFmtId="0" xfId="0" applyAlignment="1" applyBorder="1" applyFont="1">
      <alignment horizontal="center" vertical="bottom"/>
    </xf>
    <xf borderId="44" fillId="2" fontId="1" numFmtId="49" xfId="0" applyAlignment="1" applyBorder="1" applyFont="1" applyNumberFormat="1">
      <alignment vertical="bottom"/>
    </xf>
    <xf borderId="44" fillId="2" fontId="1" numFmtId="4" xfId="0" applyAlignment="1" applyBorder="1" applyFont="1" applyNumberFormat="1">
      <alignment horizontal="right" vertical="bottom"/>
    </xf>
    <xf borderId="44" fillId="2" fontId="3" numFmtId="49" xfId="0" applyAlignment="1" applyBorder="1" applyFont="1" applyNumberFormat="1">
      <alignment vertical="bottom"/>
    </xf>
    <xf borderId="44" fillId="2" fontId="3" numFmtId="4" xfId="0" applyAlignment="1" applyBorder="1" applyFont="1" applyNumberFormat="1">
      <alignment vertical="bottom"/>
    </xf>
    <xf borderId="44" fillId="2" fontId="3" numFmtId="4" xfId="0" applyAlignment="1" applyBorder="1" applyFont="1" applyNumberFormat="1">
      <alignment horizontal="right" vertical="bottom"/>
    </xf>
    <xf borderId="44" fillId="2" fontId="1" numFmtId="0" xfId="0" applyAlignment="1" applyBorder="1" applyFont="1">
      <alignment shrinkToFit="0" vertical="bottom" wrapText="1"/>
    </xf>
    <xf borderId="67" fillId="2" fontId="19" numFmtId="0" xfId="0" applyAlignment="1" applyBorder="1" applyFont="1">
      <alignment shrinkToFit="0" vertical="bottom" wrapText="1"/>
    </xf>
    <xf borderId="68" fillId="2" fontId="20" numFmtId="0" xfId="0" applyAlignment="1" applyBorder="1" applyFont="1">
      <alignment horizontal="center" vertical="bottom"/>
    </xf>
    <xf borderId="68" fillId="2" fontId="21" numFmtId="49" xfId="0" applyAlignment="1" applyBorder="1" applyFont="1" applyNumberFormat="1">
      <alignment horizontal="left" shrinkToFit="0" vertical="bottom" wrapText="1"/>
    </xf>
    <xf borderId="49" fillId="2" fontId="22" numFmtId="0" xfId="0" applyAlignment="1" applyBorder="1" applyFont="1">
      <alignment horizontal="center" vertical="bottom"/>
    </xf>
    <xf borderId="68" fillId="2" fontId="23" numFmtId="4" xfId="0" applyAlignment="1" applyBorder="1" applyFont="1" applyNumberFormat="1">
      <alignment horizontal="right" vertical="bottom"/>
    </xf>
    <xf borderId="68" fillId="2" fontId="24" numFmtId="49" xfId="0" applyAlignment="1" applyBorder="1" applyFont="1" applyNumberFormat="1">
      <alignment horizontal="left" vertical="bottom"/>
    </xf>
    <xf borderId="49" fillId="2" fontId="25" numFmtId="4" xfId="0" applyAlignment="1" applyBorder="1" applyFont="1" applyNumberFormat="1">
      <alignment horizontal="right" vertical="bottom"/>
    </xf>
    <xf borderId="68" fillId="2" fontId="26" numFmtId="4" xfId="0" applyAlignment="1" applyBorder="1" applyFont="1" applyNumberFormat="1">
      <alignment horizontal="right" vertical="bottom"/>
    </xf>
    <xf borderId="68" fillId="2" fontId="27" numFmtId="49" xfId="0" applyAlignment="1" applyBorder="1" applyFont="1" applyNumberFormat="1">
      <alignment horizontal="center" shrinkToFit="0" vertical="bottom" wrapText="1"/>
    </xf>
    <xf borderId="68" fillId="2" fontId="28" numFmtId="4" xfId="0" applyAlignment="1" applyBorder="1" applyFont="1" applyNumberFormat="1">
      <alignment horizontal="right" vertical="bottom"/>
    </xf>
    <xf borderId="68" fillId="2" fontId="29" numFmtId="4" xfId="0" applyAlignment="1" applyBorder="1" applyFont="1" applyNumberFormat="1">
      <alignment horizontal="right" vertical="bottom"/>
    </xf>
    <xf borderId="49" fillId="2" fontId="13" numFmtId="4" xfId="0" applyAlignment="1" applyBorder="1" applyFont="1" applyNumberFormat="1">
      <alignment horizontal="right" vertical="bottom"/>
    </xf>
    <xf borderId="50" fillId="2" fontId="13" numFmtId="4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238125</xdr:colOff>
      <xdr:row>0</xdr:row>
      <xdr:rowOff>76200</xdr:rowOff>
    </xdr:from>
    <xdr:ext cx="1990725" cy="15240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8.13"/>
    <col customWidth="1" min="2" max="2" width="16.63"/>
    <col customWidth="1" min="3" max="8" width="23.13"/>
    <col customWidth="1" min="9" max="9" width="16.63"/>
    <col customWidth="1" min="10" max="10" width="23.13"/>
    <col customWidth="1" min="11" max="11" width="16.63"/>
    <col customWidth="1" min="12" max="12" width="23.13"/>
    <col customWidth="1" min="13" max="13" width="16.63"/>
    <col customWidth="1" min="14" max="14" width="23.13"/>
    <col customWidth="1" min="15" max="19" width="5.63"/>
  </cols>
  <sheetData>
    <row r="1" ht="15.0" customHeight="1">
      <c r="A1" s="1" t="s">
        <v>0</v>
      </c>
      <c r="B1" s="2"/>
      <c r="C1" s="3"/>
      <c r="D1" s="4"/>
      <c r="E1" s="3"/>
      <c r="F1" s="3"/>
      <c r="G1" s="3"/>
      <c r="H1" s="5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6"/>
      <c r="T1" s="7"/>
      <c r="U1" s="7"/>
      <c r="V1" s="7"/>
      <c r="W1" s="7"/>
      <c r="X1" s="7"/>
      <c r="Y1" s="7"/>
      <c r="Z1" s="7"/>
    </row>
    <row r="2" ht="15.0" customHeight="1">
      <c r="A2" s="8"/>
      <c r="B2" s="9"/>
      <c r="C2" s="9"/>
      <c r="D2" s="10"/>
      <c r="E2" s="9"/>
      <c r="F2" s="9"/>
      <c r="G2" s="9"/>
      <c r="H2" s="11" t="s">
        <v>2</v>
      </c>
      <c r="I2" s="12"/>
      <c r="J2" s="12"/>
      <c r="K2" s="9"/>
      <c r="L2" s="9"/>
      <c r="M2" s="9"/>
      <c r="N2" s="9"/>
      <c r="O2" s="9"/>
      <c r="P2" s="9"/>
      <c r="Q2" s="9"/>
      <c r="R2" s="9"/>
      <c r="S2" s="13"/>
      <c r="T2" s="7"/>
      <c r="U2" s="7"/>
      <c r="V2" s="7"/>
      <c r="W2" s="7"/>
      <c r="X2" s="7"/>
      <c r="Y2" s="7"/>
      <c r="Z2" s="7"/>
    </row>
    <row r="3" ht="15.0" customHeight="1">
      <c r="A3" s="8"/>
      <c r="B3" s="9"/>
      <c r="C3" s="9"/>
      <c r="D3" s="10"/>
      <c r="E3" s="9"/>
      <c r="F3" s="9"/>
      <c r="G3" s="9"/>
      <c r="H3" s="11" t="s">
        <v>3</v>
      </c>
      <c r="I3" s="12"/>
      <c r="J3" s="12"/>
      <c r="K3" s="9"/>
      <c r="L3" s="9"/>
      <c r="M3" s="9"/>
      <c r="N3" s="9"/>
      <c r="O3" s="9"/>
      <c r="P3" s="9"/>
      <c r="Q3" s="9"/>
      <c r="R3" s="9"/>
      <c r="S3" s="13"/>
      <c r="T3" s="7"/>
      <c r="U3" s="7"/>
      <c r="V3" s="7"/>
      <c r="W3" s="7"/>
      <c r="X3" s="7"/>
      <c r="Y3" s="7"/>
      <c r="Z3" s="7"/>
    </row>
    <row r="4" ht="15.0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3"/>
      <c r="T4" s="7"/>
      <c r="U4" s="7"/>
      <c r="V4" s="7"/>
      <c r="W4" s="7"/>
      <c r="X4" s="7"/>
      <c r="Y4" s="7"/>
      <c r="Z4" s="7"/>
    </row>
    <row r="5" ht="15.0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3"/>
      <c r="T5" s="7"/>
      <c r="U5" s="7"/>
      <c r="V5" s="7"/>
      <c r="W5" s="7"/>
      <c r="X5" s="7"/>
      <c r="Y5" s="7"/>
      <c r="Z5" s="7"/>
    </row>
    <row r="6" ht="15.0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3"/>
      <c r="T6" s="7"/>
      <c r="U6" s="7"/>
      <c r="V6" s="7"/>
      <c r="W6" s="7"/>
      <c r="X6" s="7"/>
      <c r="Y6" s="7"/>
      <c r="Z6" s="7"/>
    </row>
    <row r="7" ht="13.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3"/>
      <c r="T7" s="7"/>
      <c r="U7" s="7"/>
      <c r="V7" s="7"/>
      <c r="W7" s="7"/>
      <c r="X7" s="7"/>
      <c r="Y7" s="7"/>
      <c r="Z7" s="7"/>
    </row>
    <row r="8" ht="13.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3"/>
      <c r="T8" s="7"/>
      <c r="U8" s="7"/>
      <c r="V8" s="7"/>
      <c r="W8" s="7"/>
      <c r="X8" s="7"/>
      <c r="Y8" s="7"/>
      <c r="Z8" s="7"/>
    </row>
    <row r="9" ht="13.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3"/>
      <c r="T9" s="7"/>
      <c r="U9" s="7"/>
      <c r="V9" s="7"/>
      <c r="W9" s="7"/>
      <c r="X9" s="7"/>
      <c r="Y9" s="7"/>
      <c r="Z9" s="7"/>
    </row>
    <row r="10" ht="14.25" customHeight="1">
      <c r="A10" s="14" t="s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3"/>
      <c r="T10" s="7"/>
      <c r="U10" s="7"/>
      <c r="V10" s="7"/>
      <c r="W10" s="7"/>
      <c r="X10" s="7"/>
      <c r="Y10" s="7"/>
      <c r="Z10" s="7"/>
    </row>
    <row r="11" ht="14.25" customHeight="1">
      <c r="A11" s="15" t="s">
        <v>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3"/>
      <c r="T11" s="7"/>
      <c r="U11" s="7"/>
      <c r="V11" s="7"/>
      <c r="W11" s="7"/>
      <c r="X11" s="7"/>
      <c r="Y11" s="7"/>
      <c r="Z11" s="7"/>
    </row>
    <row r="12" ht="14.25" customHeight="1">
      <c r="A12" s="15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3"/>
      <c r="T12" s="7"/>
      <c r="U12" s="7"/>
      <c r="V12" s="7"/>
      <c r="W12" s="7"/>
      <c r="X12" s="7"/>
      <c r="Y12" s="7"/>
      <c r="Z12" s="7"/>
    </row>
    <row r="13" ht="14.25" customHeight="1">
      <c r="A13" s="15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3"/>
      <c r="T13" s="7"/>
      <c r="U13" s="7"/>
      <c r="V13" s="7"/>
      <c r="W13" s="7"/>
      <c r="X13" s="7"/>
      <c r="Y13" s="7"/>
      <c r="Z13" s="7"/>
    </row>
    <row r="14" ht="14.25" customHeight="1">
      <c r="A14" s="15" t="s">
        <v>8</v>
      </c>
      <c r="B14" s="1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3"/>
      <c r="T14" s="7"/>
      <c r="U14" s="7"/>
      <c r="V14" s="7"/>
      <c r="W14" s="7"/>
      <c r="X14" s="7"/>
      <c r="Y14" s="7"/>
      <c r="Z14" s="7"/>
    </row>
    <row r="15" ht="14.25" customHeight="1">
      <c r="A15" s="15" t="s">
        <v>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3"/>
      <c r="T15" s="7"/>
      <c r="U15" s="7"/>
      <c r="V15" s="7"/>
      <c r="W15" s="7"/>
      <c r="X15" s="7"/>
      <c r="Y15" s="7"/>
      <c r="Z15" s="7"/>
    </row>
    <row r="16" ht="13.5" customHeight="1">
      <c r="A16" s="1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3"/>
      <c r="T16" s="7"/>
      <c r="U16" s="7"/>
      <c r="V16" s="7"/>
      <c r="W16" s="7"/>
      <c r="X16" s="7"/>
      <c r="Y16" s="7"/>
      <c r="Z16" s="7"/>
    </row>
    <row r="17" ht="30.0" customHeight="1">
      <c r="A17" s="18"/>
      <c r="B17" s="19"/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1"/>
      <c r="T17" s="7"/>
      <c r="U17" s="7"/>
      <c r="V17" s="7"/>
      <c r="W17" s="7"/>
      <c r="X17" s="7"/>
      <c r="Y17" s="7"/>
      <c r="Z17" s="7"/>
    </row>
    <row r="18" ht="15.0" customHeight="1">
      <c r="A18" s="22"/>
      <c r="B18" s="23" t="s">
        <v>10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4"/>
      <c r="P18" s="25"/>
      <c r="Q18" s="26"/>
      <c r="R18" s="26"/>
      <c r="S18" s="27"/>
      <c r="T18" s="7"/>
      <c r="U18" s="7"/>
      <c r="V18" s="7"/>
      <c r="W18" s="7"/>
      <c r="X18" s="7"/>
      <c r="Y18" s="7"/>
      <c r="Z18" s="7"/>
    </row>
    <row r="19" ht="15.0" customHeight="1">
      <c r="A19" s="22"/>
      <c r="B19" s="23" t="s">
        <v>11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24"/>
      <c r="P19" s="25"/>
      <c r="Q19" s="26"/>
      <c r="R19" s="26"/>
      <c r="S19" s="27"/>
      <c r="T19" s="7"/>
      <c r="U19" s="7"/>
      <c r="V19" s="7"/>
      <c r="W19" s="7"/>
      <c r="X19" s="7"/>
      <c r="Y19" s="7"/>
      <c r="Z19" s="7"/>
    </row>
    <row r="20" ht="15.0" customHeight="1">
      <c r="A20" s="22"/>
      <c r="B20" s="28" t="s">
        <v>12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24"/>
      <c r="P20" s="25"/>
      <c r="Q20" s="26"/>
      <c r="R20" s="26"/>
      <c r="S20" s="27"/>
      <c r="T20" s="7"/>
      <c r="U20" s="7"/>
      <c r="V20" s="7"/>
      <c r="W20" s="7"/>
      <c r="X20" s="7"/>
      <c r="Y20" s="7"/>
      <c r="Z20" s="7"/>
    </row>
    <row r="21" ht="15.0" customHeight="1">
      <c r="A21" s="22"/>
      <c r="B21" s="29"/>
      <c r="C21" s="9"/>
      <c r="D21" s="30"/>
      <c r="E21" s="30"/>
      <c r="F21" s="30"/>
      <c r="G21" s="30"/>
      <c r="H21" s="30"/>
      <c r="I21" s="30"/>
      <c r="J21" s="31"/>
      <c r="K21" s="30"/>
      <c r="L21" s="31"/>
      <c r="M21" s="30"/>
      <c r="N21" s="31"/>
      <c r="O21" s="24"/>
      <c r="P21" s="25"/>
      <c r="Q21" s="26"/>
      <c r="R21" s="26"/>
      <c r="S21" s="27"/>
      <c r="T21" s="7"/>
      <c r="U21" s="7"/>
      <c r="V21" s="7"/>
      <c r="W21" s="7"/>
      <c r="X21" s="7"/>
      <c r="Y21" s="7"/>
      <c r="Z21" s="7"/>
    </row>
    <row r="22" ht="15.0" customHeight="1">
      <c r="A22" s="32"/>
      <c r="B22" s="33"/>
      <c r="C22" s="33"/>
      <c r="D22" s="34"/>
      <c r="E22" s="34"/>
      <c r="F22" s="34"/>
      <c r="G22" s="34"/>
      <c r="H22" s="34"/>
      <c r="I22" s="34"/>
      <c r="J22" s="35"/>
      <c r="K22" s="34"/>
      <c r="L22" s="35"/>
      <c r="M22" s="34"/>
      <c r="N22" s="35"/>
      <c r="O22" s="36"/>
      <c r="P22" s="37"/>
      <c r="Q22" s="19"/>
      <c r="R22" s="19"/>
      <c r="S22" s="38"/>
      <c r="T22" s="7"/>
      <c r="U22" s="7"/>
      <c r="V22" s="7"/>
      <c r="W22" s="7"/>
      <c r="X22" s="7"/>
      <c r="Y22" s="7"/>
      <c r="Z22" s="7"/>
    </row>
    <row r="23" ht="30.0" customHeight="1">
      <c r="A23" s="39"/>
      <c r="B23" s="40" t="s">
        <v>13</v>
      </c>
      <c r="C23" s="41"/>
      <c r="D23" s="42" t="s">
        <v>14</v>
      </c>
      <c r="E23" s="43"/>
      <c r="F23" s="43"/>
      <c r="G23" s="43"/>
      <c r="H23" s="43"/>
      <c r="I23" s="43"/>
      <c r="J23" s="44"/>
      <c r="K23" s="40" t="s">
        <v>15</v>
      </c>
      <c r="L23" s="41"/>
      <c r="M23" s="40" t="s">
        <v>16</v>
      </c>
      <c r="N23" s="41"/>
      <c r="O23" s="45"/>
      <c r="P23" s="46"/>
      <c r="Q23" s="46"/>
      <c r="R23" s="46"/>
      <c r="S23" s="47"/>
      <c r="T23" s="7"/>
      <c r="U23" s="7"/>
      <c r="V23" s="7"/>
      <c r="W23" s="7"/>
      <c r="X23" s="7"/>
      <c r="Y23" s="7"/>
      <c r="Z23" s="7"/>
    </row>
    <row r="24" ht="135.0" customHeight="1">
      <c r="A24" s="48"/>
      <c r="B24" s="49"/>
      <c r="C24" s="50"/>
      <c r="D24" s="51" t="s">
        <v>17</v>
      </c>
      <c r="E24" s="52" t="s">
        <v>18</v>
      </c>
      <c r="F24" s="52" t="s">
        <v>19</v>
      </c>
      <c r="G24" s="52" t="s">
        <v>20</v>
      </c>
      <c r="H24" s="52" t="s">
        <v>21</v>
      </c>
      <c r="I24" s="53" t="s">
        <v>22</v>
      </c>
      <c r="J24" s="44"/>
      <c r="K24" s="49"/>
      <c r="L24" s="50"/>
      <c r="M24" s="49"/>
      <c r="N24" s="50"/>
      <c r="O24" s="54"/>
      <c r="P24" s="19"/>
      <c r="Q24" s="55"/>
      <c r="R24" s="19"/>
      <c r="S24" s="38"/>
      <c r="T24" s="7"/>
      <c r="U24" s="7"/>
      <c r="V24" s="7"/>
      <c r="W24" s="7"/>
      <c r="X24" s="7"/>
      <c r="Y24" s="7"/>
      <c r="Z24" s="7"/>
    </row>
    <row r="25" ht="27.0" customHeight="1">
      <c r="A25" s="56"/>
      <c r="B25" s="57" t="s">
        <v>23</v>
      </c>
      <c r="C25" s="58" t="s">
        <v>24</v>
      </c>
      <c r="D25" s="57" t="s">
        <v>24</v>
      </c>
      <c r="E25" s="59" t="s">
        <v>24</v>
      </c>
      <c r="F25" s="59" t="s">
        <v>24</v>
      </c>
      <c r="G25" s="59" t="s">
        <v>24</v>
      </c>
      <c r="H25" s="59" t="s">
        <v>24</v>
      </c>
      <c r="I25" s="59" t="s">
        <v>23</v>
      </c>
      <c r="J25" s="60" t="s">
        <v>25</v>
      </c>
      <c r="K25" s="57" t="s">
        <v>23</v>
      </c>
      <c r="L25" s="58" t="s">
        <v>24</v>
      </c>
      <c r="M25" s="61" t="s">
        <v>23</v>
      </c>
      <c r="N25" s="62" t="s">
        <v>24</v>
      </c>
      <c r="O25" s="63"/>
      <c r="P25" s="64"/>
      <c r="Q25" s="64"/>
      <c r="R25" s="64"/>
      <c r="S25" s="65"/>
      <c r="T25" s="7"/>
      <c r="U25" s="7"/>
      <c r="V25" s="7"/>
      <c r="W25" s="7"/>
      <c r="X25" s="7"/>
      <c r="Y25" s="7"/>
      <c r="Z25" s="7"/>
    </row>
    <row r="26" ht="30.0" customHeight="1">
      <c r="A26" s="66" t="s">
        <v>26</v>
      </c>
      <c r="B26" s="57" t="s">
        <v>27</v>
      </c>
      <c r="C26" s="58" t="s">
        <v>28</v>
      </c>
      <c r="D26" s="57" t="s">
        <v>29</v>
      </c>
      <c r="E26" s="59" t="s">
        <v>30</v>
      </c>
      <c r="F26" s="59" t="s">
        <v>31</v>
      </c>
      <c r="G26" s="59" t="s">
        <v>32</v>
      </c>
      <c r="H26" s="59" t="s">
        <v>33</v>
      </c>
      <c r="I26" s="59" t="s">
        <v>34</v>
      </c>
      <c r="J26" s="58" t="s">
        <v>35</v>
      </c>
      <c r="K26" s="57" t="s">
        <v>36</v>
      </c>
      <c r="L26" s="58" t="s">
        <v>37</v>
      </c>
      <c r="M26" s="57" t="s">
        <v>38</v>
      </c>
      <c r="N26" s="58" t="s">
        <v>39</v>
      </c>
      <c r="O26" s="67"/>
      <c r="P26" s="68"/>
      <c r="Q26" s="69"/>
      <c r="R26" s="68"/>
      <c r="S26" s="70"/>
      <c r="T26" s="7"/>
      <c r="U26" s="7"/>
      <c r="V26" s="7"/>
      <c r="W26" s="7"/>
      <c r="X26" s="7"/>
      <c r="Y26" s="7"/>
      <c r="Z26" s="7"/>
    </row>
    <row r="27" ht="30.0" customHeight="1">
      <c r="A27" s="71" t="s">
        <v>40</v>
      </c>
      <c r="B27" s="72">
        <f t="shared" ref="B27:B29" si="1">C27/N27</f>
        <v>1</v>
      </c>
      <c r="C27" s="73">
        <f>'Кошторис  витрат'!G186</f>
        <v>529475</v>
      </c>
      <c r="D27" s="74">
        <v>0.0</v>
      </c>
      <c r="E27" s="75">
        <v>0.0</v>
      </c>
      <c r="F27" s="75">
        <v>0.0</v>
      </c>
      <c r="G27" s="75">
        <v>0.0</v>
      </c>
      <c r="H27" s="75">
        <v>0.0</v>
      </c>
      <c r="I27" s="76">
        <f t="shared" ref="I27:I29" si="2">J27/N27</f>
        <v>0</v>
      </c>
      <c r="J27" s="73">
        <f t="shared" ref="J27:J29" si="3">D27+E27+F27+G27+H27</f>
        <v>0</v>
      </c>
      <c r="K27" s="72">
        <f t="shared" ref="K27:K29" si="4">L27/N27</f>
        <v>0</v>
      </c>
      <c r="L27" s="73">
        <f>'Кошторис  витрат'!S186</f>
        <v>0</v>
      </c>
      <c r="M27" s="77">
        <v>1.0</v>
      </c>
      <c r="N27" s="78">
        <f>C27+J27+L27</f>
        <v>529475</v>
      </c>
      <c r="O27" s="63"/>
      <c r="P27" s="64"/>
      <c r="Q27" s="64"/>
      <c r="R27" s="64"/>
      <c r="S27" s="65"/>
      <c r="T27" s="7"/>
      <c r="U27" s="7"/>
      <c r="V27" s="7"/>
      <c r="W27" s="7"/>
      <c r="X27" s="7"/>
      <c r="Y27" s="7"/>
      <c r="Z27" s="7"/>
    </row>
    <row r="28" ht="30.0" customHeight="1">
      <c r="A28" s="79" t="s">
        <v>41</v>
      </c>
      <c r="B28" s="80">
        <f t="shared" si="1"/>
        <v>1</v>
      </c>
      <c r="C28" s="81">
        <f>'Кошторис  витрат'!J186</f>
        <v>529475</v>
      </c>
      <c r="D28" s="82">
        <v>0.0</v>
      </c>
      <c r="E28" s="83">
        <v>0.0</v>
      </c>
      <c r="F28" s="83">
        <v>0.0</v>
      </c>
      <c r="G28" s="83">
        <v>0.0</v>
      </c>
      <c r="H28" s="83">
        <v>0.0</v>
      </c>
      <c r="I28" s="84">
        <f t="shared" si="2"/>
        <v>0</v>
      </c>
      <c r="J28" s="81">
        <f t="shared" si="3"/>
        <v>0</v>
      </c>
      <c r="K28" s="80">
        <f t="shared" si="4"/>
        <v>0</v>
      </c>
      <c r="L28" s="81">
        <v>0.0</v>
      </c>
      <c r="M28" s="85">
        <v>1.0</v>
      </c>
      <c r="N28" s="86">
        <v>529475.0</v>
      </c>
      <c r="O28" s="63"/>
      <c r="P28" s="64"/>
      <c r="Q28" s="64"/>
      <c r="R28" s="64"/>
      <c r="S28" s="65"/>
      <c r="T28" s="7"/>
      <c r="U28" s="7"/>
      <c r="V28" s="7"/>
      <c r="W28" s="7"/>
      <c r="X28" s="7"/>
      <c r="Y28" s="7"/>
      <c r="Z28" s="7"/>
    </row>
    <row r="29" ht="30.0" customHeight="1">
      <c r="A29" s="87" t="s">
        <v>42</v>
      </c>
      <c r="B29" s="88">
        <f t="shared" si="1"/>
        <v>1</v>
      </c>
      <c r="C29" s="89">
        <v>397106.0</v>
      </c>
      <c r="D29" s="90">
        <v>0.0</v>
      </c>
      <c r="E29" s="91">
        <v>0.0</v>
      </c>
      <c r="F29" s="91">
        <v>0.0</v>
      </c>
      <c r="G29" s="91">
        <v>0.0</v>
      </c>
      <c r="H29" s="91">
        <v>0.0</v>
      </c>
      <c r="I29" s="92">
        <f t="shared" si="2"/>
        <v>0</v>
      </c>
      <c r="J29" s="93">
        <f t="shared" si="3"/>
        <v>0</v>
      </c>
      <c r="K29" s="88">
        <f t="shared" si="4"/>
        <v>0</v>
      </c>
      <c r="L29" s="93">
        <v>0.0</v>
      </c>
      <c r="M29" s="94">
        <f>(N29*M28)/N28</f>
        <v>0.7499995278</v>
      </c>
      <c r="N29" s="95">
        <f>C29+J29+L29</f>
        <v>397106</v>
      </c>
      <c r="O29" s="63"/>
      <c r="P29" s="64"/>
      <c r="Q29" s="64"/>
      <c r="R29" s="64"/>
      <c r="S29" s="65"/>
      <c r="T29" s="7"/>
      <c r="U29" s="7"/>
      <c r="V29" s="7"/>
      <c r="W29" s="7"/>
      <c r="X29" s="7"/>
      <c r="Y29" s="7"/>
      <c r="Z29" s="7"/>
    </row>
    <row r="30" ht="30.0" customHeight="1">
      <c r="A30" s="66" t="s">
        <v>43</v>
      </c>
      <c r="B30" s="96">
        <f t="shared" ref="B30:N30" si="5">B28-B29</f>
        <v>0</v>
      </c>
      <c r="C30" s="97">
        <f t="shared" si="5"/>
        <v>132369</v>
      </c>
      <c r="D30" s="98">
        <f t="shared" si="5"/>
        <v>0</v>
      </c>
      <c r="E30" s="99">
        <f t="shared" si="5"/>
        <v>0</v>
      </c>
      <c r="F30" s="99">
        <f t="shared" si="5"/>
        <v>0</v>
      </c>
      <c r="G30" s="99">
        <f t="shared" si="5"/>
        <v>0</v>
      </c>
      <c r="H30" s="99">
        <f t="shared" si="5"/>
        <v>0</v>
      </c>
      <c r="I30" s="100">
        <f t="shared" si="5"/>
        <v>0</v>
      </c>
      <c r="J30" s="97">
        <f t="shared" si="5"/>
        <v>0</v>
      </c>
      <c r="K30" s="96">
        <f t="shared" si="5"/>
        <v>0</v>
      </c>
      <c r="L30" s="97">
        <f t="shared" si="5"/>
        <v>0</v>
      </c>
      <c r="M30" s="101">
        <f t="shared" si="5"/>
        <v>0.2500004722</v>
      </c>
      <c r="N30" s="102">
        <f t="shared" si="5"/>
        <v>132369</v>
      </c>
      <c r="O30" s="63"/>
      <c r="P30" s="64"/>
      <c r="Q30" s="64"/>
      <c r="R30" s="64"/>
      <c r="S30" s="65"/>
      <c r="T30" s="7"/>
      <c r="U30" s="7"/>
      <c r="V30" s="7"/>
      <c r="W30" s="7"/>
      <c r="X30" s="7"/>
      <c r="Y30" s="7"/>
      <c r="Z30" s="7"/>
    </row>
    <row r="31" ht="15.75" customHeight="1">
      <c r="A31" s="103"/>
      <c r="B31" s="104"/>
      <c r="C31" s="104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9"/>
      <c r="P31" s="9"/>
      <c r="Q31" s="9"/>
      <c r="R31" s="9"/>
      <c r="S31" s="13"/>
      <c r="T31" s="7"/>
      <c r="U31" s="7"/>
      <c r="V31" s="7"/>
      <c r="W31" s="7"/>
      <c r="X31" s="7"/>
      <c r="Y31" s="7"/>
      <c r="Z31" s="7"/>
    </row>
    <row r="32" ht="15.75" customHeight="1">
      <c r="A32" s="106"/>
      <c r="B32" s="107" t="s">
        <v>44</v>
      </c>
      <c r="C32" s="108" t="s">
        <v>45</v>
      </c>
      <c r="D32" s="109"/>
      <c r="E32" s="109"/>
      <c r="F32" s="110"/>
      <c r="G32" s="111" t="s">
        <v>46</v>
      </c>
      <c r="H32" s="112"/>
      <c r="I32" s="113"/>
      <c r="J32" s="114"/>
      <c r="K32" s="109"/>
      <c r="L32" s="109"/>
      <c r="M32" s="109"/>
      <c r="N32" s="109"/>
      <c r="O32" s="110"/>
      <c r="P32" s="110"/>
      <c r="Q32" s="110"/>
      <c r="R32" s="110"/>
      <c r="S32" s="115"/>
      <c r="T32" s="7"/>
      <c r="U32" s="7"/>
      <c r="V32" s="7"/>
      <c r="W32" s="7"/>
      <c r="X32" s="7"/>
      <c r="Y32" s="7"/>
      <c r="Z32" s="7"/>
    </row>
    <row r="33" ht="15.75" customHeight="1">
      <c r="A33" s="18"/>
      <c r="B33" s="19"/>
      <c r="C33" s="116"/>
      <c r="D33" s="117" t="s">
        <v>47</v>
      </c>
      <c r="E33" s="116"/>
      <c r="F33" s="118"/>
      <c r="G33" s="119" t="s">
        <v>48</v>
      </c>
      <c r="H33" s="120"/>
      <c r="I33" s="36"/>
      <c r="J33" s="119" t="s">
        <v>49</v>
      </c>
      <c r="K33" s="120"/>
      <c r="L33" s="120"/>
      <c r="M33" s="120"/>
      <c r="N33" s="120"/>
      <c r="O33" s="19"/>
      <c r="P33" s="19"/>
      <c r="Q33" s="19"/>
      <c r="R33" s="19"/>
      <c r="S33" s="38"/>
      <c r="T33" s="7"/>
      <c r="U33" s="7"/>
      <c r="V33" s="7"/>
      <c r="W33" s="7"/>
      <c r="X33" s="7"/>
      <c r="Y33" s="7"/>
      <c r="Z33" s="7"/>
    </row>
    <row r="34" ht="15.75" customHeight="1">
      <c r="A34" s="1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3"/>
      <c r="T34" s="7"/>
      <c r="U34" s="7"/>
      <c r="V34" s="7"/>
      <c r="W34" s="7"/>
      <c r="X34" s="7"/>
      <c r="Y34" s="7"/>
      <c r="Z34" s="7"/>
    </row>
    <row r="35" ht="15.75" customHeight="1">
      <c r="A35" s="17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3"/>
      <c r="T35" s="7"/>
      <c r="U35" s="7"/>
      <c r="V35" s="7"/>
      <c r="W35" s="7"/>
      <c r="X35" s="7"/>
      <c r="Y35" s="7"/>
      <c r="Z35" s="7"/>
    </row>
    <row r="36" ht="15.75" customHeight="1">
      <c r="A36" s="17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3"/>
      <c r="T36" s="7"/>
      <c r="U36" s="7"/>
      <c r="V36" s="7"/>
      <c r="W36" s="7"/>
      <c r="X36" s="7"/>
      <c r="Y36" s="7"/>
      <c r="Z36" s="7"/>
    </row>
    <row r="37" ht="15.75" customHeight="1">
      <c r="A37" s="17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3"/>
      <c r="T37" s="7"/>
      <c r="U37" s="7"/>
      <c r="V37" s="7"/>
      <c r="W37" s="7"/>
      <c r="X37" s="7"/>
      <c r="Y37" s="7"/>
      <c r="Z37" s="7"/>
    </row>
    <row r="38" ht="15.75" customHeight="1">
      <c r="A38" s="17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3"/>
      <c r="T38" s="7"/>
      <c r="U38" s="7"/>
      <c r="V38" s="7"/>
      <c r="W38" s="7"/>
      <c r="X38" s="7"/>
      <c r="Y38" s="7"/>
      <c r="Z38" s="7"/>
    </row>
    <row r="39" ht="15.75" customHeight="1">
      <c r="A39" s="1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3"/>
      <c r="T39" s="7"/>
      <c r="U39" s="7"/>
      <c r="V39" s="7"/>
      <c r="W39" s="7"/>
      <c r="X39" s="7"/>
      <c r="Y39" s="7"/>
      <c r="Z39" s="7"/>
    </row>
    <row r="40" ht="15.75" customHeight="1">
      <c r="A40" s="17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3"/>
      <c r="T40" s="7"/>
      <c r="U40" s="7"/>
      <c r="V40" s="7"/>
      <c r="W40" s="7"/>
      <c r="X40" s="7"/>
      <c r="Y40" s="7"/>
      <c r="Z40" s="7"/>
    </row>
    <row r="41" ht="15.75" customHeight="1">
      <c r="A41" s="17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13"/>
      <c r="T41" s="7"/>
      <c r="U41" s="7"/>
      <c r="V41" s="7"/>
      <c r="W41" s="7"/>
      <c r="X41" s="7"/>
      <c r="Y41" s="7"/>
      <c r="Z41" s="7"/>
    </row>
    <row r="42" ht="15.75" customHeight="1">
      <c r="A42" s="17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13"/>
      <c r="T42" s="7"/>
      <c r="U42" s="7"/>
      <c r="V42" s="7"/>
      <c r="W42" s="7"/>
      <c r="X42" s="7"/>
      <c r="Y42" s="7"/>
      <c r="Z42" s="7"/>
    </row>
    <row r="43" ht="15.75" customHeight="1">
      <c r="A43" s="121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3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" top="0.748031"/>
  <pageSetup scale="39" orientation="landscape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7.88"/>
    <col customWidth="1" min="3" max="3" width="44.13"/>
    <col customWidth="1" min="4" max="4" width="9.88"/>
    <col customWidth="1" min="5" max="5" width="11.13"/>
    <col customWidth="1" min="6" max="6" width="13.13"/>
    <col customWidth="1" min="7" max="7" width="16.13"/>
    <col customWidth="1" min="8" max="8" width="10.88"/>
    <col customWidth="1" min="9" max="9" width="14.88"/>
    <col customWidth="1" min="10" max="10" width="16.13"/>
    <col customWidth="1" hidden="1" min="11" max="11" width="8.0"/>
    <col customWidth="1" hidden="1" min="12" max="12" width="7.38"/>
    <col customWidth="1" hidden="1" min="13" max="13" width="8.5"/>
    <col customWidth="1" hidden="1" min="14" max="14" width="9.13"/>
    <col customWidth="1" hidden="1" min="15" max="15" width="7.63"/>
    <col customWidth="1" hidden="1" min="16" max="16" width="10.38"/>
    <col customWidth="1" min="17" max="17" width="9.63"/>
    <col customWidth="1" min="18" max="18" width="10.38"/>
    <col customWidth="1" min="19" max="19" width="11.13"/>
    <col customWidth="1" min="20" max="20" width="10.88"/>
    <col customWidth="1" min="21" max="21" width="9.88"/>
    <col customWidth="1" min="22" max="22" width="12.88"/>
    <col customWidth="1" min="26" max="26" width="12.13"/>
  </cols>
  <sheetData>
    <row r="1" ht="15.75" customHeight="1">
      <c r="A1" s="124" t="s">
        <v>50</v>
      </c>
      <c r="B1" s="2"/>
      <c r="C1" s="2"/>
      <c r="D1" s="2"/>
      <c r="E1" s="2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6"/>
      <c r="X1" s="126"/>
      <c r="Y1" s="126"/>
      <c r="Z1" s="127"/>
    </row>
    <row r="2" ht="19.5" customHeight="1">
      <c r="A2" s="128" t="str">
        <f>'Фінансування'!A12</f>
        <v>Назва Грантоотримувача: Харківська обласна фундація "Громадська Альтернатива"</v>
      </c>
      <c r="B2" s="129"/>
      <c r="C2" s="130"/>
      <c r="D2" s="131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3"/>
      <c r="X2" s="133"/>
      <c r="Y2" s="133"/>
      <c r="Z2" s="134"/>
    </row>
    <row r="3" ht="19.5" customHeight="1">
      <c r="A3" s="135" t="str">
        <f>'Фінансування'!A13</f>
        <v>Назва проєкту: "Крокуємо інклюзією"</v>
      </c>
      <c r="B3" s="129"/>
      <c r="C3" s="130"/>
      <c r="D3" s="131"/>
      <c r="E3" s="132"/>
      <c r="F3" s="132"/>
      <c r="G3" s="132"/>
      <c r="H3" s="132"/>
      <c r="I3" s="132"/>
      <c r="J3" s="132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7"/>
      <c r="Y3" s="137"/>
      <c r="Z3" s="138"/>
    </row>
    <row r="4" ht="19.5" customHeight="1">
      <c r="A4" s="135" t="str">
        <f>'Фінансування'!A14</f>
        <v>Дата початку проєкту: 23 липня 2021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3"/>
    </row>
    <row r="5" ht="19.5" customHeight="1">
      <c r="A5" s="135" t="str">
        <f>'Фінансування'!A15</f>
        <v>Дата завершення проєкту: 15 листопада 2021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3"/>
    </row>
    <row r="6" ht="13.5" customHeight="1">
      <c r="A6" s="139"/>
      <c r="B6" s="140"/>
      <c r="C6" s="141"/>
      <c r="D6" s="142"/>
      <c r="E6" s="143"/>
      <c r="F6" s="143"/>
      <c r="G6" s="143"/>
      <c r="H6" s="143"/>
      <c r="I6" s="143"/>
      <c r="J6" s="143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5"/>
      <c r="X6" s="145"/>
      <c r="Y6" s="145"/>
      <c r="Z6" s="146"/>
    </row>
    <row r="7" ht="26.25" customHeight="1">
      <c r="A7" s="147" t="s">
        <v>51</v>
      </c>
      <c r="B7" s="148" t="s">
        <v>52</v>
      </c>
      <c r="C7" s="147" t="s">
        <v>53</v>
      </c>
      <c r="D7" s="147" t="s">
        <v>54</v>
      </c>
      <c r="E7" s="149" t="s">
        <v>55</v>
      </c>
      <c r="F7" s="43"/>
      <c r="G7" s="43"/>
      <c r="H7" s="43"/>
      <c r="I7" s="43"/>
      <c r="J7" s="44"/>
      <c r="K7" s="149" t="s">
        <v>56</v>
      </c>
      <c r="L7" s="43"/>
      <c r="M7" s="43"/>
      <c r="N7" s="43"/>
      <c r="O7" s="43"/>
      <c r="P7" s="44"/>
      <c r="Q7" s="149" t="s">
        <v>57</v>
      </c>
      <c r="R7" s="43"/>
      <c r="S7" s="43"/>
      <c r="T7" s="43"/>
      <c r="U7" s="43"/>
      <c r="V7" s="44"/>
      <c r="W7" s="150" t="s">
        <v>58</v>
      </c>
      <c r="X7" s="43"/>
      <c r="Y7" s="43"/>
      <c r="Z7" s="44"/>
    </row>
    <row r="8" ht="42.0" customHeight="1">
      <c r="A8" s="48"/>
      <c r="B8" s="48"/>
      <c r="C8" s="48"/>
      <c r="D8" s="48"/>
      <c r="E8" s="150" t="s">
        <v>59</v>
      </c>
      <c r="F8" s="43"/>
      <c r="G8" s="44"/>
      <c r="H8" s="150" t="s">
        <v>60</v>
      </c>
      <c r="I8" s="43"/>
      <c r="J8" s="44"/>
      <c r="K8" s="150" t="s">
        <v>59</v>
      </c>
      <c r="L8" s="43"/>
      <c r="M8" s="44"/>
      <c r="N8" s="150" t="s">
        <v>60</v>
      </c>
      <c r="O8" s="43"/>
      <c r="P8" s="44"/>
      <c r="Q8" s="150" t="s">
        <v>59</v>
      </c>
      <c r="R8" s="43"/>
      <c r="S8" s="44"/>
      <c r="T8" s="150" t="s">
        <v>60</v>
      </c>
      <c r="U8" s="43"/>
      <c r="V8" s="44"/>
      <c r="W8" s="147" t="s">
        <v>61</v>
      </c>
      <c r="X8" s="147" t="s">
        <v>62</v>
      </c>
      <c r="Y8" s="150" t="s">
        <v>63</v>
      </c>
      <c r="Z8" s="44"/>
    </row>
    <row r="9" ht="30.0" customHeight="1">
      <c r="A9" s="56"/>
      <c r="B9" s="56"/>
      <c r="C9" s="56"/>
      <c r="D9" s="56"/>
      <c r="E9" s="151" t="s">
        <v>64</v>
      </c>
      <c r="F9" s="151" t="s">
        <v>65</v>
      </c>
      <c r="G9" s="151" t="s">
        <v>66</v>
      </c>
      <c r="H9" s="151" t="s">
        <v>64</v>
      </c>
      <c r="I9" s="151" t="s">
        <v>65</v>
      </c>
      <c r="J9" s="151" t="s">
        <v>67</v>
      </c>
      <c r="K9" s="151" t="s">
        <v>64</v>
      </c>
      <c r="L9" s="151" t="s">
        <v>68</v>
      </c>
      <c r="M9" s="151" t="s">
        <v>69</v>
      </c>
      <c r="N9" s="151" t="s">
        <v>64</v>
      </c>
      <c r="O9" s="151" t="s">
        <v>68</v>
      </c>
      <c r="P9" s="151" t="s">
        <v>70</v>
      </c>
      <c r="Q9" s="151" t="s">
        <v>64</v>
      </c>
      <c r="R9" s="151" t="s">
        <v>68</v>
      </c>
      <c r="S9" s="151" t="s">
        <v>71</v>
      </c>
      <c r="T9" s="151" t="s">
        <v>64</v>
      </c>
      <c r="U9" s="151" t="s">
        <v>68</v>
      </c>
      <c r="V9" s="151" t="s">
        <v>72</v>
      </c>
      <c r="W9" s="56"/>
      <c r="X9" s="56"/>
      <c r="Y9" s="151" t="s">
        <v>73</v>
      </c>
      <c r="Z9" s="151" t="s">
        <v>23</v>
      </c>
    </row>
    <row r="10" ht="24.75" customHeight="1">
      <c r="A10" s="152">
        <v>1.0</v>
      </c>
      <c r="B10" s="152">
        <v>2.0</v>
      </c>
      <c r="C10" s="153">
        <v>3.0</v>
      </c>
      <c r="D10" s="153">
        <v>4.0</v>
      </c>
      <c r="E10" s="154">
        <v>5.0</v>
      </c>
      <c r="F10" s="154">
        <v>6.0</v>
      </c>
      <c r="G10" s="154">
        <v>7.0</v>
      </c>
      <c r="H10" s="154">
        <v>8.0</v>
      </c>
      <c r="I10" s="154">
        <v>9.0</v>
      </c>
      <c r="J10" s="154">
        <v>10.0</v>
      </c>
      <c r="K10" s="154">
        <v>11.0</v>
      </c>
      <c r="L10" s="154">
        <v>12.0</v>
      </c>
      <c r="M10" s="154">
        <v>13.0</v>
      </c>
      <c r="N10" s="154">
        <v>14.0</v>
      </c>
      <c r="O10" s="154">
        <v>15.0</v>
      </c>
      <c r="P10" s="154">
        <v>16.0</v>
      </c>
      <c r="Q10" s="154">
        <v>17.0</v>
      </c>
      <c r="R10" s="154">
        <v>18.0</v>
      </c>
      <c r="S10" s="154">
        <v>19.0</v>
      </c>
      <c r="T10" s="154">
        <v>20.0</v>
      </c>
      <c r="U10" s="154">
        <v>21.0</v>
      </c>
      <c r="V10" s="154">
        <v>22.0</v>
      </c>
      <c r="W10" s="154">
        <v>23.0</v>
      </c>
      <c r="X10" s="154">
        <v>24.0</v>
      </c>
      <c r="Y10" s="154">
        <v>25.0</v>
      </c>
      <c r="Z10" s="154">
        <v>26.0</v>
      </c>
    </row>
    <row r="11" ht="23.25" customHeight="1">
      <c r="A11" s="155" t="s">
        <v>74</v>
      </c>
      <c r="B11" s="156"/>
      <c r="C11" s="157" t="s">
        <v>75</v>
      </c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60"/>
      <c r="X11" s="160"/>
      <c r="Y11" s="161"/>
      <c r="Z11" s="162"/>
    </row>
    <row r="12" ht="30.0" customHeight="1">
      <c r="A12" s="163" t="s">
        <v>76</v>
      </c>
      <c r="B12" s="164">
        <v>1.0</v>
      </c>
      <c r="C12" s="165" t="s">
        <v>77</v>
      </c>
      <c r="D12" s="166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8"/>
      <c r="X12" s="168"/>
      <c r="Y12" s="169"/>
      <c r="Z12" s="170"/>
    </row>
    <row r="13" ht="30.0" customHeight="1">
      <c r="A13" s="171" t="s">
        <v>78</v>
      </c>
      <c r="B13" s="172" t="s">
        <v>79</v>
      </c>
      <c r="C13" s="173" t="s">
        <v>80</v>
      </c>
      <c r="D13" s="174"/>
      <c r="E13" s="175">
        <f>SUM(E14:E16)</f>
        <v>0</v>
      </c>
      <c r="F13" s="176"/>
      <c r="G13" s="177">
        <f t="shared" ref="G13:H13" si="1">SUM(G14:G16)</f>
        <v>0</v>
      </c>
      <c r="H13" s="175">
        <f t="shared" si="1"/>
        <v>0</v>
      </c>
      <c r="I13" s="176"/>
      <c r="J13" s="177">
        <f t="shared" ref="J13:K13" si="2">SUM(J14:J16)</f>
        <v>0</v>
      </c>
      <c r="K13" s="175">
        <f t="shared" si="2"/>
        <v>0</v>
      </c>
      <c r="L13" s="176"/>
      <c r="M13" s="177">
        <f t="shared" ref="M13:N13" si="3">SUM(M14:M16)</f>
        <v>0</v>
      </c>
      <c r="N13" s="175">
        <f t="shared" si="3"/>
        <v>0</v>
      </c>
      <c r="O13" s="176"/>
      <c r="P13" s="177">
        <f t="shared" ref="P13:Q13" si="4">SUM(P14:P16)</f>
        <v>0</v>
      </c>
      <c r="Q13" s="175">
        <f t="shared" si="4"/>
        <v>0</v>
      </c>
      <c r="R13" s="176"/>
      <c r="S13" s="177">
        <f t="shared" ref="S13:T13" si="5">SUM(S14:S16)</f>
        <v>0</v>
      </c>
      <c r="T13" s="175">
        <f t="shared" si="5"/>
        <v>0</v>
      </c>
      <c r="U13" s="176"/>
      <c r="V13" s="176">
        <f t="shared" ref="V13:X13" si="6">SUM(V14:V16)</f>
        <v>0</v>
      </c>
      <c r="W13" s="177">
        <f t="shared" si="6"/>
        <v>0</v>
      </c>
      <c r="X13" s="178">
        <f t="shared" si="6"/>
        <v>0</v>
      </c>
      <c r="Y13" s="179">
        <f t="shared" ref="Y13:Y39" si="7">W13-X13</f>
        <v>0</v>
      </c>
      <c r="Z13" s="180">
        <v>0.0</v>
      </c>
    </row>
    <row r="14" ht="30.0" customHeight="1">
      <c r="A14" s="181" t="s">
        <v>81</v>
      </c>
      <c r="B14" s="182" t="s">
        <v>82</v>
      </c>
      <c r="C14" s="183" t="s">
        <v>83</v>
      </c>
      <c r="D14" s="184" t="s">
        <v>84</v>
      </c>
      <c r="E14" s="185"/>
      <c r="F14" s="186"/>
      <c r="G14" s="187">
        <f t="shared" ref="G14:G16" si="8">E14*F14</f>
        <v>0</v>
      </c>
      <c r="H14" s="185"/>
      <c r="I14" s="186"/>
      <c r="J14" s="187">
        <f t="shared" ref="J14:J16" si="9">H14*I14</f>
        <v>0</v>
      </c>
      <c r="K14" s="185"/>
      <c r="L14" s="186"/>
      <c r="M14" s="187">
        <f t="shared" ref="M14:M16" si="10">K14*L14</f>
        <v>0</v>
      </c>
      <c r="N14" s="185"/>
      <c r="O14" s="186"/>
      <c r="P14" s="187">
        <f t="shared" ref="P14:P16" si="11">N14*O14</f>
        <v>0</v>
      </c>
      <c r="Q14" s="185"/>
      <c r="R14" s="186"/>
      <c r="S14" s="187">
        <f t="shared" ref="S14:S16" si="12">Q14*R14</f>
        <v>0</v>
      </c>
      <c r="T14" s="185"/>
      <c r="U14" s="186"/>
      <c r="V14" s="187">
        <f t="shared" ref="V14:V16" si="13">T14*U14</f>
        <v>0</v>
      </c>
      <c r="W14" s="188">
        <f t="shared" ref="W14:W16" si="14">G14+M14+S14</f>
        <v>0</v>
      </c>
      <c r="X14" s="188">
        <f t="shared" ref="X14:X16" si="15">J14+P14+V14</f>
        <v>0</v>
      </c>
      <c r="Y14" s="188">
        <f t="shared" si="7"/>
        <v>0</v>
      </c>
      <c r="Z14" s="189">
        <v>0.0</v>
      </c>
    </row>
    <row r="15" ht="30.0" customHeight="1">
      <c r="A15" s="181" t="s">
        <v>81</v>
      </c>
      <c r="B15" s="182" t="s">
        <v>85</v>
      </c>
      <c r="C15" s="183" t="s">
        <v>83</v>
      </c>
      <c r="D15" s="184" t="s">
        <v>84</v>
      </c>
      <c r="E15" s="185"/>
      <c r="F15" s="186"/>
      <c r="G15" s="187">
        <f t="shared" si="8"/>
        <v>0</v>
      </c>
      <c r="H15" s="185"/>
      <c r="I15" s="186"/>
      <c r="J15" s="187">
        <f t="shared" si="9"/>
        <v>0</v>
      </c>
      <c r="K15" s="185"/>
      <c r="L15" s="186"/>
      <c r="M15" s="187">
        <f t="shared" si="10"/>
        <v>0</v>
      </c>
      <c r="N15" s="185"/>
      <c r="O15" s="186"/>
      <c r="P15" s="187">
        <f t="shared" si="11"/>
        <v>0</v>
      </c>
      <c r="Q15" s="185"/>
      <c r="R15" s="186"/>
      <c r="S15" s="187">
        <f t="shared" si="12"/>
        <v>0</v>
      </c>
      <c r="T15" s="185"/>
      <c r="U15" s="186"/>
      <c r="V15" s="187">
        <f t="shared" si="13"/>
        <v>0</v>
      </c>
      <c r="W15" s="188">
        <f t="shared" si="14"/>
        <v>0</v>
      </c>
      <c r="X15" s="188">
        <f t="shared" si="15"/>
        <v>0</v>
      </c>
      <c r="Y15" s="188">
        <f t="shared" si="7"/>
        <v>0</v>
      </c>
      <c r="Z15" s="189">
        <v>0.0</v>
      </c>
    </row>
    <row r="16" ht="30.0" customHeight="1">
      <c r="A16" s="190" t="s">
        <v>81</v>
      </c>
      <c r="B16" s="191" t="s">
        <v>86</v>
      </c>
      <c r="C16" s="192" t="s">
        <v>83</v>
      </c>
      <c r="D16" s="193" t="s">
        <v>84</v>
      </c>
      <c r="E16" s="194"/>
      <c r="F16" s="195"/>
      <c r="G16" s="196">
        <f t="shared" si="8"/>
        <v>0</v>
      </c>
      <c r="H16" s="194"/>
      <c r="I16" s="195"/>
      <c r="J16" s="196">
        <f t="shared" si="9"/>
        <v>0</v>
      </c>
      <c r="K16" s="194"/>
      <c r="L16" s="195"/>
      <c r="M16" s="196">
        <f t="shared" si="10"/>
        <v>0</v>
      </c>
      <c r="N16" s="194"/>
      <c r="O16" s="195"/>
      <c r="P16" s="196">
        <f t="shared" si="11"/>
        <v>0</v>
      </c>
      <c r="Q16" s="194"/>
      <c r="R16" s="195"/>
      <c r="S16" s="196">
        <f t="shared" si="12"/>
        <v>0</v>
      </c>
      <c r="T16" s="194"/>
      <c r="U16" s="195"/>
      <c r="V16" s="196">
        <f t="shared" si="13"/>
        <v>0</v>
      </c>
      <c r="W16" s="197">
        <f t="shared" si="14"/>
        <v>0</v>
      </c>
      <c r="X16" s="197">
        <f t="shared" si="15"/>
        <v>0</v>
      </c>
      <c r="Y16" s="197">
        <f t="shared" si="7"/>
        <v>0</v>
      </c>
      <c r="Z16" s="198">
        <v>0.0</v>
      </c>
    </row>
    <row r="17" ht="30.0" customHeight="1">
      <c r="A17" s="171" t="s">
        <v>78</v>
      </c>
      <c r="B17" s="172" t="s">
        <v>87</v>
      </c>
      <c r="C17" s="173" t="s">
        <v>88</v>
      </c>
      <c r="D17" s="174"/>
      <c r="E17" s="175">
        <f>SUM(E18:E20)</f>
        <v>0</v>
      </c>
      <c r="F17" s="176"/>
      <c r="G17" s="177">
        <f t="shared" ref="G17:H17" si="16">SUM(G18:G20)</f>
        <v>0</v>
      </c>
      <c r="H17" s="175">
        <f t="shared" si="16"/>
        <v>0</v>
      </c>
      <c r="I17" s="176"/>
      <c r="J17" s="177">
        <f t="shared" ref="J17:K17" si="17">SUM(J18:J20)</f>
        <v>0</v>
      </c>
      <c r="K17" s="175">
        <f t="shared" si="17"/>
        <v>0</v>
      </c>
      <c r="L17" s="176"/>
      <c r="M17" s="177">
        <f t="shared" ref="M17:N17" si="18">SUM(M18:M20)</f>
        <v>0</v>
      </c>
      <c r="N17" s="175">
        <f t="shared" si="18"/>
        <v>0</v>
      </c>
      <c r="O17" s="176"/>
      <c r="P17" s="177">
        <f t="shared" ref="P17:Q17" si="19">SUM(P18:P20)</f>
        <v>0</v>
      </c>
      <c r="Q17" s="175">
        <f t="shared" si="19"/>
        <v>0</v>
      </c>
      <c r="R17" s="176"/>
      <c r="S17" s="177">
        <f t="shared" ref="S17:T17" si="20">SUM(S18:S20)</f>
        <v>0</v>
      </c>
      <c r="T17" s="175">
        <f t="shared" si="20"/>
        <v>0</v>
      </c>
      <c r="U17" s="176"/>
      <c r="V17" s="176">
        <f t="shared" ref="V17:X17" si="21">SUM(V18:V20)</f>
        <v>0</v>
      </c>
      <c r="W17" s="177">
        <f t="shared" si="21"/>
        <v>0</v>
      </c>
      <c r="X17" s="199">
        <f t="shared" si="21"/>
        <v>0</v>
      </c>
      <c r="Y17" s="199">
        <f t="shared" si="7"/>
        <v>0</v>
      </c>
      <c r="Z17" s="199">
        <v>0.0</v>
      </c>
    </row>
    <row r="18" ht="30.0" customHeight="1">
      <c r="A18" s="181" t="s">
        <v>81</v>
      </c>
      <c r="B18" s="182" t="s">
        <v>89</v>
      </c>
      <c r="C18" s="183" t="s">
        <v>83</v>
      </c>
      <c r="D18" s="184" t="s">
        <v>84</v>
      </c>
      <c r="E18" s="185"/>
      <c r="F18" s="186"/>
      <c r="G18" s="187">
        <f t="shared" ref="G18:G20" si="22">E18*F18</f>
        <v>0</v>
      </c>
      <c r="H18" s="185"/>
      <c r="I18" s="186"/>
      <c r="J18" s="187">
        <f t="shared" ref="J18:J20" si="23">H18*I18</f>
        <v>0</v>
      </c>
      <c r="K18" s="185"/>
      <c r="L18" s="186"/>
      <c r="M18" s="187">
        <f t="shared" ref="M18:M20" si="24">K18*L18</f>
        <v>0</v>
      </c>
      <c r="N18" s="185"/>
      <c r="O18" s="186"/>
      <c r="P18" s="187">
        <f t="shared" ref="P18:P20" si="25">N18*O18</f>
        <v>0</v>
      </c>
      <c r="Q18" s="185"/>
      <c r="R18" s="186"/>
      <c r="S18" s="187">
        <f t="shared" ref="S18:S20" si="26">Q18*R18</f>
        <v>0</v>
      </c>
      <c r="T18" s="185"/>
      <c r="U18" s="186"/>
      <c r="V18" s="187">
        <f t="shared" ref="V18:V20" si="27">T18*U18</f>
        <v>0</v>
      </c>
      <c r="W18" s="188">
        <f t="shared" ref="W18:W20" si="28">G18+M18+S18</f>
        <v>0</v>
      </c>
      <c r="X18" s="188">
        <f t="shared" ref="X18:X20" si="29">J18+P18+V18</f>
        <v>0</v>
      </c>
      <c r="Y18" s="188">
        <f t="shared" si="7"/>
        <v>0</v>
      </c>
      <c r="Z18" s="189">
        <v>0.0</v>
      </c>
    </row>
    <row r="19" ht="30.0" customHeight="1">
      <c r="A19" s="181" t="s">
        <v>81</v>
      </c>
      <c r="B19" s="182" t="s">
        <v>90</v>
      </c>
      <c r="C19" s="183" t="s">
        <v>83</v>
      </c>
      <c r="D19" s="184" t="s">
        <v>84</v>
      </c>
      <c r="E19" s="185"/>
      <c r="F19" s="186"/>
      <c r="G19" s="187">
        <f t="shared" si="22"/>
        <v>0</v>
      </c>
      <c r="H19" s="185"/>
      <c r="I19" s="186"/>
      <c r="J19" s="187">
        <f t="shared" si="23"/>
        <v>0</v>
      </c>
      <c r="K19" s="185"/>
      <c r="L19" s="186"/>
      <c r="M19" s="187">
        <f t="shared" si="24"/>
        <v>0</v>
      </c>
      <c r="N19" s="185"/>
      <c r="O19" s="186"/>
      <c r="P19" s="187">
        <f t="shared" si="25"/>
        <v>0</v>
      </c>
      <c r="Q19" s="185"/>
      <c r="R19" s="186"/>
      <c r="S19" s="187">
        <f t="shared" si="26"/>
        <v>0</v>
      </c>
      <c r="T19" s="185"/>
      <c r="U19" s="186"/>
      <c r="V19" s="187">
        <f t="shared" si="27"/>
        <v>0</v>
      </c>
      <c r="W19" s="188">
        <f t="shared" si="28"/>
        <v>0</v>
      </c>
      <c r="X19" s="188">
        <f t="shared" si="29"/>
        <v>0</v>
      </c>
      <c r="Y19" s="188">
        <f t="shared" si="7"/>
        <v>0</v>
      </c>
      <c r="Z19" s="189">
        <v>0.0</v>
      </c>
    </row>
    <row r="20" ht="30.0" customHeight="1">
      <c r="A20" s="190" t="s">
        <v>81</v>
      </c>
      <c r="B20" s="191" t="s">
        <v>91</v>
      </c>
      <c r="C20" s="192" t="s">
        <v>83</v>
      </c>
      <c r="D20" s="193" t="s">
        <v>84</v>
      </c>
      <c r="E20" s="194"/>
      <c r="F20" s="195"/>
      <c r="G20" s="196">
        <f t="shared" si="22"/>
        <v>0</v>
      </c>
      <c r="H20" s="194"/>
      <c r="I20" s="195"/>
      <c r="J20" s="196">
        <f t="shared" si="23"/>
        <v>0</v>
      </c>
      <c r="K20" s="194"/>
      <c r="L20" s="195"/>
      <c r="M20" s="196">
        <f t="shared" si="24"/>
        <v>0</v>
      </c>
      <c r="N20" s="194"/>
      <c r="O20" s="195"/>
      <c r="P20" s="196">
        <f t="shared" si="25"/>
        <v>0</v>
      </c>
      <c r="Q20" s="194"/>
      <c r="R20" s="195"/>
      <c r="S20" s="196">
        <f t="shared" si="26"/>
        <v>0</v>
      </c>
      <c r="T20" s="194"/>
      <c r="U20" s="195"/>
      <c r="V20" s="196">
        <f t="shared" si="27"/>
        <v>0</v>
      </c>
      <c r="W20" s="197">
        <f t="shared" si="28"/>
        <v>0</v>
      </c>
      <c r="X20" s="197">
        <f t="shared" si="29"/>
        <v>0</v>
      </c>
      <c r="Y20" s="197">
        <f t="shared" si="7"/>
        <v>0</v>
      </c>
      <c r="Z20" s="198">
        <v>0.0</v>
      </c>
    </row>
    <row r="21" ht="30.0" customHeight="1">
      <c r="A21" s="200" t="s">
        <v>78</v>
      </c>
      <c r="B21" s="201" t="s">
        <v>92</v>
      </c>
      <c r="C21" s="202" t="s">
        <v>93</v>
      </c>
      <c r="D21" s="203"/>
      <c r="E21" s="204">
        <f>SUM(E22:E30)</f>
        <v>4</v>
      </c>
      <c r="F21" s="205"/>
      <c r="G21" s="206">
        <f>SUM(G22:G30)</f>
        <v>40000</v>
      </c>
      <c r="H21" s="204">
        <f>SUM(H22:H24)</f>
        <v>4</v>
      </c>
      <c r="I21" s="205"/>
      <c r="J21" s="206">
        <f>SUM(J22:J30)</f>
        <v>40000</v>
      </c>
      <c r="K21" s="204">
        <f>SUM(K22:K24)</f>
        <v>0</v>
      </c>
      <c r="L21" s="205"/>
      <c r="M21" s="206">
        <f t="shared" ref="M21:N21" si="30">SUM(M22:M24)</f>
        <v>0</v>
      </c>
      <c r="N21" s="204">
        <f t="shared" si="30"/>
        <v>0</v>
      </c>
      <c r="O21" s="205"/>
      <c r="P21" s="206">
        <f t="shared" ref="P21:Q21" si="31">SUM(P22:P24)</f>
        <v>0</v>
      </c>
      <c r="Q21" s="204">
        <f t="shared" si="31"/>
        <v>0</v>
      </c>
      <c r="R21" s="205"/>
      <c r="S21" s="206">
        <f t="shared" ref="S21:T21" si="32">SUM(S22:S24)</f>
        <v>0</v>
      </c>
      <c r="T21" s="204">
        <f t="shared" si="32"/>
        <v>0</v>
      </c>
      <c r="U21" s="205"/>
      <c r="V21" s="206">
        <f>SUM(V22:V24)</f>
        <v>0</v>
      </c>
      <c r="W21" s="207">
        <f t="shared" ref="W21:X21" si="33">SUM(W22:W30)</f>
        <v>40000</v>
      </c>
      <c r="X21" s="207">
        <f t="shared" si="33"/>
        <v>40000</v>
      </c>
      <c r="Y21" s="208">
        <f t="shared" si="7"/>
        <v>0</v>
      </c>
      <c r="Z21" s="209">
        <f t="shared" ref="Z21:Z22" si="34">Y21/W21</f>
        <v>0</v>
      </c>
    </row>
    <row r="22" ht="42.75" customHeight="1">
      <c r="A22" s="181" t="s">
        <v>81</v>
      </c>
      <c r="B22" s="182" t="s">
        <v>94</v>
      </c>
      <c r="C22" s="210" t="s">
        <v>95</v>
      </c>
      <c r="D22" s="184" t="s">
        <v>96</v>
      </c>
      <c r="E22" s="211">
        <v>4.0</v>
      </c>
      <c r="F22" s="212">
        <v>10000.0</v>
      </c>
      <c r="G22" s="187">
        <f t="shared" ref="G22:G30" si="35">E22*F22</f>
        <v>40000</v>
      </c>
      <c r="H22" s="211">
        <v>4.0</v>
      </c>
      <c r="I22" s="212">
        <v>10000.0</v>
      </c>
      <c r="J22" s="187">
        <f t="shared" ref="J22:J30" si="36">H22*I22</f>
        <v>40000</v>
      </c>
      <c r="K22" s="185">
        <v>0.0</v>
      </c>
      <c r="L22" s="186"/>
      <c r="M22" s="187">
        <f t="shared" ref="M22:M30" si="37">K22*L22</f>
        <v>0</v>
      </c>
      <c r="N22" s="185"/>
      <c r="O22" s="186"/>
      <c r="P22" s="187">
        <f t="shared" ref="P22:P24" si="38">N22*O22</f>
        <v>0</v>
      </c>
      <c r="Q22" s="185"/>
      <c r="R22" s="186"/>
      <c r="S22" s="187">
        <f t="shared" ref="S22:S26" si="39">Q22*R22</f>
        <v>0</v>
      </c>
      <c r="T22" s="185"/>
      <c r="U22" s="186"/>
      <c r="V22" s="187">
        <f t="shared" ref="V22:V24" si="40">T22*U22</f>
        <v>0</v>
      </c>
      <c r="W22" s="188">
        <f t="shared" ref="W22:W30" si="41">G22+M22+S22</f>
        <v>40000</v>
      </c>
      <c r="X22" s="188">
        <f t="shared" ref="X22:X30" si="42">J22+P22+V22</f>
        <v>40000</v>
      </c>
      <c r="Y22" s="188">
        <f t="shared" si="7"/>
        <v>0</v>
      </c>
      <c r="Z22" s="189">
        <f t="shared" si="34"/>
        <v>0</v>
      </c>
    </row>
    <row r="23" ht="30.0" customHeight="1">
      <c r="A23" s="181" t="s">
        <v>81</v>
      </c>
      <c r="B23" s="182" t="s">
        <v>97</v>
      </c>
      <c r="C23" s="213" t="s">
        <v>98</v>
      </c>
      <c r="D23" s="184" t="s">
        <v>96</v>
      </c>
      <c r="E23" s="185">
        <v>0.0</v>
      </c>
      <c r="F23" s="186">
        <v>0.0</v>
      </c>
      <c r="G23" s="187">
        <f t="shared" si="35"/>
        <v>0</v>
      </c>
      <c r="H23" s="185">
        <v>0.0</v>
      </c>
      <c r="I23" s="186">
        <v>0.0</v>
      </c>
      <c r="J23" s="187">
        <f t="shared" si="36"/>
        <v>0</v>
      </c>
      <c r="K23" s="185">
        <v>0.0</v>
      </c>
      <c r="L23" s="186"/>
      <c r="M23" s="187">
        <f t="shared" si="37"/>
        <v>0</v>
      </c>
      <c r="N23" s="185"/>
      <c r="O23" s="186"/>
      <c r="P23" s="187">
        <f t="shared" si="38"/>
        <v>0</v>
      </c>
      <c r="Q23" s="185"/>
      <c r="R23" s="186"/>
      <c r="S23" s="187">
        <f t="shared" si="39"/>
        <v>0</v>
      </c>
      <c r="T23" s="185"/>
      <c r="U23" s="186"/>
      <c r="V23" s="187">
        <f t="shared" si="40"/>
        <v>0</v>
      </c>
      <c r="W23" s="188">
        <f t="shared" si="41"/>
        <v>0</v>
      </c>
      <c r="X23" s="188">
        <f t="shared" si="42"/>
        <v>0</v>
      </c>
      <c r="Y23" s="188">
        <f t="shared" si="7"/>
        <v>0</v>
      </c>
      <c r="Z23" s="189"/>
    </row>
    <row r="24" ht="48.75" customHeight="1">
      <c r="A24" s="214" t="s">
        <v>81</v>
      </c>
      <c r="B24" s="182" t="s">
        <v>99</v>
      </c>
      <c r="C24" s="215" t="s">
        <v>98</v>
      </c>
      <c r="D24" s="184" t="s">
        <v>84</v>
      </c>
      <c r="E24" s="185">
        <v>0.0</v>
      </c>
      <c r="F24" s="186">
        <v>0.0</v>
      </c>
      <c r="G24" s="187">
        <f t="shared" si="35"/>
        <v>0</v>
      </c>
      <c r="H24" s="185">
        <v>0.0</v>
      </c>
      <c r="I24" s="186">
        <v>0.0</v>
      </c>
      <c r="J24" s="187">
        <f t="shared" si="36"/>
        <v>0</v>
      </c>
      <c r="K24" s="185">
        <v>0.0</v>
      </c>
      <c r="L24" s="186"/>
      <c r="M24" s="187">
        <f t="shared" si="37"/>
        <v>0</v>
      </c>
      <c r="N24" s="185"/>
      <c r="O24" s="186"/>
      <c r="P24" s="187">
        <f t="shared" si="38"/>
        <v>0</v>
      </c>
      <c r="Q24" s="185"/>
      <c r="R24" s="186"/>
      <c r="S24" s="187">
        <f t="shared" si="39"/>
        <v>0</v>
      </c>
      <c r="T24" s="185"/>
      <c r="U24" s="186"/>
      <c r="V24" s="187">
        <f t="shared" si="40"/>
        <v>0</v>
      </c>
      <c r="W24" s="188">
        <f t="shared" si="41"/>
        <v>0</v>
      </c>
      <c r="X24" s="188">
        <f t="shared" si="42"/>
        <v>0</v>
      </c>
      <c r="Y24" s="188">
        <f t="shared" si="7"/>
        <v>0</v>
      </c>
      <c r="Z24" s="189"/>
    </row>
    <row r="25" ht="48.75" customHeight="1">
      <c r="A25" s="216"/>
      <c r="B25" s="182" t="s">
        <v>100</v>
      </c>
      <c r="C25" s="183"/>
      <c r="D25" s="184" t="s">
        <v>96</v>
      </c>
      <c r="E25" s="185">
        <v>0.0</v>
      </c>
      <c r="F25" s="186">
        <v>0.0</v>
      </c>
      <c r="G25" s="187">
        <f t="shared" si="35"/>
        <v>0</v>
      </c>
      <c r="H25" s="185">
        <v>0.0</v>
      </c>
      <c r="I25" s="186">
        <v>0.0</v>
      </c>
      <c r="J25" s="187">
        <f t="shared" si="36"/>
        <v>0</v>
      </c>
      <c r="K25" s="185">
        <v>0.0</v>
      </c>
      <c r="L25" s="186"/>
      <c r="M25" s="187">
        <f t="shared" si="37"/>
        <v>0</v>
      </c>
      <c r="N25" s="185"/>
      <c r="O25" s="186"/>
      <c r="P25" s="187">
        <v>0.0</v>
      </c>
      <c r="Q25" s="185"/>
      <c r="R25" s="186"/>
      <c r="S25" s="187">
        <f t="shared" si="39"/>
        <v>0</v>
      </c>
      <c r="T25" s="185"/>
      <c r="U25" s="186"/>
      <c r="V25" s="217">
        <v>0.0</v>
      </c>
      <c r="W25" s="188">
        <f t="shared" si="41"/>
        <v>0</v>
      </c>
      <c r="X25" s="188">
        <f t="shared" si="42"/>
        <v>0</v>
      </c>
      <c r="Y25" s="188">
        <f t="shared" si="7"/>
        <v>0</v>
      </c>
      <c r="Z25" s="189"/>
    </row>
    <row r="26" ht="44.25" customHeight="1">
      <c r="A26" s="216"/>
      <c r="B26" s="182" t="s">
        <v>101</v>
      </c>
      <c r="C26" s="183"/>
      <c r="D26" s="184" t="s">
        <v>96</v>
      </c>
      <c r="E26" s="185">
        <v>0.0</v>
      </c>
      <c r="F26" s="186">
        <v>0.0</v>
      </c>
      <c r="G26" s="187">
        <f t="shared" si="35"/>
        <v>0</v>
      </c>
      <c r="H26" s="185">
        <v>0.0</v>
      </c>
      <c r="I26" s="186">
        <v>0.0</v>
      </c>
      <c r="J26" s="187">
        <f t="shared" si="36"/>
        <v>0</v>
      </c>
      <c r="K26" s="185">
        <v>0.0</v>
      </c>
      <c r="L26" s="186"/>
      <c r="M26" s="187">
        <f t="shared" si="37"/>
        <v>0</v>
      </c>
      <c r="N26" s="185"/>
      <c r="O26" s="186"/>
      <c r="P26" s="187">
        <v>0.0</v>
      </c>
      <c r="Q26" s="185"/>
      <c r="R26" s="186"/>
      <c r="S26" s="187">
        <f t="shared" si="39"/>
        <v>0</v>
      </c>
      <c r="T26" s="185"/>
      <c r="U26" s="186"/>
      <c r="V26" s="217">
        <v>0.0</v>
      </c>
      <c r="W26" s="188">
        <f t="shared" si="41"/>
        <v>0</v>
      </c>
      <c r="X26" s="188">
        <f t="shared" si="42"/>
        <v>0</v>
      </c>
      <c r="Y26" s="188">
        <f t="shared" si="7"/>
        <v>0</v>
      </c>
      <c r="Z26" s="189"/>
    </row>
    <row r="27" ht="43.5" customHeight="1">
      <c r="A27" s="216"/>
      <c r="B27" s="182" t="s">
        <v>102</v>
      </c>
      <c r="C27" s="183"/>
      <c r="D27" s="184" t="s">
        <v>84</v>
      </c>
      <c r="E27" s="185">
        <v>0.0</v>
      </c>
      <c r="F27" s="186">
        <v>0.0</v>
      </c>
      <c r="G27" s="187">
        <f t="shared" si="35"/>
        <v>0</v>
      </c>
      <c r="H27" s="185">
        <v>0.0</v>
      </c>
      <c r="I27" s="186">
        <v>0.0</v>
      </c>
      <c r="J27" s="187">
        <f t="shared" si="36"/>
        <v>0</v>
      </c>
      <c r="K27" s="185">
        <v>0.0</v>
      </c>
      <c r="L27" s="186"/>
      <c r="M27" s="187">
        <f t="shared" si="37"/>
        <v>0</v>
      </c>
      <c r="N27" s="185"/>
      <c r="O27" s="186"/>
      <c r="P27" s="187">
        <v>0.0</v>
      </c>
      <c r="Q27" s="185"/>
      <c r="R27" s="186"/>
      <c r="S27" s="187"/>
      <c r="T27" s="185"/>
      <c r="U27" s="186"/>
      <c r="V27" s="217">
        <v>0.0</v>
      </c>
      <c r="W27" s="188">
        <f t="shared" si="41"/>
        <v>0</v>
      </c>
      <c r="X27" s="188">
        <f t="shared" si="42"/>
        <v>0</v>
      </c>
      <c r="Y27" s="188">
        <f t="shared" si="7"/>
        <v>0</v>
      </c>
      <c r="Z27" s="189"/>
    </row>
    <row r="28" ht="45.0" customHeight="1">
      <c r="A28" s="216"/>
      <c r="B28" s="182" t="s">
        <v>103</v>
      </c>
      <c r="C28" s="183"/>
      <c r="D28" s="184" t="s">
        <v>84</v>
      </c>
      <c r="E28" s="185">
        <v>0.0</v>
      </c>
      <c r="F28" s="186">
        <v>0.0</v>
      </c>
      <c r="G28" s="187">
        <f t="shared" si="35"/>
        <v>0</v>
      </c>
      <c r="H28" s="185">
        <v>0.0</v>
      </c>
      <c r="I28" s="186">
        <v>0.0</v>
      </c>
      <c r="J28" s="187">
        <f t="shared" si="36"/>
        <v>0</v>
      </c>
      <c r="K28" s="185">
        <v>0.0</v>
      </c>
      <c r="L28" s="186"/>
      <c r="M28" s="187">
        <f t="shared" si="37"/>
        <v>0</v>
      </c>
      <c r="N28" s="185"/>
      <c r="O28" s="186"/>
      <c r="P28" s="187">
        <v>0.0</v>
      </c>
      <c r="Q28" s="185"/>
      <c r="R28" s="186"/>
      <c r="S28" s="187"/>
      <c r="T28" s="185"/>
      <c r="U28" s="186"/>
      <c r="V28" s="217">
        <v>0.0</v>
      </c>
      <c r="W28" s="188">
        <f t="shared" si="41"/>
        <v>0</v>
      </c>
      <c r="X28" s="188">
        <f t="shared" si="42"/>
        <v>0</v>
      </c>
      <c r="Y28" s="188">
        <f t="shared" si="7"/>
        <v>0</v>
      </c>
      <c r="Z28" s="189"/>
    </row>
    <row r="29" ht="45.0" customHeight="1">
      <c r="A29" s="216"/>
      <c r="B29" s="182" t="s">
        <v>104</v>
      </c>
      <c r="C29" s="183"/>
      <c r="D29" s="184" t="s">
        <v>84</v>
      </c>
      <c r="E29" s="185">
        <v>0.0</v>
      </c>
      <c r="F29" s="186">
        <v>0.0</v>
      </c>
      <c r="G29" s="187">
        <f t="shared" si="35"/>
        <v>0</v>
      </c>
      <c r="H29" s="185">
        <v>0.0</v>
      </c>
      <c r="I29" s="186">
        <v>0.0</v>
      </c>
      <c r="J29" s="187">
        <f t="shared" si="36"/>
        <v>0</v>
      </c>
      <c r="K29" s="185">
        <v>0.0</v>
      </c>
      <c r="L29" s="186"/>
      <c r="M29" s="187">
        <f t="shared" si="37"/>
        <v>0</v>
      </c>
      <c r="N29" s="185"/>
      <c r="O29" s="186"/>
      <c r="P29" s="187">
        <v>0.0</v>
      </c>
      <c r="Q29" s="185"/>
      <c r="R29" s="186"/>
      <c r="S29" s="187"/>
      <c r="T29" s="185"/>
      <c r="U29" s="186"/>
      <c r="V29" s="217">
        <v>0.0</v>
      </c>
      <c r="W29" s="188">
        <f t="shared" si="41"/>
        <v>0</v>
      </c>
      <c r="X29" s="188">
        <f t="shared" si="42"/>
        <v>0</v>
      </c>
      <c r="Y29" s="188">
        <f t="shared" si="7"/>
        <v>0</v>
      </c>
      <c r="Z29" s="189"/>
    </row>
    <row r="30" ht="45.0" customHeight="1">
      <c r="A30" s="216"/>
      <c r="B30" s="191" t="s">
        <v>105</v>
      </c>
      <c r="C30" s="192"/>
      <c r="D30" s="193" t="s">
        <v>84</v>
      </c>
      <c r="E30" s="194">
        <v>0.0</v>
      </c>
      <c r="F30" s="195">
        <v>0.0</v>
      </c>
      <c r="G30" s="196">
        <f t="shared" si="35"/>
        <v>0</v>
      </c>
      <c r="H30" s="194">
        <v>0.0</v>
      </c>
      <c r="I30" s="195">
        <v>0.0</v>
      </c>
      <c r="J30" s="196">
        <f t="shared" si="36"/>
        <v>0</v>
      </c>
      <c r="K30" s="194">
        <v>0.0</v>
      </c>
      <c r="L30" s="195"/>
      <c r="M30" s="196">
        <f t="shared" si="37"/>
        <v>0</v>
      </c>
      <c r="N30" s="194"/>
      <c r="O30" s="195"/>
      <c r="P30" s="196">
        <v>0.0</v>
      </c>
      <c r="Q30" s="194"/>
      <c r="R30" s="195"/>
      <c r="S30" s="196"/>
      <c r="T30" s="194"/>
      <c r="U30" s="195"/>
      <c r="V30" s="217">
        <v>0.0</v>
      </c>
      <c r="W30" s="197">
        <f t="shared" si="41"/>
        <v>0</v>
      </c>
      <c r="X30" s="197">
        <f t="shared" si="42"/>
        <v>0</v>
      </c>
      <c r="Y30" s="197">
        <f t="shared" si="7"/>
        <v>0</v>
      </c>
      <c r="Z30" s="198"/>
    </row>
    <row r="31" ht="30.0" customHeight="1">
      <c r="A31" s="181" t="s">
        <v>76</v>
      </c>
      <c r="B31" s="201" t="s">
        <v>106</v>
      </c>
      <c r="C31" s="202" t="s">
        <v>107</v>
      </c>
      <c r="D31" s="203"/>
      <c r="E31" s="204">
        <f>SUM(E32:E34)</f>
        <v>40000</v>
      </c>
      <c r="F31" s="205"/>
      <c r="G31" s="206">
        <f t="shared" ref="G31:H31" si="43">SUM(G32:G34)</f>
        <v>8800</v>
      </c>
      <c r="H31" s="204">
        <f t="shared" si="43"/>
        <v>40000</v>
      </c>
      <c r="I31" s="205"/>
      <c r="J31" s="206">
        <f t="shared" ref="J31:K31" si="44">SUM(J32:J34)</f>
        <v>8800</v>
      </c>
      <c r="K31" s="204">
        <f t="shared" si="44"/>
        <v>0</v>
      </c>
      <c r="L31" s="205"/>
      <c r="M31" s="206">
        <f t="shared" ref="M31:N31" si="45">SUM(M32:M34)</f>
        <v>0</v>
      </c>
      <c r="N31" s="204">
        <f t="shared" si="45"/>
        <v>0</v>
      </c>
      <c r="O31" s="205"/>
      <c r="P31" s="206">
        <f t="shared" ref="P31:Q31" si="46">SUM(P32:P34)</f>
        <v>0</v>
      </c>
      <c r="Q31" s="204">
        <f t="shared" si="46"/>
        <v>0</v>
      </c>
      <c r="R31" s="205"/>
      <c r="S31" s="206">
        <f t="shared" ref="S31:T31" si="47">SUM(S32:S34)</f>
        <v>0</v>
      </c>
      <c r="T31" s="204">
        <f t="shared" si="47"/>
        <v>0</v>
      </c>
      <c r="U31" s="205"/>
      <c r="V31" s="205">
        <f t="shared" ref="V31:X31" si="48">SUM(V32:V34)</f>
        <v>0</v>
      </c>
      <c r="W31" s="206">
        <f t="shared" si="48"/>
        <v>8800</v>
      </c>
      <c r="X31" s="207">
        <f t="shared" si="48"/>
        <v>8800</v>
      </c>
      <c r="Y31" s="208">
        <f t="shared" si="7"/>
        <v>0</v>
      </c>
      <c r="Z31" s="209">
        <f>Y31/W31</f>
        <v>0</v>
      </c>
    </row>
    <row r="32" ht="30.0" customHeight="1">
      <c r="A32" s="181" t="s">
        <v>81</v>
      </c>
      <c r="B32" s="182" t="s">
        <v>108</v>
      </c>
      <c r="C32" s="183" t="s">
        <v>109</v>
      </c>
      <c r="D32" s="218"/>
      <c r="E32" s="185">
        <f>G13</f>
        <v>0</v>
      </c>
      <c r="F32" s="186">
        <v>0.22</v>
      </c>
      <c r="G32" s="187">
        <f t="shared" ref="G32:G34" si="49">E32*F32</f>
        <v>0</v>
      </c>
      <c r="H32" s="185">
        <f>J13</f>
        <v>0</v>
      </c>
      <c r="I32" s="186">
        <v>0.22</v>
      </c>
      <c r="J32" s="187">
        <f t="shared" ref="J32:J34" si="50">H32*I32</f>
        <v>0</v>
      </c>
      <c r="K32" s="185">
        <f>M13</f>
        <v>0</v>
      </c>
      <c r="L32" s="186">
        <v>0.22</v>
      </c>
      <c r="M32" s="187">
        <f t="shared" ref="M32:M34" si="51">K32*L32</f>
        <v>0</v>
      </c>
      <c r="N32" s="185">
        <f>P13</f>
        <v>0</v>
      </c>
      <c r="O32" s="186">
        <v>0.22</v>
      </c>
      <c r="P32" s="187">
        <f t="shared" ref="P32:P34" si="52">N32*O32</f>
        <v>0</v>
      </c>
      <c r="Q32" s="185">
        <f>S13</f>
        <v>0</v>
      </c>
      <c r="R32" s="186">
        <v>0.22</v>
      </c>
      <c r="S32" s="187">
        <f t="shared" ref="S32:S34" si="53">Q32*R32</f>
        <v>0</v>
      </c>
      <c r="T32" s="185">
        <f>V13</f>
        <v>0</v>
      </c>
      <c r="U32" s="186">
        <v>0.22</v>
      </c>
      <c r="V32" s="187">
        <f t="shared" ref="V32:V34" si="54">T32*U32</f>
        <v>0</v>
      </c>
      <c r="W32" s="188">
        <f t="shared" ref="W32:W34" si="55">G32+M32+S32</f>
        <v>0</v>
      </c>
      <c r="X32" s="188">
        <f t="shared" ref="X32:X34" si="56">J32+P32+V32</f>
        <v>0</v>
      </c>
      <c r="Y32" s="188">
        <f t="shared" si="7"/>
        <v>0</v>
      </c>
      <c r="Z32" s="189">
        <v>0.0</v>
      </c>
    </row>
    <row r="33" ht="30.0" customHeight="1">
      <c r="A33" s="181" t="s">
        <v>81</v>
      </c>
      <c r="B33" s="182" t="s">
        <v>110</v>
      </c>
      <c r="C33" s="183" t="s">
        <v>111</v>
      </c>
      <c r="D33" s="218"/>
      <c r="E33" s="185">
        <f>G17</f>
        <v>0</v>
      </c>
      <c r="F33" s="186">
        <v>0.22</v>
      </c>
      <c r="G33" s="187">
        <f t="shared" si="49"/>
        <v>0</v>
      </c>
      <c r="H33" s="185">
        <f>J17</f>
        <v>0</v>
      </c>
      <c r="I33" s="186">
        <v>0.22</v>
      </c>
      <c r="J33" s="187">
        <f t="shared" si="50"/>
        <v>0</v>
      </c>
      <c r="K33" s="185">
        <f>M17</f>
        <v>0</v>
      </c>
      <c r="L33" s="186">
        <v>0.22</v>
      </c>
      <c r="M33" s="187">
        <f t="shared" si="51"/>
        <v>0</v>
      </c>
      <c r="N33" s="185">
        <f>P17</f>
        <v>0</v>
      </c>
      <c r="O33" s="186">
        <v>0.22</v>
      </c>
      <c r="P33" s="187">
        <f t="shared" si="52"/>
        <v>0</v>
      </c>
      <c r="Q33" s="185">
        <f>S17</f>
        <v>0</v>
      </c>
      <c r="R33" s="186">
        <v>0.22</v>
      </c>
      <c r="S33" s="187">
        <f t="shared" si="53"/>
        <v>0</v>
      </c>
      <c r="T33" s="185">
        <f>V17</f>
        <v>0</v>
      </c>
      <c r="U33" s="186">
        <v>0.22</v>
      </c>
      <c r="V33" s="187">
        <f t="shared" si="54"/>
        <v>0</v>
      </c>
      <c r="W33" s="188">
        <f t="shared" si="55"/>
        <v>0</v>
      </c>
      <c r="X33" s="188">
        <f t="shared" si="56"/>
        <v>0</v>
      </c>
      <c r="Y33" s="188">
        <f t="shared" si="7"/>
        <v>0</v>
      </c>
      <c r="Z33" s="189">
        <v>0.0</v>
      </c>
    </row>
    <row r="34" ht="30.0" customHeight="1">
      <c r="A34" s="190" t="s">
        <v>81</v>
      </c>
      <c r="B34" s="191" t="s">
        <v>112</v>
      </c>
      <c r="C34" s="192" t="s">
        <v>93</v>
      </c>
      <c r="D34" s="219"/>
      <c r="E34" s="194">
        <f>G21</f>
        <v>40000</v>
      </c>
      <c r="F34" s="195">
        <v>0.22</v>
      </c>
      <c r="G34" s="196">
        <f t="shared" si="49"/>
        <v>8800</v>
      </c>
      <c r="H34" s="194">
        <f>J21</f>
        <v>40000</v>
      </c>
      <c r="I34" s="195">
        <v>0.22</v>
      </c>
      <c r="J34" s="196">
        <f t="shared" si="50"/>
        <v>8800</v>
      </c>
      <c r="K34" s="194">
        <f>M21</f>
        <v>0</v>
      </c>
      <c r="L34" s="195">
        <v>0.22</v>
      </c>
      <c r="M34" s="196">
        <f t="shared" si="51"/>
        <v>0</v>
      </c>
      <c r="N34" s="194">
        <f>P21</f>
        <v>0</v>
      </c>
      <c r="O34" s="195">
        <v>0.22</v>
      </c>
      <c r="P34" s="196">
        <f t="shared" si="52"/>
        <v>0</v>
      </c>
      <c r="Q34" s="194">
        <f>S21</f>
        <v>0</v>
      </c>
      <c r="R34" s="195">
        <v>0.22</v>
      </c>
      <c r="S34" s="196">
        <f t="shared" si="53"/>
        <v>0</v>
      </c>
      <c r="T34" s="194">
        <f>V21</f>
        <v>0</v>
      </c>
      <c r="U34" s="195">
        <v>0.22</v>
      </c>
      <c r="V34" s="196">
        <f t="shared" si="54"/>
        <v>0</v>
      </c>
      <c r="W34" s="197">
        <f t="shared" si="55"/>
        <v>8800</v>
      </c>
      <c r="X34" s="197">
        <f t="shared" si="56"/>
        <v>8800</v>
      </c>
      <c r="Y34" s="197">
        <f t="shared" si="7"/>
        <v>0</v>
      </c>
      <c r="Z34" s="198">
        <f t="shared" ref="Z34:Z36" si="63">Y34/W34</f>
        <v>0</v>
      </c>
    </row>
    <row r="35" ht="30.0" customHeight="1">
      <c r="A35" s="200" t="s">
        <v>78</v>
      </c>
      <c r="B35" s="201" t="s">
        <v>113</v>
      </c>
      <c r="C35" s="202" t="s">
        <v>114</v>
      </c>
      <c r="D35" s="203"/>
      <c r="E35" s="204">
        <f>SUM(E36:E38)</f>
        <v>12</v>
      </c>
      <c r="F35" s="205"/>
      <c r="G35" s="206">
        <f t="shared" ref="G35:H35" si="57">SUM(G36:G38)</f>
        <v>120000</v>
      </c>
      <c r="H35" s="204">
        <f t="shared" si="57"/>
        <v>12</v>
      </c>
      <c r="I35" s="205"/>
      <c r="J35" s="206">
        <f t="shared" ref="J35:K35" si="58">SUM(J36:J38)</f>
        <v>120000</v>
      </c>
      <c r="K35" s="204">
        <f t="shared" si="58"/>
        <v>0</v>
      </c>
      <c r="L35" s="205"/>
      <c r="M35" s="206">
        <f t="shared" ref="M35:N35" si="59">SUM(M36:M38)</f>
        <v>0</v>
      </c>
      <c r="N35" s="204">
        <f t="shared" si="59"/>
        <v>0</v>
      </c>
      <c r="O35" s="205"/>
      <c r="P35" s="206">
        <f t="shared" ref="P35:Q35" si="60">SUM(P36:P38)</f>
        <v>0</v>
      </c>
      <c r="Q35" s="204">
        <f t="shared" si="60"/>
        <v>0</v>
      </c>
      <c r="R35" s="205"/>
      <c r="S35" s="206">
        <f t="shared" ref="S35:T35" si="61">SUM(S36:S38)</f>
        <v>0</v>
      </c>
      <c r="T35" s="204">
        <f t="shared" si="61"/>
        <v>0</v>
      </c>
      <c r="U35" s="205"/>
      <c r="V35" s="205">
        <f t="shared" ref="V35:X35" si="62">SUM(V36:V38)</f>
        <v>0</v>
      </c>
      <c r="W35" s="206">
        <f t="shared" si="62"/>
        <v>120000</v>
      </c>
      <c r="X35" s="207">
        <f t="shared" si="62"/>
        <v>120000</v>
      </c>
      <c r="Y35" s="207">
        <f t="shared" si="7"/>
        <v>0</v>
      </c>
      <c r="Z35" s="207">
        <f t="shared" si="63"/>
        <v>0</v>
      </c>
    </row>
    <row r="36" ht="45.0" customHeight="1">
      <c r="A36" s="181" t="s">
        <v>81</v>
      </c>
      <c r="B36" s="220" t="s">
        <v>115</v>
      </c>
      <c r="C36" s="221" t="s">
        <v>116</v>
      </c>
      <c r="D36" s="184" t="s">
        <v>84</v>
      </c>
      <c r="E36" s="211">
        <v>4.0</v>
      </c>
      <c r="F36" s="212">
        <v>12000.0</v>
      </c>
      <c r="G36" s="187">
        <f t="shared" ref="G36:G38" si="64">E36*F36</f>
        <v>48000</v>
      </c>
      <c r="H36" s="211">
        <v>4.0</v>
      </c>
      <c r="I36" s="212">
        <v>12000.0</v>
      </c>
      <c r="J36" s="187">
        <f t="shared" ref="J36:J38" si="65">H36*I36</f>
        <v>48000</v>
      </c>
      <c r="K36" s="185">
        <v>0.0</v>
      </c>
      <c r="L36" s="186"/>
      <c r="M36" s="187">
        <f t="shared" ref="M36:M38" si="66">K36*L36</f>
        <v>0</v>
      </c>
      <c r="N36" s="185">
        <v>0.0</v>
      </c>
      <c r="O36" s="186"/>
      <c r="P36" s="187">
        <f t="shared" ref="P36:P38" si="67">N36*O36</f>
        <v>0</v>
      </c>
      <c r="Q36" s="185"/>
      <c r="R36" s="186"/>
      <c r="S36" s="187">
        <f t="shared" ref="S36:S38" si="68">Q36*R36</f>
        <v>0</v>
      </c>
      <c r="T36" s="185"/>
      <c r="U36" s="186"/>
      <c r="V36" s="187">
        <f t="shared" ref="V36:V38" si="69">T36*U36</f>
        <v>0</v>
      </c>
      <c r="W36" s="188">
        <f t="shared" ref="W36:W38" si="70">G36+M36+S36</f>
        <v>48000</v>
      </c>
      <c r="X36" s="188">
        <f t="shared" ref="X36:X38" si="71">J36+P36+V36</f>
        <v>48000</v>
      </c>
      <c r="Y36" s="188">
        <f t="shared" si="7"/>
        <v>0</v>
      </c>
      <c r="Z36" s="189">
        <f t="shared" si="63"/>
        <v>0</v>
      </c>
    </row>
    <row r="37" ht="45.0" customHeight="1">
      <c r="A37" s="181" t="s">
        <v>81</v>
      </c>
      <c r="B37" s="222" t="s">
        <v>117</v>
      </c>
      <c r="C37" s="215" t="s">
        <v>118</v>
      </c>
      <c r="D37" s="184" t="s">
        <v>84</v>
      </c>
      <c r="E37" s="211">
        <v>4.0</v>
      </c>
      <c r="F37" s="212">
        <v>12000.0</v>
      </c>
      <c r="G37" s="187">
        <f t="shared" si="64"/>
        <v>48000</v>
      </c>
      <c r="H37" s="211">
        <v>4.0</v>
      </c>
      <c r="I37" s="212">
        <v>12000.0</v>
      </c>
      <c r="J37" s="187">
        <f t="shared" si="65"/>
        <v>48000</v>
      </c>
      <c r="K37" s="185">
        <v>0.0</v>
      </c>
      <c r="L37" s="186"/>
      <c r="M37" s="187">
        <f t="shared" si="66"/>
        <v>0</v>
      </c>
      <c r="N37" s="185">
        <v>0.0</v>
      </c>
      <c r="O37" s="186"/>
      <c r="P37" s="187">
        <f t="shared" si="67"/>
        <v>0</v>
      </c>
      <c r="Q37" s="185"/>
      <c r="R37" s="186"/>
      <c r="S37" s="187">
        <f t="shared" si="68"/>
        <v>0</v>
      </c>
      <c r="T37" s="185"/>
      <c r="U37" s="186"/>
      <c r="V37" s="187">
        <f t="shared" si="69"/>
        <v>0</v>
      </c>
      <c r="W37" s="188">
        <f t="shared" si="70"/>
        <v>48000</v>
      </c>
      <c r="X37" s="188">
        <f t="shared" si="71"/>
        <v>48000</v>
      </c>
      <c r="Y37" s="188">
        <f t="shared" si="7"/>
        <v>0</v>
      </c>
      <c r="Z37" s="189">
        <v>0.0</v>
      </c>
    </row>
    <row r="38" ht="45.0" customHeight="1">
      <c r="A38" s="190" t="s">
        <v>81</v>
      </c>
      <c r="B38" s="223" t="s">
        <v>119</v>
      </c>
      <c r="C38" s="215" t="s">
        <v>120</v>
      </c>
      <c r="D38" s="193" t="s">
        <v>84</v>
      </c>
      <c r="E38" s="224">
        <v>4.0</v>
      </c>
      <c r="F38" s="225">
        <v>6000.0</v>
      </c>
      <c r="G38" s="196">
        <f t="shared" si="64"/>
        <v>24000</v>
      </c>
      <c r="H38" s="224">
        <v>4.0</v>
      </c>
      <c r="I38" s="225">
        <v>6000.0</v>
      </c>
      <c r="J38" s="196">
        <f t="shared" si="65"/>
        <v>24000</v>
      </c>
      <c r="K38" s="194">
        <v>0.0</v>
      </c>
      <c r="L38" s="195"/>
      <c r="M38" s="196">
        <f t="shared" si="66"/>
        <v>0</v>
      </c>
      <c r="N38" s="194">
        <v>0.0</v>
      </c>
      <c r="O38" s="195"/>
      <c r="P38" s="196">
        <f t="shared" si="67"/>
        <v>0</v>
      </c>
      <c r="Q38" s="194"/>
      <c r="R38" s="195"/>
      <c r="S38" s="196">
        <f t="shared" si="68"/>
        <v>0</v>
      </c>
      <c r="T38" s="194"/>
      <c r="U38" s="195"/>
      <c r="V38" s="196">
        <f t="shared" si="69"/>
        <v>0</v>
      </c>
      <c r="W38" s="197">
        <f t="shared" si="70"/>
        <v>24000</v>
      </c>
      <c r="X38" s="197">
        <f t="shared" si="71"/>
        <v>24000</v>
      </c>
      <c r="Y38" s="197">
        <f t="shared" si="7"/>
        <v>0</v>
      </c>
      <c r="Z38" s="198">
        <f t="shared" ref="Z38:Z39" si="73">Y38/W38</f>
        <v>0</v>
      </c>
    </row>
    <row r="39" ht="30.0" customHeight="1">
      <c r="A39" s="226" t="s">
        <v>121</v>
      </c>
      <c r="B39" s="227"/>
      <c r="C39" s="228"/>
      <c r="D39" s="229"/>
      <c r="E39" s="230"/>
      <c r="F39" s="231"/>
      <c r="G39" s="232">
        <f>G13+G17+G21+G31+G35</f>
        <v>168800</v>
      </c>
      <c r="H39" s="230"/>
      <c r="I39" s="231"/>
      <c r="J39" s="232">
        <f>J13+J17+J21+J31+J35</f>
        <v>168800</v>
      </c>
      <c r="K39" s="233">
        <v>0.0</v>
      </c>
      <c r="L39" s="234"/>
      <c r="M39" s="232">
        <f>M13+M17+M21+M31+M35</f>
        <v>0</v>
      </c>
      <c r="N39" s="233">
        <v>0.0</v>
      </c>
      <c r="O39" s="234"/>
      <c r="P39" s="232">
        <f>P13+P17+P21+P31+P35</f>
        <v>0</v>
      </c>
      <c r="Q39" s="233"/>
      <c r="R39" s="234"/>
      <c r="S39" s="232">
        <f>S13+S17+S21+S31+S35</f>
        <v>0</v>
      </c>
      <c r="T39" s="233"/>
      <c r="U39" s="234"/>
      <c r="V39" s="231">
        <f t="shared" ref="V39:X39" si="72">V13+V17+V21+V31+V35</f>
        <v>0</v>
      </c>
      <c r="W39" s="232">
        <f t="shared" si="72"/>
        <v>168800</v>
      </c>
      <c r="X39" s="235">
        <f t="shared" si="72"/>
        <v>168800</v>
      </c>
      <c r="Y39" s="235">
        <f t="shared" si="7"/>
        <v>0</v>
      </c>
      <c r="Z39" s="235">
        <f t="shared" si="73"/>
        <v>0</v>
      </c>
    </row>
    <row r="40" ht="30.0" customHeight="1">
      <c r="A40" s="163" t="s">
        <v>76</v>
      </c>
      <c r="B40" s="164">
        <v>2.0</v>
      </c>
      <c r="C40" s="165" t="s">
        <v>122</v>
      </c>
      <c r="D40" s="166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9"/>
      <c r="X40" s="170"/>
      <c r="Y40" s="236"/>
      <c r="Z40" s="170"/>
    </row>
    <row r="41" ht="30.0" customHeight="1">
      <c r="A41" s="171" t="s">
        <v>78</v>
      </c>
      <c r="B41" s="172" t="s">
        <v>123</v>
      </c>
      <c r="C41" s="173" t="s">
        <v>124</v>
      </c>
      <c r="D41" s="174"/>
      <c r="E41" s="175">
        <f>SUM(E42:E44)</f>
        <v>0</v>
      </c>
      <c r="F41" s="176"/>
      <c r="G41" s="177">
        <f t="shared" ref="G41:H41" si="74">SUM(G42:G44)</f>
        <v>0</v>
      </c>
      <c r="H41" s="175">
        <f t="shared" si="74"/>
        <v>0</v>
      </c>
      <c r="I41" s="176"/>
      <c r="J41" s="177">
        <f t="shared" ref="J41:K41" si="75">SUM(J42:J44)</f>
        <v>0</v>
      </c>
      <c r="K41" s="175">
        <f t="shared" si="75"/>
        <v>0</v>
      </c>
      <c r="L41" s="176"/>
      <c r="M41" s="177">
        <f t="shared" ref="M41:N41" si="76">SUM(M42:M44)</f>
        <v>0</v>
      </c>
      <c r="N41" s="175">
        <f t="shared" si="76"/>
        <v>0</v>
      </c>
      <c r="O41" s="176"/>
      <c r="P41" s="177">
        <f t="shared" ref="P41:Q41" si="77">SUM(P42:P44)</f>
        <v>0</v>
      </c>
      <c r="Q41" s="175">
        <f t="shared" si="77"/>
        <v>0</v>
      </c>
      <c r="R41" s="176"/>
      <c r="S41" s="177">
        <f t="shared" ref="S41:T41" si="78">SUM(S42:S44)</f>
        <v>0</v>
      </c>
      <c r="T41" s="175">
        <f t="shared" si="78"/>
        <v>0</v>
      </c>
      <c r="U41" s="176"/>
      <c r="V41" s="176">
        <f t="shared" ref="V41:X41" si="79">SUM(V42:V44)</f>
        <v>0</v>
      </c>
      <c r="W41" s="177">
        <f t="shared" si="79"/>
        <v>0</v>
      </c>
      <c r="X41" s="178">
        <f t="shared" si="79"/>
        <v>0</v>
      </c>
      <c r="Y41" s="178">
        <f t="shared" ref="Y41:Y53" si="80">W41-X41</f>
        <v>0</v>
      </c>
      <c r="Z41" s="178">
        <v>0.0</v>
      </c>
    </row>
    <row r="42" ht="30.0" customHeight="1">
      <c r="A42" s="181" t="s">
        <v>81</v>
      </c>
      <c r="B42" s="182" t="s">
        <v>125</v>
      </c>
      <c r="C42" s="183" t="s">
        <v>126</v>
      </c>
      <c r="D42" s="184" t="s">
        <v>127</v>
      </c>
      <c r="E42" s="185"/>
      <c r="F42" s="186"/>
      <c r="G42" s="187">
        <f t="shared" ref="G42:G44" si="81">E42*F42</f>
        <v>0</v>
      </c>
      <c r="H42" s="185"/>
      <c r="I42" s="186"/>
      <c r="J42" s="187">
        <f t="shared" ref="J42:J44" si="82">H42*I42</f>
        <v>0</v>
      </c>
      <c r="K42" s="185"/>
      <c r="L42" s="186"/>
      <c r="M42" s="187">
        <f t="shared" ref="M42:M44" si="83">K42*L42</f>
        <v>0</v>
      </c>
      <c r="N42" s="185"/>
      <c r="O42" s="186"/>
      <c r="P42" s="187">
        <f t="shared" ref="P42:P44" si="84">N42*O42</f>
        <v>0</v>
      </c>
      <c r="Q42" s="185"/>
      <c r="R42" s="186"/>
      <c r="S42" s="187">
        <f t="shared" ref="S42:S44" si="85">Q42*R42</f>
        <v>0</v>
      </c>
      <c r="T42" s="185"/>
      <c r="U42" s="186"/>
      <c r="V42" s="187">
        <f t="shared" ref="V42:V44" si="86">T42*U42</f>
        <v>0</v>
      </c>
      <c r="W42" s="188">
        <f t="shared" ref="W42:W44" si="87">G42+M42+S42</f>
        <v>0</v>
      </c>
      <c r="X42" s="188">
        <f t="shared" ref="X42:X44" si="88">J42+P42+V42</f>
        <v>0</v>
      </c>
      <c r="Y42" s="188">
        <f t="shared" si="80"/>
        <v>0</v>
      </c>
      <c r="Z42" s="189">
        <v>0.0</v>
      </c>
    </row>
    <row r="43" ht="30.0" customHeight="1">
      <c r="A43" s="181" t="s">
        <v>81</v>
      </c>
      <c r="B43" s="182" t="s">
        <v>128</v>
      </c>
      <c r="C43" s="183" t="s">
        <v>126</v>
      </c>
      <c r="D43" s="184" t="s">
        <v>127</v>
      </c>
      <c r="E43" s="185"/>
      <c r="F43" s="186"/>
      <c r="G43" s="187">
        <f t="shared" si="81"/>
        <v>0</v>
      </c>
      <c r="H43" s="185"/>
      <c r="I43" s="186"/>
      <c r="J43" s="187">
        <f t="shared" si="82"/>
        <v>0</v>
      </c>
      <c r="K43" s="185"/>
      <c r="L43" s="186"/>
      <c r="M43" s="187">
        <f t="shared" si="83"/>
        <v>0</v>
      </c>
      <c r="N43" s="185"/>
      <c r="O43" s="186"/>
      <c r="P43" s="187">
        <f t="shared" si="84"/>
        <v>0</v>
      </c>
      <c r="Q43" s="185"/>
      <c r="R43" s="186"/>
      <c r="S43" s="187">
        <f t="shared" si="85"/>
        <v>0</v>
      </c>
      <c r="T43" s="185"/>
      <c r="U43" s="186"/>
      <c r="V43" s="187">
        <f t="shared" si="86"/>
        <v>0</v>
      </c>
      <c r="W43" s="188">
        <f t="shared" si="87"/>
        <v>0</v>
      </c>
      <c r="X43" s="188">
        <f t="shared" si="88"/>
        <v>0</v>
      </c>
      <c r="Y43" s="188">
        <f t="shared" si="80"/>
        <v>0</v>
      </c>
      <c r="Z43" s="189">
        <v>0.0</v>
      </c>
    </row>
    <row r="44" ht="30.0" customHeight="1">
      <c r="A44" s="190" t="s">
        <v>81</v>
      </c>
      <c r="B44" s="191" t="s">
        <v>129</v>
      </c>
      <c r="C44" s="192" t="s">
        <v>126</v>
      </c>
      <c r="D44" s="193" t="s">
        <v>127</v>
      </c>
      <c r="E44" s="194"/>
      <c r="F44" s="195"/>
      <c r="G44" s="196">
        <f t="shared" si="81"/>
        <v>0</v>
      </c>
      <c r="H44" s="194"/>
      <c r="I44" s="195"/>
      <c r="J44" s="196">
        <f t="shared" si="82"/>
        <v>0</v>
      </c>
      <c r="K44" s="194"/>
      <c r="L44" s="195"/>
      <c r="M44" s="196">
        <f t="shared" si="83"/>
        <v>0</v>
      </c>
      <c r="N44" s="194"/>
      <c r="O44" s="195"/>
      <c r="P44" s="196">
        <f t="shared" si="84"/>
        <v>0</v>
      </c>
      <c r="Q44" s="194"/>
      <c r="R44" s="195"/>
      <c r="S44" s="196">
        <f t="shared" si="85"/>
        <v>0</v>
      </c>
      <c r="T44" s="194"/>
      <c r="U44" s="195"/>
      <c r="V44" s="196">
        <f t="shared" si="86"/>
        <v>0</v>
      </c>
      <c r="W44" s="197">
        <f t="shared" si="87"/>
        <v>0</v>
      </c>
      <c r="X44" s="197">
        <f t="shared" si="88"/>
        <v>0</v>
      </c>
      <c r="Y44" s="197">
        <f t="shared" si="80"/>
        <v>0</v>
      </c>
      <c r="Z44" s="198">
        <v>0.0</v>
      </c>
    </row>
    <row r="45" ht="30.0" customHeight="1">
      <c r="A45" s="171" t="s">
        <v>78</v>
      </c>
      <c r="B45" s="172" t="s">
        <v>130</v>
      </c>
      <c r="C45" s="173" t="s">
        <v>131</v>
      </c>
      <c r="D45" s="174"/>
      <c r="E45" s="175">
        <f>SUM(E46:E48)</f>
        <v>0</v>
      </c>
      <c r="F45" s="176"/>
      <c r="G45" s="177">
        <f t="shared" ref="G45:H45" si="89">SUM(G46:G48)</f>
        <v>0</v>
      </c>
      <c r="H45" s="175">
        <f t="shared" si="89"/>
        <v>0</v>
      </c>
      <c r="I45" s="176"/>
      <c r="J45" s="177">
        <f t="shared" ref="J45:K45" si="90">SUM(J46:J48)</f>
        <v>0</v>
      </c>
      <c r="K45" s="175">
        <f t="shared" si="90"/>
        <v>0</v>
      </c>
      <c r="L45" s="176"/>
      <c r="M45" s="177">
        <f t="shared" ref="M45:N45" si="91">SUM(M46:M48)</f>
        <v>0</v>
      </c>
      <c r="N45" s="175">
        <f t="shared" si="91"/>
        <v>0</v>
      </c>
      <c r="O45" s="176"/>
      <c r="P45" s="177">
        <f t="shared" ref="P45:Q45" si="92">SUM(P46:P48)</f>
        <v>0</v>
      </c>
      <c r="Q45" s="175">
        <f t="shared" si="92"/>
        <v>0</v>
      </c>
      <c r="R45" s="176"/>
      <c r="S45" s="177">
        <f t="shared" ref="S45:T45" si="93">SUM(S46:S48)</f>
        <v>0</v>
      </c>
      <c r="T45" s="175">
        <f t="shared" si="93"/>
        <v>0</v>
      </c>
      <c r="U45" s="176"/>
      <c r="V45" s="176">
        <f t="shared" ref="V45:X45" si="94">SUM(V46:V48)</f>
        <v>0</v>
      </c>
      <c r="W45" s="177">
        <f t="shared" si="94"/>
        <v>0</v>
      </c>
      <c r="X45" s="178">
        <f t="shared" si="94"/>
        <v>0</v>
      </c>
      <c r="Y45" s="179">
        <f t="shared" si="80"/>
        <v>0</v>
      </c>
      <c r="Z45" s="179">
        <v>0.0</v>
      </c>
    </row>
    <row r="46" ht="30.0" customHeight="1">
      <c r="A46" s="181" t="s">
        <v>81</v>
      </c>
      <c r="B46" s="182" t="s">
        <v>132</v>
      </c>
      <c r="C46" s="183" t="s">
        <v>133</v>
      </c>
      <c r="D46" s="184" t="s">
        <v>134</v>
      </c>
      <c r="E46" s="185"/>
      <c r="F46" s="186"/>
      <c r="G46" s="187">
        <f t="shared" ref="G46:G48" si="95">E46*F46</f>
        <v>0</v>
      </c>
      <c r="H46" s="185"/>
      <c r="I46" s="186"/>
      <c r="J46" s="187">
        <f t="shared" ref="J46:J48" si="96">H46*I46</f>
        <v>0</v>
      </c>
      <c r="K46" s="185">
        <v>0.0</v>
      </c>
      <c r="L46" s="186"/>
      <c r="M46" s="187">
        <f t="shared" ref="M46:M48" si="97">K46*L46</f>
        <v>0</v>
      </c>
      <c r="N46" s="185"/>
      <c r="O46" s="186"/>
      <c r="P46" s="187">
        <f t="shared" ref="P46:P48" si="98">N46*O46</f>
        <v>0</v>
      </c>
      <c r="Q46" s="185"/>
      <c r="R46" s="186"/>
      <c r="S46" s="187">
        <f t="shared" ref="S46:S48" si="99">Q46*R46</f>
        <v>0</v>
      </c>
      <c r="T46" s="185"/>
      <c r="U46" s="186"/>
      <c r="V46" s="187">
        <f t="shared" ref="V46:V48" si="100">T46*U46</f>
        <v>0</v>
      </c>
      <c r="W46" s="188">
        <f t="shared" ref="W46:W48" si="101">G46+M46+S46</f>
        <v>0</v>
      </c>
      <c r="X46" s="188">
        <f t="shared" ref="X46:X48" si="102">J46+P46+V46</f>
        <v>0</v>
      </c>
      <c r="Y46" s="188">
        <f t="shared" si="80"/>
        <v>0</v>
      </c>
      <c r="Z46" s="189">
        <v>0.0</v>
      </c>
    </row>
    <row r="47" ht="30.0" customHeight="1">
      <c r="A47" s="181" t="s">
        <v>81</v>
      </c>
      <c r="B47" s="182" t="s">
        <v>135</v>
      </c>
      <c r="C47" s="183" t="s">
        <v>133</v>
      </c>
      <c r="D47" s="184" t="s">
        <v>134</v>
      </c>
      <c r="E47" s="185"/>
      <c r="F47" s="186"/>
      <c r="G47" s="187">
        <f t="shared" si="95"/>
        <v>0</v>
      </c>
      <c r="H47" s="185"/>
      <c r="I47" s="186"/>
      <c r="J47" s="187">
        <f t="shared" si="96"/>
        <v>0</v>
      </c>
      <c r="K47" s="185">
        <v>0.0</v>
      </c>
      <c r="L47" s="186"/>
      <c r="M47" s="187">
        <f t="shared" si="97"/>
        <v>0</v>
      </c>
      <c r="N47" s="185"/>
      <c r="O47" s="186"/>
      <c r="P47" s="187">
        <f t="shared" si="98"/>
        <v>0</v>
      </c>
      <c r="Q47" s="185"/>
      <c r="R47" s="186"/>
      <c r="S47" s="187">
        <f t="shared" si="99"/>
        <v>0</v>
      </c>
      <c r="T47" s="185"/>
      <c r="U47" s="186"/>
      <c r="V47" s="187">
        <f t="shared" si="100"/>
        <v>0</v>
      </c>
      <c r="W47" s="188">
        <f t="shared" si="101"/>
        <v>0</v>
      </c>
      <c r="X47" s="188">
        <f t="shared" si="102"/>
        <v>0</v>
      </c>
      <c r="Y47" s="188">
        <f t="shared" si="80"/>
        <v>0</v>
      </c>
      <c r="Z47" s="189">
        <v>0.0</v>
      </c>
    </row>
    <row r="48" ht="30.0" customHeight="1">
      <c r="A48" s="190" t="s">
        <v>81</v>
      </c>
      <c r="B48" s="191" t="s">
        <v>136</v>
      </c>
      <c r="C48" s="192" t="s">
        <v>133</v>
      </c>
      <c r="D48" s="193" t="s">
        <v>134</v>
      </c>
      <c r="E48" s="194"/>
      <c r="F48" s="195"/>
      <c r="G48" s="196">
        <f t="shared" si="95"/>
        <v>0</v>
      </c>
      <c r="H48" s="194"/>
      <c r="I48" s="195"/>
      <c r="J48" s="196">
        <f t="shared" si="96"/>
        <v>0</v>
      </c>
      <c r="K48" s="194">
        <v>0.0</v>
      </c>
      <c r="L48" s="195"/>
      <c r="M48" s="196">
        <f t="shared" si="97"/>
        <v>0</v>
      </c>
      <c r="N48" s="194"/>
      <c r="O48" s="195"/>
      <c r="P48" s="196">
        <f t="shared" si="98"/>
        <v>0</v>
      </c>
      <c r="Q48" s="194"/>
      <c r="R48" s="195"/>
      <c r="S48" s="196">
        <f t="shared" si="99"/>
        <v>0</v>
      </c>
      <c r="T48" s="194"/>
      <c r="U48" s="195"/>
      <c r="V48" s="196">
        <f t="shared" si="100"/>
        <v>0</v>
      </c>
      <c r="W48" s="197">
        <f t="shared" si="101"/>
        <v>0</v>
      </c>
      <c r="X48" s="197">
        <f t="shared" si="102"/>
        <v>0</v>
      </c>
      <c r="Y48" s="197">
        <f t="shared" si="80"/>
        <v>0</v>
      </c>
      <c r="Z48" s="198">
        <v>0.0</v>
      </c>
    </row>
    <row r="49" ht="30.0" customHeight="1">
      <c r="A49" s="171" t="s">
        <v>78</v>
      </c>
      <c r="B49" s="172" t="s">
        <v>137</v>
      </c>
      <c r="C49" s="173" t="s">
        <v>138</v>
      </c>
      <c r="D49" s="174"/>
      <c r="E49" s="175">
        <f>SUM(E50:E52)</f>
        <v>0</v>
      </c>
      <c r="F49" s="176"/>
      <c r="G49" s="177">
        <f t="shared" ref="G49:H49" si="103">SUM(G50:G52)</f>
        <v>0</v>
      </c>
      <c r="H49" s="175">
        <f t="shared" si="103"/>
        <v>0</v>
      </c>
      <c r="I49" s="176"/>
      <c r="J49" s="177">
        <f t="shared" ref="J49:K49" si="104">SUM(J50:J52)</f>
        <v>0</v>
      </c>
      <c r="K49" s="175">
        <f t="shared" si="104"/>
        <v>0</v>
      </c>
      <c r="L49" s="176"/>
      <c r="M49" s="177">
        <f t="shared" ref="M49:N49" si="105">SUM(M50:M52)</f>
        <v>0</v>
      </c>
      <c r="N49" s="175">
        <f t="shared" si="105"/>
        <v>0</v>
      </c>
      <c r="O49" s="176"/>
      <c r="P49" s="177">
        <f t="shared" ref="P49:Q49" si="106">SUM(P50:P52)</f>
        <v>0</v>
      </c>
      <c r="Q49" s="175">
        <f t="shared" si="106"/>
        <v>0</v>
      </c>
      <c r="R49" s="176"/>
      <c r="S49" s="177">
        <f t="shared" ref="S49:T49" si="107">SUM(S50:S52)</f>
        <v>0</v>
      </c>
      <c r="T49" s="175">
        <f t="shared" si="107"/>
        <v>0</v>
      </c>
      <c r="U49" s="176"/>
      <c r="V49" s="176">
        <f t="shared" ref="V49:X49" si="108">SUM(V50:V52)</f>
        <v>0</v>
      </c>
      <c r="W49" s="177">
        <f t="shared" si="108"/>
        <v>0</v>
      </c>
      <c r="X49" s="178">
        <f t="shared" si="108"/>
        <v>0</v>
      </c>
      <c r="Y49" s="178">
        <f t="shared" si="80"/>
        <v>0</v>
      </c>
      <c r="Z49" s="178">
        <v>0.0</v>
      </c>
    </row>
    <row r="50" ht="30.0" customHeight="1">
      <c r="A50" s="181" t="s">
        <v>81</v>
      </c>
      <c r="B50" s="182" t="s">
        <v>139</v>
      </c>
      <c r="C50" s="183" t="s">
        <v>140</v>
      </c>
      <c r="D50" s="184" t="s">
        <v>134</v>
      </c>
      <c r="E50" s="185"/>
      <c r="F50" s="186"/>
      <c r="G50" s="187">
        <f t="shared" ref="G50:G52" si="109">E50*F50</f>
        <v>0</v>
      </c>
      <c r="H50" s="185"/>
      <c r="I50" s="186"/>
      <c r="J50" s="187">
        <f t="shared" ref="J50:J52" si="110">H50*I50</f>
        <v>0</v>
      </c>
      <c r="K50" s="185">
        <v>0.0</v>
      </c>
      <c r="L50" s="186"/>
      <c r="M50" s="187">
        <f t="shared" ref="M50:M52" si="111">K50*L50</f>
        <v>0</v>
      </c>
      <c r="N50" s="185"/>
      <c r="O50" s="186"/>
      <c r="P50" s="187">
        <f t="shared" ref="P50:P52" si="112">N50*O50</f>
        <v>0</v>
      </c>
      <c r="Q50" s="185"/>
      <c r="R50" s="186"/>
      <c r="S50" s="187">
        <f t="shared" ref="S50:S52" si="113">Q50*R50</f>
        <v>0</v>
      </c>
      <c r="T50" s="185"/>
      <c r="U50" s="186"/>
      <c r="V50" s="187">
        <f t="shared" ref="V50:V52" si="114">T50*U50</f>
        <v>0</v>
      </c>
      <c r="W50" s="188">
        <f t="shared" ref="W50:W52" si="115">G50+M50+S50</f>
        <v>0</v>
      </c>
      <c r="X50" s="188">
        <f t="shared" ref="X50:X52" si="116">J50+P50+V50</f>
        <v>0</v>
      </c>
      <c r="Y50" s="188">
        <f t="shared" si="80"/>
        <v>0</v>
      </c>
      <c r="Z50" s="189">
        <v>0.0</v>
      </c>
    </row>
    <row r="51" ht="30.0" customHeight="1">
      <c r="A51" s="181" t="s">
        <v>81</v>
      </c>
      <c r="B51" s="182" t="s">
        <v>141</v>
      </c>
      <c r="C51" s="183" t="s">
        <v>142</v>
      </c>
      <c r="D51" s="184" t="s">
        <v>134</v>
      </c>
      <c r="E51" s="185"/>
      <c r="F51" s="186"/>
      <c r="G51" s="187">
        <f t="shared" si="109"/>
        <v>0</v>
      </c>
      <c r="H51" s="185"/>
      <c r="I51" s="186"/>
      <c r="J51" s="187">
        <f t="shared" si="110"/>
        <v>0</v>
      </c>
      <c r="K51" s="185">
        <v>0.0</v>
      </c>
      <c r="L51" s="186"/>
      <c r="M51" s="187">
        <f t="shared" si="111"/>
        <v>0</v>
      </c>
      <c r="N51" s="185"/>
      <c r="O51" s="186"/>
      <c r="P51" s="187">
        <f t="shared" si="112"/>
        <v>0</v>
      </c>
      <c r="Q51" s="185"/>
      <c r="R51" s="186"/>
      <c r="S51" s="187">
        <f t="shared" si="113"/>
        <v>0</v>
      </c>
      <c r="T51" s="185"/>
      <c r="U51" s="186"/>
      <c r="V51" s="187">
        <f t="shared" si="114"/>
        <v>0</v>
      </c>
      <c r="W51" s="188">
        <f t="shared" si="115"/>
        <v>0</v>
      </c>
      <c r="X51" s="188">
        <f t="shared" si="116"/>
        <v>0</v>
      </c>
      <c r="Y51" s="188">
        <f t="shared" si="80"/>
        <v>0</v>
      </c>
      <c r="Z51" s="189">
        <v>0.0</v>
      </c>
    </row>
    <row r="52" ht="30.0" customHeight="1">
      <c r="A52" s="190" t="s">
        <v>81</v>
      </c>
      <c r="B52" s="191" t="s">
        <v>143</v>
      </c>
      <c r="C52" s="192" t="s">
        <v>140</v>
      </c>
      <c r="D52" s="193" t="s">
        <v>134</v>
      </c>
      <c r="E52" s="194"/>
      <c r="F52" s="195"/>
      <c r="G52" s="196">
        <f t="shared" si="109"/>
        <v>0</v>
      </c>
      <c r="H52" s="194"/>
      <c r="I52" s="195"/>
      <c r="J52" s="196">
        <f t="shared" si="110"/>
        <v>0</v>
      </c>
      <c r="K52" s="194">
        <v>0.0</v>
      </c>
      <c r="L52" s="195"/>
      <c r="M52" s="196">
        <f t="shared" si="111"/>
        <v>0</v>
      </c>
      <c r="N52" s="194"/>
      <c r="O52" s="195"/>
      <c r="P52" s="196">
        <f t="shared" si="112"/>
        <v>0</v>
      </c>
      <c r="Q52" s="194"/>
      <c r="R52" s="195"/>
      <c r="S52" s="196">
        <f t="shared" si="113"/>
        <v>0</v>
      </c>
      <c r="T52" s="194"/>
      <c r="U52" s="195"/>
      <c r="V52" s="196">
        <f t="shared" si="114"/>
        <v>0</v>
      </c>
      <c r="W52" s="197">
        <f t="shared" si="115"/>
        <v>0</v>
      </c>
      <c r="X52" s="197">
        <f t="shared" si="116"/>
        <v>0</v>
      </c>
      <c r="Y52" s="197">
        <f t="shared" si="80"/>
        <v>0</v>
      </c>
      <c r="Z52" s="198">
        <v>0.0</v>
      </c>
    </row>
    <row r="53" ht="30.0" customHeight="1">
      <c r="A53" s="226" t="s">
        <v>144</v>
      </c>
      <c r="B53" s="227"/>
      <c r="C53" s="228"/>
      <c r="D53" s="229"/>
      <c r="E53" s="237">
        <f>E49+E45+E41</f>
        <v>0</v>
      </c>
      <c r="F53" s="231"/>
      <c r="G53" s="232">
        <f t="shared" ref="G53:H53" si="117">G49+G45+G41</f>
        <v>0</v>
      </c>
      <c r="H53" s="237">
        <f t="shared" si="117"/>
        <v>0</v>
      </c>
      <c r="I53" s="231"/>
      <c r="J53" s="232">
        <f t="shared" ref="J53:K53" si="118">J49+J45+J41</f>
        <v>0</v>
      </c>
      <c r="K53" s="237">
        <f t="shared" si="118"/>
        <v>0</v>
      </c>
      <c r="L53" s="231"/>
      <c r="M53" s="232">
        <f t="shared" ref="M53:N53" si="119">M49+M45+M41</f>
        <v>0</v>
      </c>
      <c r="N53" s="237">
        <f t="shared" si="119"/>
        <v>0</v>
      </c>
      <c r="O53" s="231"/>
      <c r="P53" s="232">
        <f t="shared" ref="P53:Q53" si="120">P49+P45+P41</f>
        <v>0</v>
      </c>
      <c r="Q53" s="237">
        <f t="shared" si="120"/>
        <v>0</v>
      </c>
      <c r="R53" s="231"/>
      <c r="S53" s="232">
        <f t="shared" ref="S53:T53" si="121">S49+S45+S41</f>
        <v>0</v>
      </c>
      <c r="T53" s="237">
        <f t="shared" si="121"/>
        <v>0</v>
      </c>
      <c r="U53" s="231"/>
      <c r="V53" s="232">
        <f t="shared" ref="V53:X53" si="122">V49+V45+V41</f>
        <v>0</v>
      </c>
      <c r="W53" s="238">
        <f t="shared" si="122"/>
        <v>0</v>
      </c>
      <c r="X53" s="238">
        <f t="shared" si="122"/>
        <v>0</v>
      </c>
      <c r="Y53" s="238">
        <f t="shared" si="80"/>
        <v>0</v>
      </c>
      <c r="Z53" s="238">
        <v>0.0</v>
      </c>
    </row>
    <row r="54" ht="30.0" customHeight="1">
      <c r="A54" s="163" t="s">
        <v>76</v>
      </c>
      <c r="B54" s="164">
        <v>3.0</v>
      </c>
      <c r="C54" s="165" t="s">
        <v>145</v>
      </c>
      <c r="D54" s="166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9"/>
      <c r="X54" s="170"/>
      <c r="Y54" s="170"/>
      <c r="Z54" s="170"/>
    </row>
    <row r="55" ht="45.0" customHeight="1">
      <c r="A55" s="200" t="s">
        <v>78</v>
      </c>
      <c r="B55" s="201" t="s">
        <v>146</v>
      </c>
      <c r="C55" s="202" t="s">
        <v>147</v>
      </c>
      <c r="D55" s="203"/>
      <c r="E55" s="204">
        <f>SUM(E56:E59)</f>
        <v>4</v>
      </c>
      <c r="F55" s="205"/>
      <c r="G55" s="206">
        <f t="shared" ref="G55:H55" si="123">SUM(G56:G59)</f>
        <v>20900</v>
      </c>
      <c r="H55" s="204">
        <f t="shared" si="123"/>
        <v>4</v>
      </c>
      <c r="I55" s="205"/>
      <c r="J55" s="206">
        <f t="shared" ref="J55:K55" si="124">SUM(J56:J59)</f>
        <v>20900</v>
      </c>
      <c r="K55" s="204">
        <f t="shared" si="124"/>
        <v>0</v>
      </c>
      <c r="L55" s="205"/>
      <c r="M55" s="206">
        <f t="shared" ref="M55:N55" si="125">SUM(M56:M59)</f>
        <v>0</v>
      </c>
      <c r="N55" s="204">
        <f t="shared" si="125"/>
        <v>0</v>
      </c>
      <c r="O55" s="205"/>
      <c r="P55" s="206">
        <f t="shared" ref="P55:Q55" si="126">SUM(P56:P59)</f>
        <v>0</v>
      </c>
      <c r="Q55" s="204">
        <f t="shared" si="126"/>
        <v>0</v>
      </c>
      <c r="R55" s="205"/>
      <c r="S55" s="206">
        <f t="shared" ref="S55:T55" si="127">SUM(S56:S59)</f>
        <v>0</v>
      </c>
      <c r="T55" s="204">
        <f t="shared" si="127"/>
        <v>0</v>
      </c>
      <c r="U55" s="205"/>
      <c r="V55" s="205">
        <f t="shared" ref="V55:X55" si="128">SUM(V56:V59)</f>
        <v>0</v>
      </c>
      <c r="W55" s="206">
        <f t="shared" si="128"/>
        <v>20900</v>
      </c>
      <c r="X55" s="207">
        <f t="shared" si="128"/>
        <v>20900</v>
      </c>
      <c r="Y55" s="208">
        <f t="shared" ref="Y55:Y63" si="129">W55-X55</f>
        <v>0</v>
      </c>
      <c r="Z55" s="209">
        <f t="shared" ref="Z55:Z57" si="130">Y55/W55</f>
        <v>0</v>
      </c>
    </row>
    <row r="56" ht="30.0" customHeight="1">
      <c r="A56" s="181" t="s">
        <v>81</v>
      </c>
      <c r="B56" s="182" t="s">
        <v>148</v>
      </c>
      <c r="C56" s="221" t="s">
        <v>149</v>
      </c>
      <c r="D56" s="239" t="s">
        <v>127</v>
      </c>
      <c r="E56" s="186">
        <v>1.0</v>
      </c>
      <c r="F56" s="186">
        <v>5900.0</v>
      </c>
      <c r="G56" s="186">
        <f t="shared" ref="G56:G59" si="131">E56*F56</f>
        <v>5900</v>
      </c>
      <c r="H56" s="212">
        <v>1.0</v>
      </c>
      <c r="I56" s="212">
        <v>5900.0</v>
      </c>
      <c r="J56" s="187">
        <f t="shared" ref="J56:J59" si="132">H56*I56</f>
        <v>5900</v>
      </c>
      <c r="K56" s="185"/>
      <c r="L56" s="186"/>
      <c r="M56" s="187">
        <f t="shared" ref="M56:M57" si="133">K56*L56</f>
        <v>0</v>
      </c>
      <c r="N56" s="185"/>
      <c r="O56" s="186"/>
      <c r="P56" s="187">
        <f t="shared" ref="P56:P57" si="134">N56*O56</f>
        <v>0</v>
      </c>
      <c r="Q56" s="185"/>
      <c r="R56" s="186"/>
      <c r="S56" s="187">
        <f t="shared" ref="S56:S57" si="135">Q56*R56</f>
        <v>0</v>
      </c>
      <c r="T56" s="185"/>
      <c r="U56" s="186"/>
      <c r="V56" s="187">
        <f t="shared" ref="V56:V57" si="136">T56*U56</f>
        <v>0</v>
      </c>
      <c r="W56" s="188">
        <f t="shared" ref="W56:W59" si="137">G56+M56+S56</f>
        <v>5900</v>
      </c>
      <c r="X56" s="188">
        <f t="shared" ref="X56:X59" si="138">J56+P56+V56</f>
        <v>5900</v>
      </c>
      <c r="Y56" s="188">
        <f t="shared" si="129"/>
        <v>0</v>
      </c>
      <c r="Z56" s="189">
        <f t="shared" si="130"/>
        <v>0</v>
      </c>
    </row>
    <row r="57" ht="30.0" customHeight="1">
      <c r="A57" s="181" t="s">
        <v>81</v>
      </c>
      <c r="B57" s="182" t="s">
        <v>150</v>
      </c>
      <c r="C57" s="240" t="s">
        <v>151</v>
      </c>
      <c r="D57" s="241" t="s">
        <v>152</v>
      </c>
      <c r="E57" s="186">
        <v>3.0</v>
      </c>
      <c r="F57" s="186">
        <v>5000.0</v>
      </c>
      <c r="G57" s="186">
        <f t="shared" si="131"/>
        <v>15000</v>
      </c>
      <c r="H57" s="212">
        <v>3.0</v>
      </c>
      <c r="I57" s="212">
        <v>5000.0</v>
      </c>
      <c r="J57" s="187">
        <f t="shared" si="132"/>
        <v>15000</v>
      </c>
      <c r="K57" s="185"/>
      <c r="L57" s="186"/>
      <c r="M57" s="187">
        <f t="shared" si="133"/>
        <v>0</v>
      </c>
      <c r="N57" s="185"/>
      <c r="O57" s="186"/>
      <c r="P57" s="187">
        <f t="shared" si="134"/>
        <v>0</v>
      </c>
      <c r="Q57" s="185"/>
      <c r="R57" s="186"/>
      <c r="S57" s="187">
        <f t="shared" si="135"/>
        <v>0</v>
      </c>
      <c r="T57" s="185"/>
      <c r="U57" s="186"/>
      <c r="V57" s="187">
        <f t="shared" si="136"/>
        <v>0</v>
      </c>
      <c r="W57" s="188">
        <f t="shared" si="137"/>
        <v>15000</v>
      </c>
      <c r="X57" s="188">
        <f t="shared" si="138"/>
        <v>15000</v>
      </c>
      <c r="Y57" s="188">
        <f t="shared" si="129"/>
        <v>0</v>
      </c>
      <c r="Z57" s="189">
        <f t="shared" si="130"/>
        <v>0</v>
      </c>
    </row>
    <row r="58" ht="30.0" customHeight="1">
      <c r="A58" s="242"/>
      <c r="B58" s="182" t="s">
        <v>153</v>
      </c>
      <c r="C58" s="215" t="s">
        <v>154</v>
      </c>
      <c r="D58" s="241" t="s">
        <v>127</v>
      </c>
      <c r="E58" s="186">
        <v>0.0</v>
      </c>
      <c r="F58" s="186">
        <v>0.0</v>
      </c>
      <c r="G58" s="186">
        <f t="shared" si="131"/>
        <v>0</v>
      </c>
      <c r="H58" s="186">
        <v>0.0</v>
      </c>
      <c r="I58" s="186">
        <v>0.0</v>
      </c>
      <c r="J58" s="187">
        <f t="shared" si="132"/>
        <v>0</v>
      </c>
      <c r="K58" s="185"/>
      <c r="L58" s="186"/>
      <c r="M58" s="187"/>
      <c r="N58" s="185"/>
      <c r="O58" s="186"/>
      <c r="P58" s="187"/>
      <c r="Q58" s="185"/>
      <c r="R58" s="186"/>
      <c r="S58" s="187"/>
      <c r="T58" s="185"/>
      <c r="U58" s="186"/>
      <c r="V58" s="187"/>
      <c r="W58" s="188">
        <f t="shared" si="137"/>
        <v>0</v>
      </c>
      <c r="X58" s="188">
        <f t="shared" si="138"/>
        <v>0</v>
      </c>
      <c r="Y58" s="188">
        <f t="shared" si="129"/>
        <v>0</v>
      </c>
      <c r="Z58" s="189"/>
    </row>
    <row r="59" ht="30.0" customHeight="1">
      <c r="A59" s="190" t="s">
        <v>81</v>
      </c>
      <c r="B59" s="191" t="s">
        <v>155</v>
      </c>
      <c r="C59" s="215" t="s">
        <v>154</v>
      </c>
      <c r="D59" s="241" t="s">
        <v>127</v>
      </c>
      <c r="E59" s="195">
        <v>0.0</v>
      </c>
      <c r="F59" s="195">
        <v>0.0</v>
      </c>
      <c r="G59" s="195">
        <f t="shared" si="131"/>
        <v>0</v>
      </c>
      <c r="H59" s="195">
        <v>0.0</v>
      </c>
      <c r="I59" s="195">
        <v>0.0</v>
      </c>
      <c r="J59" s="196">
        <f t="shared" si="132"/>
        <v>0</v>
      </c>
      <c r="K59" s="194"/>
      <c r="L59" s="195"/>
      <c r="M59" s="196">
        <f>K59*L59</f>
        <v>0</v>
      </c>
      <c r="N59" s="194"/>
      <c r="O59" s="195"/>
      <c r="P59" s="196">
        <f>N59*O59</f>
        <v>0</v>
      </c>
      <c r="Q59" s="194"/>
      <c r="R59" s="195"/>
      <c r="S59" s="196">
        <f>Q59*R59</f>
        <v>0</v>
      </c>
      <c r="T59" s="194"/>
      <c r="U59" s="195"/>
      <c r="V59" s="196">
        <f>T59*U59</f>
        <v>0</v>
      </c>
      <c r="W59" s="197">
        <f t="shared" si="137"/>
        <v>0</v>
      </c>
      <c r="X59" s="197">
        <f t="shared" si="138"/>
        <v>0</v>
      </c>
      <c r="Y59" s="197">
        <f t="shared" si="129"/>
        <v>0</v>
      </c>
      <c r="Z59" s="189"/>
    </row>
    <row r="60" ht="52.5" customHeight="1">
      <c r="A60" s="171" t="s">
        <v>78</v>
      </c>
      <c r="B60" s="172" t="s">
        <v>156</v>
      </c>
      <c r="C60" s="173" t="s">
        <v>157</v>
      </c>
      <c r="D60" s="174"/>
      <c r="E60" s="175"/>
      <c r="F60" s="176"/>
      <c r="G60" s="177"/>
      <c r="H60" s="175"/>
      <c r="I60" s="176"/>
      <c r="J60" s="177"/>
      <c r="K60" s="175">
        <f>SUM(K61:K62)</f>
        <v>0</v>
      </c>
      <c r="L60" s="176"/>
      <c r="M60" s="177">
        <f t="shared" ref="M60:N60" si="139">SUM(M61:M62)</f>
        <v>0</v>
      </c>
      <c r="N60" s="175">
        <f t="shared" si="139"/>
        <v>0</v>
      </c>
      <c r="O60" s="176"/>
      <c r="P60" s="177">
        <f t="shared" ref="P60:Q60" si="140">SUM(P61:P62)</f>
        <v>0</v>
      </c>
      <c r="Q60" s="175">
        <f t="shared" si="140"/>
        <v>0</v>
      </c>
      <c r="R60" s="176"/>
      <c r="S60" s="177">
        <f t="shared" ref="S60:T60" si="141">SUM(S61:S62)</f>
        <v>0</v>
      </c>
      <c r="T60" s="175">
        <f t="shared" si="141"/>
        <v>0</v>
      </c>
      <c r="U60" s="176"/>
      <c r="V60" s="176">
        <f t="shared" ref="V60:X60" si="142">SUM(V61:V62)</f>
        <v>0</v>
      </c>
      <c r="W60" s="177">
        <f t="shared" si="142"/>
        <v>0</v>
      </c>
      <c r="X60" s="178">
        <f t="shared" si="142"/>
        <v>0</v>
      </c>
      <c r="Y60" s="178">
        <f t="shared" si="129"/>
        <v>0</v>
      </c>
      <c r="Z60" s="178">
        <v>0.0</v>
      </c>
    </row>
    <row r="61" ht="30.0" customHeight="1">
      <c r="A61" s="181" t="s">
        <v>81</v>
      </c>
      <c r="B61" s="182" t="s">
        <v>158</v>
      </c>
      <c r="C61" s="183" t="s">
        <v>159</v>
      </c>
      <c r="D61" s="184" t="s">
        <v>96</v>
      </c>
      <c r="E61" s="243" t="s">
        <v>160</v>
      </c>
      <c r="F61" s="244"/>
      <c r="G61" s="245"/>
      <c r="H61" s="243" t="s">
        <v>160</v>
      </c>
      <c r="I61" s="244"/>
      <c r="J61" s="245"/>
      <c r="K61" s="185"/>
      <c r="L61" s="186"/>
      <c r="M61" s="187">
        <f t="shared" ref="M61:M62" si="143">K61*L61</f>
        <v>0</v>
      </c>
      <c r="N61" s="185"/>
      <c r="O61" s="186"/>
      <c r="P61" s="187">
        <f t="shared" ref="P61:P62" si="144">N61*O61</f>
        <v>0</v>
      </c>
      <c r="Q61" s="185"/>
      <c r="R61" s="186"/>
      <c r="S61" s="187">
        <f t="shared" ref="S61:S62" si="145">Q61*R61</f>
        <v>0</v>
      </c>
      <c r="T61" s="185"/>
      <c r="U61" s="186"/>
      <c r="V61" s="187">
        <f t="shared" ref="V61:V62" si="146">T61*U61</f>
        <v>0</v>
      </c>
      <c r="W61" s="188">
        <f t="shared" ref="W61:W62" si="147">G61+M61+S61</f>
        <v>0</v>
      </c>
      <c r="X61" s="188">
        <f t="shared" ref="X61:X62" si="148">J61+P61+V61</f>
        <v>0</v>
      </c>
      <c r="Y61" s="188">
        <f t="shared" si="129"/>
        <v>0</v>
      </c>
      <c r="Z61" s="189">
        <v>0.0</v>
      </c>
    </row>
    <row r="62" ht="30.0" customHeight="1">
      <c r="A62" s="190" t="s">
        <v>81</v>
      </c>
      <c r="B62" s="191" t="s">
        <v>161</v>
      </c>
      <c r="C62" s="192" t="s">
        <v>162</v>
      </c>
      <c r="D62" s="193" t="s">
        <v>96</v>
      </c>
      <c r="E62" s="49"/>
      <c r="F62" s="246"/>
      <c r="G62" s="50"/>
      <c r="H62" s="49"/>
      <c r="I62" s="246"/>
      <c r="J62" s="50"/>
      <c r="K62" s="194"/>
      <c r="L62" s="195"/>
      <c r="M62" s="196">
        <f t="shared" si="143"/>
        <v>0</v>
      </c>
      <c r="N62" s="194"/>
      <c r="O62" s="195"/>
      <c r="P62" s="196">
        <f t="shared" si="144"/>
        <v>0</v>
      </c>
      <c r="Q62" s="194"/>
      <c r="R62" s="195"/>
      <c r="S62" s="196">
        <f t="shared" si="145"/>
        <v>0</v>
      </c>
      <c r="T62" s="194"/>
      <c r="U62" s="195"/>
      <c r="V62" s="196">
        <f t="shared" si="146"/>
        <v>0</v>
      </c>
      <c r="W62" s="197">
        <f t="shared" si="147"/>
        <v>0</v>
      </c>
      <c r="X62" s="197">
        <f t="shared" si="148"/>
        <v>0</v>
      </c>
      <c r="Y62" s="197">
        <f t="shared" si="129"/>
        <v>0</v>
      </c>
      <c r="Z62" s="198">
        <v>0.0</v>
      </c>
    </row>
    <row r="63" ht="30.0" customHeight="1">
      <c r="A63" s="226" t="s">
        <v>163</v>
      </c>
      <c r="B63" s="227"/>
      <c r="C63" s="228"/>
      <c r="D63" s="229"/>
      <c r="E63" s="237">
        <f>E55</f>
        <v>4</v>
      </c>
      <c r="F63" s="231"/>
      <c r="G63" s="232">
        <f t="shared" ref="G63:H63" si="149">G55</f>
        <v>20900</v>
      </c>
      <c r="H63" s="237">
        <f t="shared" si="149"/>
        <v>4</v>
      </c>
      <c r="I63" s="231"/>
      <c r="J63" s="232">
        <f>J55</f>
        <v>20900</v>
      </c>
      <c r="K63" s="237">
        <f>K60+K55</f>
        <v>0</v>
      </c>
      <c r="L63" s="231"/>
      <c r="M63" s="232">
        <f t="shared" ref="M63:N63" si="150">M60+M55</f>
        <v>0</v>
      </c>
      <c r="N63" s="237">
        <f t="shared" si="150"/>
        <v>0</v>
      </c>
      <c r="O63" s="231"/>
      <c r="P63" s="232">
        <f t="shared" ref="P63:Q63" si="151">P60+P55</f>
        <v>0</v>
      </c>
      <c r="Q63" s="237">
        <f t="shared" si="151"/>
        <v>0</v>
      </c>
      <c r="R63" s="231"/>
      <c r="S63" s="232">
        <f t="shared" ref="S63:T63" si="152">S60+S55</f>
        <v>0</v>
      </c>
      <c r="T63" s="237">
        <f t="shared" si="152"/>
        <v>0</v>
      </c>
      <c r="U63" s="231"/>
      <c r="V63" s="232">
        <f t="shared" ref="V63:X63" si="153">V60+V55</f>
        <v>0</v>
      </c>
      <c r="W63" s="238">
        <f t="shared" si="153"/>
        <v>20900</v>
      </c>
      <c r="X63" s="238">
        <f t="shared" si="153"/>
        <v>20900</v>
      </c>
      <c r="Y63" s="238">
        <f t="shared" si="129"/>
        <v>0</v>
      </c>
      <c r="Z63" s="238">
        <f>Y63/W63</f>
        <v>0</v>
      </c>
    </row>
    <row r="64" ht="30.0" customHeight="1">
      <c r="A64" s="163" t="s">
        <v>76</v>
      </c>
      <c r="B64" s="164">
        <v>4.0</v>
      </c>
      <c r="C64" s="165" t="s">
        <v>164</v>
      </c>
      <c r="D64" s="166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9"/>
      <c r="X64" s="170"/>
      <c r="Y64" s="236"/>
      <c r="Z64" s="170"/>
    </row>
    <row r="65" ht="30.0" customHeight="1">
      <c r="A65" s="200" t="s">
        <v>78</v>
      </c>
      <c r="B65" s="201" t="s">
        <v>165</v>
      </c>
      <c r="C65" s="202" t="s">
        <v>166</v>
      </c>
      <c r="D65" s="203"/>
      <c r="E65" s="204">
        <f>SUM(E66:E68)</f>
        <v>0</v>
      </c>
      <c r="F65" s="205"/>
      <c r="G65" s="206">
        <f t="shared" ref="G65:H65" si="154">SUM(G66:G68)</f>
        <v>0</v>
      </c>
      <c r="H65" s="204">
        <f t="shared" si="154"/>
        <v>0</v>
      </c>
      <c r="I65" s="205"/>
      <c r="J65" s="206">
        <f t="shared" ref="J65:K65" si="155">SUM(J66:J68)</f>
        <v>0</v>
      </c>
      <c r="K65" s="204">
        <f t="shared" si="155"/>
        <v>0</v>
      </c>
      <c r="L65" s="205"/>
      <c r="M65" s="206">
        <f t="shared" ref="M65:N65" si="156">SUM(M66:M68)</f>
        <v>0</v>
      </c>
      <c r="N65" s="204">
        <f t="shared" si="156"/>
        <v>0</v>
      </c>
      <c r="O65" s="205"/>
      <c r="P65" s="206">
        <f t="shared" ref="P65:Q65" si="157">SUM(P66:P68)</f>
        <v>0</v>
      </c>
      <c r="Q65" s="204">
        <f t="shared" si="157"/>
        <v>0</v>
      </c>
      <c r="R65" s="205"/>
      <c r="S65" s="206">
        <f t="shared" ref="S65:T65" si="158">SUM(S66:S68)</f>
        <v>0</v>
      </c>
      <c r="T65" s="204">
        <f t="shared" si="158"/>
        <v>0</v>
      </c>
      <c r="U65" s="205"/>
      <c r="V65" s="205">
        <f t="shared" ref="V65:X65" si="159">SUM(V66:V68)</f>
        <v>0</v>
      </c>
      <c r="W65" s="206">
        <f t="shared" si="159"/>
        <v>0</v>
      </c>
      <c r="X65" s="207">
        <f t="shared" si="159"/>
        <v>0</v>
      </c>
      <c r="Y65" s="208">
        <f t="shared" ref="Y65:Y85" si="160">W65-X65</f>
        <v>0</v>
      </c>
      <c r="Z65" s="189"/>
    </row>
    <row r="66" ht="30.0" customHeight="1">
      <c r="A66" s="181" t="s">
        <v>81</v>
      </c>
      <c r="B66" s="220" t="s">
        <v>167</v>
      </c>
      <c r="C66" s="247" t="s">
        <v>168</v>
      </c>
      <c r="D66" s="248" t="s">
        <v>84</v>
      </c>
      <c r="E66" s="249">
        <v>0.0</v>
      </c>
      <c r="F66" s="250">
        <v>0.0</v>
      </c>
      <c r="G66" s="250">
        <f t="shared" ref="G66:G68" si="161">E66*F66</f>
        <v>0</v>
      </c>
      <c r="H66" s="250">
        <v>0.0</v>
      </c>
      <c r="I66" s="250">
        <v>0.0</v>
      </c>
      <c r="J66" s="251">
        <f t="shared" ref="J66:J68" si="162">H66*I66</f>
        <v>0</v>
      </c>
      <c r="K66" s="185"/>
      <c r="L66" s="250"/>
      <c r="M66" s="187">
        <f t="shared" ref="M66:M68" si="163">K66*L66</f>
        <v>0</v>
      </c>
      <c r="N66" s="185"/>
      <c r="O66" s="250"/>
      <c r="P66" s="187">
        <f t="shared" ref="P66:P68" si="164">N66*O66</f>
        <v>0</v>
      </c>
      <c r="Q66" s="185"/>
      <c r="R66" s="250"/>
      <c r="S66" s="187">
        <f t="shared" ref="S66:S68" si="165">Q66*R66</f>
        <v>0</v>
      </c>
      <c r="T66" s="185"/>
      <c r="U66" s="250"/>
      <c r="V66" s="187">
        <f t="shared" ref="V66:V68" si="166">T66*U66</f>
        <v>0</v>
      </c>
      <c r="W66" s="188">
        <f t="shared" ref="W66:W68" si="167">G66+M66+S66</f>
        <v>0</v>
      </c>
      <c r="X66" s="188">
        <f t="shared" ref="X66:X68" si="168">J66+P66+V66</f>
        <v>0</v>
      </c>
      <c r="Y66" s="188">
        <f t="shared" si="160"/>
        <v>0</v>
      </c>
      <c r="Z66" s="189"/>
    </row>
    <row r="67" ht="30.0" customHeight="1">
      <c r="A67" s="181" t="s">
        <v>81</v>
      </c>
      <c r="B67" s="220" t="s">
        <v>169</v>
      </c>
      <c r="C67" s="247" t="s">
        <v>170</v>
      </c>
      <c r="D67" s="248" t="s">
        <v>171</v>
      </c>
      <c r="E67" s="249">
        <v>0.0</v>
      </c>
      <c r="F67" s="250">
        <v>0.0</v>
      </c>
      <c r="G67" s="250">
        <f t="shared" si="161"/>
        <v>0</v>
      </c>
      <c r="H67" s="250">
        <v>0.0</v>
      </c>
      <c r="I67" s="250">
        <v>0.0</v>
      </c>
      <c r="J67" s="251">
        <f t="shared" si="162"/>
        <v>0</v>
      </c>
      <c r="K67" s="185"/>
      <c r="L67" s="250"/>
      <c r="M67" s="187">
        <f t="shared" si="163"/>
        <v>0</v>
      </c>
      <c r="N67" s="185"/>
      <c r="O67" s="250"/>
      <c r="P67" s="187">
        <f t="shared" si="164"/>
        <v>0</v>
      </c>
      <c r="Q67" s="185"/>
      <c r="R67" s="250"/>
      <c r="S67" s="187">
        <f t="shared" si="165"/>
        <v>0</v>
      </c>
      <c r="T67" s="185"/>
      <c r="U67" s="250"/>
      <c r="V67" s="187">
        <f t="shared" si="166"/>
        <v>0</v>
      </c>
      <c r="W67" s="188">
        <f t="shared" si="167"/>
        <v>0</v>
      </c>
      <c r="X67" s="188">
        <f t="shared" si="168"/>
        <v>0</v>
      </c>
      <c r="Y67" s="188">
        <f t="shared" si="160"/>
        <v>0</v>
      </c>
      <c r="Z67" s="189"/>
    </row>
    <row r="68" ht="30.0" customHeight="1">
      <c r="A68" s="190" t="s">
        <v>81</v>
      </c>
      <c r="B68" s="191" t="s">
        <v>172</v>
      </c>
      <c r="C68" s="192" t="s">
        <v>173</v>
      </c>
      <c r="D68" s="252" t="s">
        <v>174</v>
      </c>
      <c r="E68" s="253"/>
      <c r="F68" s="254"/>
      <c r="G68" s="255">
        <f t="shared" si="161"/>
        <v>0</v>
      </c>
      <c r="H68" s="253"/>
      <c r="I68" s="254"/>
      <c r="J68" s="255">
        <f t="shared" si="162"/>
        <v>0</v>
      </c>
      <c r="K68" s="194"/>
      <c r="L68" s="254"/>
      <c r="M68" s="196">
        <f t="shared" si="163"/>
        <v>0</v>
      </c>
      <c r="N68" s="194"/>
      <c r="O68" s="254"/>
      <c r="P68" s="196">
        <f t="shared" si="164"/>
        <v>0</v>
      </c>
      <c r="Q68" s="194"/>
      <c r="R68" s="254"/>
      <c r="S68" s="196">
        <f t="shared" si="165"/>
        <v>0</v>
      </c>
      <c r="T68" s="194"/>
      <c r="U68" s="254"/>
      <c r="V68" s="196">
        <f t="shared" si="166"/>
        <v>0</v>
      </c>
      <c r="W68" s="197">
        <f t="shared" si="167"/>
        <v>0</v>
      </c>
      <c r="X68" s="197">
        <f t="shared" si="168"/>
        <v>0</v>
      </c>
      <c r="Y68" s="197">
        <f t="shared" si="160"/>
        <v>0</v>
      </c>
      <c r="Z68" s="198">
        <v>0.0</v>
      </c>
    </row>
    <row r="69" ht="30.0" customHeight="1">
      <c r="A69" s="171" t="s">
        <v>78</v>
      </c>
      <c r="B69" s="172" t="s">
        <v>175</v>
      </c>
      <c r="C69" s="173" t="s">
        <v>176</v>
      </c>
      <c r="D69" s="174"/>
      <c r="E69" s="175">
        <f>SUM(E70:E72)</f>
        <v>0</v>
      </c>
      <c r="F69" s="176"/>
      <c r="G69" s="177">
        <f t="shared" ref="G69:H69" si="169">SUM(G70:G72)</f>
        <v>0</v>
      </c>
      <c r="H69" s="175">
        <f t="shared" si="169"/>
        <v>0</v>
      </c>
      <c r="I69" s="176"/>
      <c r="J69" s="177">
        <f t="shared" ref="J69:K69" si="170">SUM(J70:J72)</f>
        <v>0</v>
      </c>
      <c r="K69" s="175">
        <f t="shared" si="170"/>
        <v>0</v>
      </c>
      <c r="L69" s="176"/>
      <c r="M69" s="177">
        <f t="shared" ref="M69:N69" si="171">SUM(M70:M72)</f>
        <v>0</v>
      </c>
      <c r="N69" s="175">
        <f t="shared" si="171"/>
        <v>0</v>
      </c>
      <c r="O69" s="176"/>
      <c r="P69" s="177">
        <f t="shared" ref="P69:Q69" si="172">SUM(P70:P72)</f>
        <v>0</v>
      </c>
      <c r="Q69" s="175">
        <f t="shared" si="172"/>
        <v>0</v>
      </c>
      <c r="R69" s="176"/>
      <c r="S69" s="177">
        <f t="shared" ref="S69:T69" si="173">SUM(S70:S72)</f>
        <v>0</v>
      </c>
      <c r="T69" s="175">
        <f t="shared" si="173"/>
        <v>0</v>
      </c>
      <c r="U69" s="176"/>
      <c r="V69" s="176">
        <f t="shared" ref="V69:X69" si="174">SUM(V70:V72)</f>
        <v>0</v>
      </c>
      <c r="W69" s="177">
        <f t="shared" si="174"/>
        <v>0</v>
      </c>
      <c r="X69" s="178">
        <f t="shared" si="174"/>
        <v>0</v>
      </c>
      <c r="Y69" s="178">
        <f t="shared" si="160"/>
        <v>0</v>
      </c>
      <c r="Z69" s="178">
        <v>0.0</v>
      </c>
    </row>
    <row r="70" ht="30.0" customHeight="1">
      <c r="A70" s="181" t="s">
        <v>81</v>
      </c>
      <c r="B70" s="182" t="s">
        <v>177</v>
      </c>
      <c r="C70" s="256" t="s">
        <v>178</v>
      </c>
      <c r="D70" s="184" t="s">
        <v>179</v>
      </c>
      <c r="E70" s="185"/>
      <c r="F70" s="186"/>
      <c r="G70" s="187">
        <f t="shared" ref="G70:G72" si="175">E70*F70</f>
        <v>0</v>
      </c>
      <c r="H70" s="185"/>
      <c r="I70" s="186"/>
      <c r="J70" s="187">
        <f t="shared" ref="J70:J72" si="176">H70*I70</f>
        <v>0</v>
      </c>
      <c r="K70" s="185"/>
      <c r="L70" s="186"/>
      <c r="M70" s="187">
        <f t="shared" ref="M70:M72" si="177">K70*L70</f>
        <v>0</v>
      </c>
      <c r="N70" s="185"/>
      <c r="O70" s="186"/>
      <c r="P70" s="187">
        <f t="shared" ref="P70:P72" si="178">N70*O70</f>
        <v>0</v>
      </c>
      <c r="Q70" s="185"/>
      <c r="R70" s="186"/>
      <c r="S70" s="187">
        <f t="shared" ref="S70:S72" si="179">Q70*R70</f>
        <v>0</v>
      </c>
      <c r="T70" s="185"/>
      <c r="U70" s="186"/>
      <c r="V70" s="187">
        <f t="shared" ref="V70:V72" si="180">T70*U70</f>
        <v>0</v>
      </c>
      <c r="W70" s="188">
        <f t="shared" ref="W70:W72" si="181">G70+M70+S70</f>
        <v>0</v>
      </c>
      <c r="X70" s="188">
        <f t="shared" ref="X70:X72" si="182">J70+P70+V70</f>
        <v>0</v>
      </c>
      <c r="Y70" s="188">
        <f t="shared" si="160"/>
        <v>0</v>
      </c>
      <c r="Z70" s="189">
        <v>0.0</v>
      </c>
    </row>
    <row r="71" ht="30.0" customHeight="1">
      <c r="A71" s="181" t="s">
        <v>81</v>
      </c>
      <c r="B71" s="182" t="s">
        <v>180</v>
      </c>
      <c r="C71" s="256" t="s">
        <v>181</v>
      </c>
      <c r="D71" s="184" t="s">
        <v>179</v>
      </c>
      <c r="E71" s="185"/>
      <c r="F71" s="186"/>
      <c r="G71" s="187">
        <f t="shared" si="175"/>
        <v>0</v>
      </c>
      <c r="H71" s="185"/>
      <c r="I71" s="186"/>
      <c r="J71" s="187">
        <f t="shared" si="176"/>
        <v>0</v>
      </c>
      <c r="K71" s="185"/>
      <c r="L71" s="186"/>
      <c r="M71" s="187">
        <f t="shared" si="177"/>
        <v>0</v>
      </c>
      <c r="N71" s="185"/>
      <c r="O71" s="186"/>
      <c r="P71" s="187">
        <f t="shared" si="178"/>
        <v>0</v>
      </c>
      <c r="Q71" s="185"/>
      <c r="R71" s="186"/>
      <c r="S71" s="187">
        <f t="shared" si="179"/>
        <v>0</v>
      </c>
      <c r="T71" s="185"/>
      <c r="U71" s="186"/>
      <c r="V71" s="187">
        <f t="shared" si="180"/>
        <v>0</v>
      </c>
      <c r="W71" s="188">
        <f t="shared" si="181"/>
        <v>0</v>
      </c>
      <c r="X71" s="188">
        <f t="shared" si="182"/>
        <v>0</v>
      </c>
      <c r="Y71" s="188">
        <f t="shared" si="160"/>
        <v>0</v>
      </c>
      <c r="Z71" s="189">
        <v>0.0</v>
      </c>
    </row>
    <row r="72" ht="30.0" customHeight="1">
      <c r="A72" s="190" t="s">
        <v>81</v>
      </c>
      <c r="B72" s="191" t="s">
        <v>182</v>
      </c>
      <c r="C72" s="257" t="s">
        <v>183</v>
      </c>
      <c r="D72" s="193" t="s">
        <v>179</v>
      </c>
      <c r="E72" s="194"/>
      <c r="F72" s="195"/>
      <c r="G72" s="196">
        <f t="shared" si="175"/>
        <v>0</v>
      </c>
      <c r="H72" s="194"/>
      <c r="I72" s="195"/>
      <c r="J72" s="196">
        <f t="shared" si="176"/>
        <v>0</v>
      </c>
      <c r="K72" s="194"/>
      <c r="L72" s="195"/>
      <c r="M72" s="196">
        <f t="shared" si="177"/>
        <v>0</v>
      </c>
      <c r="N72" s="194"/>
      <c r="O72" s="195"/>
      <c r="P72" s="196">
        <f t="shared" si="178"/>
        <v>0</v>
      </c>
      <c r="Q72" s="194"/>
      <c r="R72" s="195"/>
      <c r="S72" s="196">
        <f t="shared" si="179"/>
        <v>0</v>
      </c>
      <c r="T72" s="194"/>
      <c r="U72" s="195"/>
      <c r="V72" s="196">
        <f t="shared" si="180"/>
        <v>0</v>
      </c>
      <c r="W72" s="197">
        <f t="shared" si="181"/>
        <v>0</v>
      </c>
      <c r="X72" s="197">
        <f t="shared" si="182"/>
        <v>0</v>
      </c>
      <c r="Y72" s="197">
        <f t="shared" si="160"/>
        <v>0</v>
      </c>
      <c r="Z72" s="198">
        <v>0.0</v>
      </c>
    </row>
    <row r="73" ht="30.0" customHeight="1">
      <c r="A73" s="171" t="s">
        <v>78</v>
      </c>
      <c r="B73" s="172" t="s">
        <v>184</v>
      </c>
      <c r="C73" s="173" t="s">
        <v>185</v>
      </c>
      <c r="D73" s="174"/>
      <c r="E73" s="175">
        <f>SUM(E74:E76)</f>
        <v>0</v>
      </c>
      <c r="F73" s="176"/>
      <c r="G73" s="177">
        <f t="shared" ref="G73:H73" si="183">SUM(G74:G76)</f>
        <v>0</v>
      </c>
      <c r="H73" s="175">
        <f t="shared" si="183"/>
        <v>0</v>
      </c>
      <c r="I73" s="176"/>
      <c r="J73" s="177">
        <f t="shared" ref="J73:K73" si="184">SUM(J74:J76)</f>
        <v>0</v>
      </c>
      <c r="K73" s="175">
        <f t="shared" si="184"/>
        <v>0</v>
      </c>
      <c r="L73" s="176"/>
      <c r="M73" s="177">
        <f t="shared" ref="M73:N73" si="185">SUM(M74:M76)</f>
        <v>0</v>
      </c>
      <c r="N73" s="175">
        <f t="shared" si="185"/>
        <v>0</v>
      </c>
      <c r="O73" s="176"/>
      <c r="P73" s="177">
        <f t="shared" ref="P73:Q73" si="186">SUM(P74:P76)</f>
        <v>0</v>
      </c>
      <c r="Q73" s="175">
        <f t="shared" si="186"/>
        <v>0</v>
      </c>
      <c r="R73" s="176"/>
      <c r="S73" s="177">
        <f t="shared" ref="S73:T73" si="187">SUM(S74:S76)</f>
        <v>0</v>
      </c>
      <c r="T73" s="175">
        <f t="shared" si="187"/>
        <v>0</v>
      </c>
      <c r="U73" s="176"/>
      <c r="V73" s="176">
        <f t="shared" ref="V73:X73" si="188">SUM(V74:V76)</f>
        <v>0</v>
      </c>
      <c r="W73" s="177">
        <f t="shared" si="188"/>
        <v>0</v>
      </c>
      <c r="X73" s="178">
        <f t="shared" si="188"/>
        <v>0</v>
      </c>
      <c r="Y73" s="178">
        <f t="shared" si="160"/>
        <v>0</v>
      </c>
      <c r="Z73" s="178">
        <v>0.0</v>
      </c>
    </row>
    <row r="74" ht="30.0" customHeight="1">
      <c r="A74" s="181" t="s">
        <v>81</v>
      </c>
      <c r="B74" s="182" t="s">
        <v>186</v>
      </c>
      <c r="C74" s="256" t="s">
        <v>187</v>
      </c>
      <c r="D74" s="184" t="s">
        <v>188</v>
      </c>
      <c r="E74" s="185"/>
      <c r="F74" s="186"/>
      <c r="G74" s="187">
        <f t="shared" ref="G74:G76" si="189">E74*F74</f>
        <v>0</v>
      </c>
      <c r="H74" s="185"/>
      <c r="I74" s="186"/>
      <c r="J74" s="187">
        <f t="shared" ref="J74:J76" si="190">H74*I74</f>
        <v>0</v>
      </c>
      <c r="K74" s="185"/>
      <c r="L74" s="186"/>
      <c r="M74" s="187">
        <f t="shared" ref="M74:M76" si="191">K74*L74</f>
        <v>0</v>
      </c>
      <c r="N74" s="185"/>
      <c r="O74" s="186"/>
      <c r="P74" s="187">
        <f t="shared" ref="P74:P76" si="192">N74*O74</f>
        <v>0</v>
      </c>
      <c r="Q74" s="185"/>
      <c r="R74" s="186"/>
      <c r="S74" s="187">
        <f t="shared" ref="S74:S76" si="193">Q74*R74</f>
        <v>0</v>
      </c>
      <c r="T74" s="185"/>
      <c r="U74" s="186"/>
      <c r="V74" s="187">
        <f t="shared" ref="V74:V76" si="194">T74*U74</f>
        <v>0</v>
      </c>
      <c r="W74" s="188">
        <f t="shared" ref="W74:W76" si="195">G74+M74+S74</f>
        <v>0</v>
      </c>
      <c r="X74" s="188">
        <f t="shared" ref="X74:X76" si="196">J74+P74+V74</f>
        <v>0</v>
      </c>
      <c r="Y74" s="188">
        <f t="shared" si="160"/>
        <v>0</v>
      </c>
      <c r="Z74" s="189">
        <v>0.0</v>
      </c>
    </row>
    <row r="75" ht="30.0" customHeight="1">
      <c r="A75" s="181" t="s">
        <v>81</v>
      </c>
      <c r="B75" s="182" t="s">
        <v>189</v>
      </c>
      <c r="C75" s="256" t="s">
        <v>190</v>
      </c>
      <c r="D75" s="184" t="s">
        <v>188</v>
      </c>
      <c r="E75" s="185"/>
      <c r="F75" s="186"/>
      <c r="G75" s="187">
        <f t="shared" si="189"/>
        <v>0</v>
      </c>
      <c r="H75" s="185"/>
      <c r="I75" s="186"/>
      <c r="J75" s="187">
        <f t="shared" si="190"/>
        <v>0</v>
      </c>
      <c r="K75" s="185"/>
      <c r="L75" s="186"/>
      <c r="M75" s="187">
        <f t="shared" si="191"/>
        <v>0</v>
      </c>
      <c r="N75" s="185"/>
      <c r="O75" s="186"/>
      <c r="P75" s="187">
        <f t="shared" si="192"/>
        <v>0</v>
      </c>
      <c r="Q75" s="185"/>
      <c r="R75" s="186"/>
      <c r="S75" s="187">
        <f t="shared" si="193"/>
        <v>0</v>
      </c>
      <c r="T75" s="185"/>
      <c r="U75" s="186"/>
      <c r="V75" s="187">
        <f t="shared" si="194"/>
        <v>0</v>
      </c>
      <c r="W75" s="188">
        <f t="shared" si="195"/>
        <v>0</v>
      </c>
      <c r="X75" s="188">
        <f t="shared" si="196"/>
        <v>0</v>
      </c>
      <c r="Y75" s="188">
        <f t="shared" si="160"/>
        <v>0</v>
      </c>
      <c r="Z75" s="189">
        <v>0.0</v>
      </c>
    </row>
    <row r="76" ht="30.0" customHeight="1">
      <c r="A76" s="190" t="s">
        <v>81</v>
      </c>
      <c r="B76" s="191" t="s">
        <v>191</v>
      </c>
      <c r="C76" s="257" t="s">
        <v>192</v>
      </c>
      <c r="D76" s="193" t="s">
        <v>188</v>
      </c>
      <c r="E76" s="194"/>
      <c r="F76" s="195"/>
      <c r="G76" s="196">
        <f t="shared" si="189"/>
        <v>0</v>
      </c>
      <c r="H76" s="194"/>
      <c r="I76" s="195"/>
      <c r="J76" s="196">
        <f t="shared" si="190"/>
        <v>0</v>
      </c>
      <c r="K76" s="194"/>
      <c r="L76" s="195"/>
      <c r="M76" s="196">
        <f t="shared" si="191"/>
        <v>0</v>
      </c>
      <c r="N76" s="194"/>
      <c r="O76" s="195"/>
      <c r="P76" s="196">
        <f t="shared" si="192"/>
        <v>0</v>
      </c>
      <c r="Q76" s="194"/>
      <c r="R76" s="195"/>
      <c r="S76" s="196">
        <f t="shared" si="193"/>
        <v>0</v>
      </c>
      <c r="T76" s="194"/>
      <c r="U76" s="195"/>
      <c r="V76" s="196">
        <f t="shared" si="194"/>
        <v>0</v>
      </c>
      <c r="W76" s="197">
        <f t="shared" si="195"/>
        <v>0</v>
      </c>
      <c r="X76" s="197">
        <f t="shared" si="196"/>
        <v>0</v>
      </c>
      <c r="Y76" s="197">
        <f t="shared" si="160"/>
        <v>0</v>
      </c>
      <c r="Z76" s="198">
        <v>0.0</v>
      </c>
    </row>
    <row r="77" ht="30.0" customHeight="1">
      <c r="A77" s="171" t="s">
        <v>78</v>
      </c>
      <c r="B77" s="172" t="s">
        <v>193</v>
      </c>
      <c r="C77" s="173" t="s">
        <v>194</v>
      </c>
      <c r="D77" s="174"/>
      <c r="E77" s="175">
        <f>SUM(E78:E80)</f>
        <v>0</v>
      </c>
      <c r="F77" s="176"/>
      <c r="G77" s="177">
        <f t="shared" ref="G77:H77" si="197">SUM(G78:G80)</f>
        <v>0</v>
      </c>
      <c r="H77" s="175">
        <f t="shared" si="197"/>
        <v>0</v>
      </c>
      <c r="I77" s="176"/>
      <c r="J77" s="177">
        <f t="shared" ref="J77:K77" si="198">SUM(J78:J80)</f>
        <v>0</v>
      </c>
      <c r="K77" s="175">
        <f t="shared" si="198"/>
        <v>0</v>
      </c>
      <c r="L77" s="176"/>
      <c r="M77" s="177">
        <f t="shared" ref="M77:N77" si="199">SUM(M78:M80)</f>
        <v>0</v>
      </c>
      <c r="N77" s="175">
        <f t="shared" si="199"/>
        <v>0</v>
      </c>
      <c r="O77" s="176"/>
      <c r="P77" s="177">
        <f t="shared" ref="P77:Q77" si="200">SUM(P78:P80)</f>
        <v>0</v>
      </c>
      <c r="Q77" s="175">
        <f t="shared" si="200"/>
        <v>0</v>
      </c>
      <c r="R77" s="176"/>
      <c r="S77" s="177">
        <f t="shared" ref="S77:T77" si="201">SUM(S78:S80)</f>
        <v>0</v>
      </c>
      <c r="T77" s="175">
        <f t="shared" si="201"/>
        <v>0</v>
      </c>
      <c r="U77" s="176"/>
      <c r="V77" s="176">
        <f t="shared" ref="V77:X77" si="202">SUM(V78:V80)</f>
        <v>0</v>
      </c>
      <c r="W77" s="177">
        <f t="shared" si="202"/>
        <v>0</v>
      </c>
      <c r="X77" s="178">
        <f t="shared" si="202"/>
        <v>0</v>
      </c>
      <c r="Y77" s="178">
        <f t="shared" si="160"/>
        <v>0</v>
      </c>
      <c r="Z77" s="178">
        <v>0.0</v>
      </c>
    </row>
    <row r="78" ht="30.0" customHeight="1">
      <c r="A78" s="181" t="s">
        <v>81</v>
      </c>
      <c r="B78" s="182" t="s">
        <v>195</v>
      </c>
      <c r="C78" s="183" t="s">
        <v>196</v>
      </c>
      <c r="D78" s="184" t="s">
        <v>127</v>
      </c>
      <c r="E78" s="185"/>
      <c r="F78" s="186"/>
      <c r="G78" s="187">
        <f t="shared" ref="G78:G80" si="203">E78*F78</f>
        <v>0</v>
      </c>
      <c r="H78" s="185"/>
      <c r="I78" s="186"/>
      <c r="J78" s="187">
        <f t="shared" ref="J78:J80" si="204">H78*I78</f>
        <v>0</v>
      </c>
      <c r="K78" s="185"/>
      <c r="L78" s="186"/>
      <c r="M78" s="187">
        <f t="shared" ref="M78:M80" si="205">K78*L78</f>
        <v>0</v>
      </c>
      <c r="N78" s="185"/>
      <c r="O78" s="186"/>
      <c r="P78" s="187">
        <f t="shared" ref="P78:P80" si="206">N78*O78</f>
        <v>0</v>
      </c>
      <c r="Q78" s="185"/>
      <c r="R78" s="186"/>
      <c r="S78" s="187">
        <f t="shared" ref="S78:S80" si="207">Q78*R78</f>
        <v>0</v>
      </c>
      <c r="T78" s="185"/>
      <c r="U78" s="186"/>
      <c r="V78" s="187">
        <f t="shared" ref="V78:V80" si="208">T78*U78</f>
        <v>0</v>
      </c>
      <c r="W78" s="188">
        <f t="shared" ref="W78:W80" si="209">G78+M78+S78</f>
        <v>0</v>
      </c>
      <c r="X78" s="188">
        <f t="shared" ref="X78:X80" si="210">J78+P78+V78</f>
        <v>0</v>
      </c>
      <c r="Y78" s="188">
        <f t="shared" si="160"/>
        <v>0</v>
      </c>
      <c r="Z78" s="189">
        <v>0.0</v>
      </c>
    </row>
    <row r="79" ht="30.0" customHeight="1">
      <c r="A79" s="181" t="s">
        <v>81</v>
      </c>
      <c r="B79" s="182" t="s">
        <v>197</v>
      </c>
      <c r="C79" s="183" t="s">
        <v>196</v>
      </c>
      <c r="D79" s="184" t="s">
        <v>127</v>
      </c>
      <c r="E79" s="185"/>
      <c r="F79" s="186"/>
      <c r="G79" s="187">
        <f t="shared" si="203"/>
        <v>0</v>
      </c>
      <c r="H79" s="185"/>
      <c r="I79" s="186"/>
      <c r="J79" s="187">
        <f t="shared" si="204"/>
        <v>0</v>
      </c>
      <c r="K79" s="185"/>
      <c r="L79" s="186"/>
      <c r="M79" s="187">
        <f t="shared" si="205"/>
        <v>0</v>
      </c>
      <c r="N79" s="185"/>
      <c r="O79" s="186"/>
      <c r="P79" s="187">
        <f t="shared" si="206"/>
        <v>0</v>
      </c>
      <c r="Q79" s="185"/>
      <c r="R79" s="186"/>
      <c r="S79" s="187">
        <f t="shared" si="207"/>
        <v>0</v>
      </c>
      <c r="T79" s="185"/>
      <c r="U79" s="186"/>
      <c r="V79" s="187">
        <f t="shared" si="208"/>
        <v>0</v>
      </c>
      <c r="W79" s="188">
        <f t="shared" si="209"/>
        <v>0</v>
      </c>
      <c r="X79" s="188">
        <f t="shared" si="210"/>
        <v>0</v>
      </c>
      <c r="Y79" s="188">
        <f t="shared" si="160"/>
        <v>0</v>
      </c>
      <c r="Z79" s="189">
        <v>0.0</v>
      </c>
    </row>
    <row r="80" ht="30.0" customHeight="1">
      <c r="A80" s="190" t="s">
        <v>81</v>
      </c>
      <c r="B80" s="191" t="s">
        <v>198</v>
      </c>
      <c r="C80" s="192" t="s">
        <v>196</v>
      </c>
      <c r="D80" s="193" t="s">
        <v>127</v>
      </c>
      <c r="E80" s="194"/>
      <c r="F80" s="195"/>
      <c r="G80" s="196">
        <f t="shared" si="203"/>
        <v>0</v>
      </c>
      <c r="H80" s="194"/>
      <c r="I80" s="195"/>
      <c r="J80" s="196">
        <f t="shared" si="204"/>
        <v>0</v>
      </c>
      <c r="K80" s="194"/>
      <c r="L80" s="195"/>
      <c r="M80" s="196">
        <f t="shared" si="205"/>
        <v>0</v>
      </c>
      <c r="N80" s="194"/>
      <c r="O80" s="195"/>
      <c r="P80" s="196">
        <f t="shared" si="206"/>
        <v>0</v>
      </c>
      <c r="Q80" s="194"/>
      <c r="R80" s="195"/>
      <c r="S80" s="196">
        <f t="shared" si="207"/>
        <v>0</v>
      </c>
      <c r="T80" s="194"/>
      <c r="U80" s="195"/>
      <c r="V80" s="196">
        <f t="shared" si="208"/>
        <v>0</v>
      </c>
      <c r="W80" s="197">
        <f t="shared" si="209"/>
        <v>0</v>
      </c>
      <c r="X80" s="197">
        <f t="shared" si="210"/>
        <v>0</v>
      </c>
      <c r="Y80" s="197">
        <f t="shared" si="160"/>
        <v>0</v>
      </c>
      <c r="Z80" s="198">
        <v>0.0</v>
      </c>
    </row>
    <row r="81" ht="30.0" customHeight="1">
      <c r="A81" s="171" t="s">
        <v>78</v>
      </c>
      <c r="B81" s="172" t="s">
        <v>199</v>
      </c>
      <c r="C81" s="173" t="s">
        <v>200</v>
      </c>
      <c r="D81" s="174"/>
      <c r="E81" s="175">
        <f>SUM(E82:E84)</f>
        <v>0</v>
      </c>
      <c r="F81" s="176"/>
      <c r="G81" s="177">
        <f t="shared" ref="G81:H81" si="211">SUM(G82:G84)</f>
        <v>0</v>
      </c>
      <c r="H81" s="175">
        <f t="shared" si="211"/>
        <v>0</v>
      </c>
      <c r="I81" s="176"/>
      <c r="J81" s="177">
        <f t="shared" ref="J81:K81" si="212">SUM(J82:J84)</f>
        <v>0</v>
      </c>
      <c r="K81" s="175">
        <f t="shared" si="212"/>
        <v>0</v>
      </c>
      <c r="L81" s="176"/>
      <c r="M81" s="177">
        <f t="shared" ref="M81:N81" si="213">SUM(M82:M84)</f>
        <v>0</v>
      </c>
      <c r="N81" s="175">
        <f t="shared" si="213"/>
        <v>0</v>
      </c>
      <c r="O81" s="176"/>
      <c r="P81" s="177">
        <f t="shared" ref="P81:Q81" si="214">SUM(P82:P84)</f>
        <v>0</v>
      </c>
      <c r="Q81" s="175">
        <f t="shared" si="214"/>
        <v>0</v>
      </c>
      <c r="R81" s="176"/>
      <c r="S81" s="177">
        <f t="shared" ref="S81:T81" si="215">SUM(S82:S84)</f>
        <v>0</v>
      </c>
      <c r="T81" s="175">
        <f t="shared" si="215"/>
        <v>0</v>
      </c>
      <c r="U81" s="176"/>
      <c r="V81" s="176">
        <f t="shared" ref="V81:X81" si="216">SUM(V82:V84)</f>
        <v>0</v>
      </c>
      <c r="W81" s="177">
        <f t="shared" si="216"/>
        <v>0</v>
      </c>
      <c r="X81" s="178">
        <f t="shared" si="216"/>
        <v>0</v>
      </c>
      <c r="Y81" s="178">
        <f t="shared" si="160"/>
        <v>0</v>
      </c>
      <c r="Z81" s="178">
        <v>0.0</v>
      </c>
    </row>
    <row r="82" ht="30.0" customHeight="1">
      <c r="A82" s="181" t="s">
        <v>81</v>
      </c>
      <c r="B82" s="182" t="s">
        <v>201</v>
      </c>
      <c r="C82" s="183" t="s">
        <v>196</v>
      </c>
      <c r="D82" s="184" t="s">
        <v>127</v>
      </c>
      <c r="E82" s="185"/>
      <c r="F82" s="186"/>
      <c r="G82" s="187">
        <f t="shared" ref="G82:G84" si="217">E82*F82</f>
        <v>0</v>
      </c>
      <c r="H82" s="185"/>
      <c r="I82" s="186"/>
      <c r="J82" s="187">
        <f t="shared" ref="J82:J84" si="218">H82*I82</f>
        <v>0</v>
      </c>
      <c r="K82" s="185"/>
      <c r="L82" s="186"/>
      <c r="M82" s="187">
        <f t="shared" ref="M82:M84" si="219">K82*L82</f>
        <v>0</v>
      </c>
      <c r="N82" s="185"/>
      <c r="O82" s="186"/>
      <c r="P82" s="187">
        <f t="shared" ref="P82:P84" si="220">N82*O82</f>
        <v>0</v>
      </c>
      <c r="Q82" s="185"/>
      <c r="R82" s="186"/>
      <c r="S82" s="187">
        <f t="shared" ref="S82:S84" si="221">Q82*R82</f>
        <v>0</v>
      </c>
      <c r="T82" s="185"/>
      <c r="U82" s="186"/>
      <c r="V82" s="187">
        <f t="shared" ref="V82:V84" si="222">T82*U82</f>
        <v>0</v>
      </c>
      <c r="W82" s="188">
        <f t="shared" ref="W82:W84" si="223">G82+M82+S82</f>
        <v>0</v>
      </c>
      <c r="X82" s="188">
        <f t="shared" ref="X82:X84" si="224">J82+P82+V82</f>
        <v>0</v>
      </c>
      <c r="Y82" s="188">
        <f t="shared" si="160"/>
        <v>0</v>
      </c>
      <c r="Z82" s="189">
        <v>0.0</v>
      </c>
    </row>
    <row r="83" ht="30.0" customHeight="1">
      <c r="A83" s="181" t="s">
        <v>81</v>
      </c>
      <c r="B83" s="182" t="s">
        <v>202</v>
      </c>
      <c r="C83" s="183" t="s">
        <v>196</v>
      </c>
      <c r="D83" s="184" t="s">
        <v>127</v>
      </c>
      <c r="E83" s="185"/>
      <c r="F83" s="186"/>
      <c r="G83" s="187">
        <f t="shared" si="217"/>
        <v>0</v>
      </c>
      <c r="H83" s="185"/>
      <c r="I83" s="186"/>
      <c r="J83" s="187">
        <f t="shared" si="218"/>
        <v>0</v>
      </c>
      <c r="K83" s="185"/>
      <c r="L83" s="186"/>
      <c r="M83" s="187">
        <f t="shared" si="219"/>
        <v>0</v>
      </c>
      <c r="N83" s="185"/>
      <c r="O83" s="186"/>
      <c r="P83" s="187">
        <f t="shared" si="220"/>
        <v>0</v>
      </c>
      <c r="Q83" s="185"/>
      <c r="R83" s="186"/>
      <c r="S83" s="187">
        <f t="shared" si="221"/>
        <v>0</v>
      </c>
      <c r="T83" s="185"/>
      <c r="U83" s="186"/>
      <c r="V83" s="187">
        <f t="shared" si="222"/>
        <v>0</v>
      </c>
      <c r="W83" s="188">
        <f t="shared" si="223"/>
        <v>0</v>
      </c>
      <c r="X83" s="188">
        <f t="shared" si="224"/>
        <v>0</v>
      </c>
      <c r="Y83" s="188">
        <f t="shared" si="160"/>
        <v>0</v>
      </c>
      <c r="Z83" s="189">
        <v>0.0</v>
      </c>
    </row>
    <row r="84" ht="30.0" customHeight="1">
      <c r="A84" s="190" t="s">
        <v>81</v>
      </c>
      <c r="B84" s="191" t="s">
        <v>203</v>
      </c>
      <c r="C84" s="192" t="s">
        <v>196</v>
      </c>
      <c r="D84" s="193" t="s">
        <v>127</v>
      </c>
      <c r="E84" s="194"/>
      <c r="F84" s="195"/>
      <c r="G84" s="196">
        <f t="shared" si="217"/>
        <v>0</v>
      </c>
      <c r="H84" s="194"/>
      <c r="I84" s="195"/>
      <c r="J84" s="196">
        <f t="shared" si="218"/>
        <v>0</v>
      </c>
      <c r="K84" s="194"/>
      <c r="L84" s="195"/>
      <c r="M84" s="196">
        <f t="shared" si="219"/>
        <v>0</v>
      </c>
      <c r="N84" s="194"/>
      <c r="O84" s="195"/>
      <c r="P84" s="196">
        <f t="shared" si="220"/>
        <v>0</v>
      </c>
      <c r="Q84" s="194"/>
      <c r="R84" s="195"/>
      <c r="S84" s="196">
        <f t="shared" si="221"/>
        <v>0</v>
      </c>
      <c r="T84" s="194"/>
      <c r="U84" s="195"/>
      <c r="V84" s="196">
        <f t="shared" si="222"/>
        <v>0</v>
      </c>
      <c r="W84" s="197">
        <f t="shared" si="223"/>
        <v>0</v>
      </c>
      <c r="X84" s="197">
        <f t="shared" si="224"/>
        <v>0</v>
      </c>
      <c r="Y84" s="197">
        <f t="shared" si="160"/>
        <v>0</v>
      </c>
      <c r="Z84" s="198">
        <v>0.0</v>
      </c>
    </row>
    <row r="85" ht="30.0" customHeight="1">
      <c r="A85" s="226" t="s">
        <v>204</v>
      </c>
      <c r="B85" s="227"/>
      <c r="C85" s="228"/>
      <c r="D85" s="229"/>
      <c r="E85" s="237">
        <f>E81+E77+E73+E69+E65</f>
        <v>0</v>
      </c>
      <c r="F85" s="231"/>
      <c r="G85" s="232">
        <f t="shared" ref="G85:H85" si="225">G81+G77+G73+G69+G65</f>
        <v>0</v>
      </c>
      <c r="H85" s="237">
        <f t="shared" si="225"/>
        <v>0</v>
      </c>
      <c r="I85" s="231"/>
      <c r="J85" s="232">
        <f t="shared" ref="J85:K85" si="226">J81+J77+J73+J69+J65</f>
        <v>0</v>
      </c>
      <c r="K85" s="237">
        <f t="shared" si="226"/>
        <v>0</v>
      </c>
      <c r="L85" s="231"/>
      <c r="M85" s="232">
        <f t="shared" ref="M85:N85" si="227">M81+M77+M73+M69+M65</f>
        <v>0</v>
      </c>
      <c r="N85" s="237">
        <f t="shared" si="227"/>
        <v>0</v>
      </c>
      <c r="O85" s="231"/>
      <c r="P85" s="232">
        <f t="shared" ref="P85:Q85" si="228">P81+P77+P73+P69+P65</f>
        <v>0</v>
      </c>
      <c r="Q85" s="237">
        <f t="shared" si="228"/>
        <v>0</v>
      </c>
      <c r="R85" s="231"/>
      <c r="S85" s="232">
        <f t="shared" ref="S85:T85" si="229">S81+S77+S73+S69+S65</f>
        <v>0</v>
      </c>
      <c r="T85" s="237">
        <f t="shared" si="229"/>
        <v>0</v>
      </c>
      <c r="U85" s="231"/>
      <c r="V85" s="232">
        <f t="shared" ref="V85:X85" si="230">V81+V77+V73+V69+V65</f>
        <v>0</v>
      </c>
      <c r="W85" s="238">
        <f t="shared" si="230"/>
        <v>0</v>
      </c>
      <c r="X85" s="238">
        <f t="shared" si="230"/>
        <v>0</v>
      </c>
      <c r="Y85" s="258">
        <f t="shared" si="160"/>
        <v>0</v>
      </c>
      <c r="Z85" s="189"/>
    </row>
    <row r="86" ht="30.0" customHeight="1">
      <c r="A86" s="163" t="s">
        <v>76</v>
      </c>
      <c r="B86" s="164">
        <v>5.0</v>
      </c>
      <c r="C86" s="165" t="s">
        <v>205</v>
      </c>
      <c r="D86" s="166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9"/>
      <c r="X86" s="170"/>
      <c r="Y86" s="236"/>
      <c r="Z86" s="170"/>
    </row>
    <row r="87" ht="30.0" customHeight="1">
      <c r="A87" s="171" t="s">
        <v>78</v>
      </c>
      <c r="B87" s="172" t="s">
        <v>206</v>
      </c>
      <c r="C87" s="173" t="s">
        <v>207</v>
      </c>
      <c r="D87" s="174"/>
      <c r="E87" s="175">
        <f>SUM(E88:E90)</f>
        <v>0</v>
      </c>
      <c r="F87" s="176"/>
      <c r="G87" s="177">
        <f t="shared" ref="G87:H87" si="231">SUM(G88:G90)</f>
        <v>0</v>
      </c>
      <c r="H87" s="175">
        <f t="shared" si="231"/>
        <v>0</v>
      </c>
      <c r="I87" s="176"/>
      <c r="J87" s="177">
        <f t="shared" ref="J87:K87" si="232">SUM(J88:J90)</f>
        <v>0</v>
      </c>
      <c r="K87" s="175">
        <f t="shared" si="232"/>
        <v>0</v>
      </c>
      <c r="L87" s="176"/>
      <c r="M87" s="177">
        <f t="shared" ref="M87:N87" si="233">SUM(M88:M90)</f>
        <v>0</v>
      </c>
      <c r="N87" s="175">
        <f t="shared" si="233"/>
        <v>0</v>
      </c>
      <c r="O87" s="176"/>
      <c r="P87" s="177">
        <f t="shared" ref="P87:Q87" si="234">SUM(P88:P90)</f>
        <v>0</v>
      </c>
      <c r="Q87" s="175">
        <f t="shared" si="234"/>
        <v>0</v>
      </c>
      <c r="R87" s="176"/>
      <c r="S87" s="177">
        <f t="shared" ref="S87:T87" si="235">SUM(S88:S90)</f>
        <v>0</v>
      </c>
      <c r="T87" s="175">
        <f t="shared" si="235"/>
        <v>0</v>
      </c>
      <c r="U87" s="176"/>
      <c r="V87" s="177">
        <f t="shared" ref="V87:X87" si="236">SUM(V88:V90)</f>
        <v>0</v>
      </c>
      <c r="W87" s="179">
        <f t="shared" si="236"/>
        <v>0</v>
      </c>
      <c r="X87" s="179">
        <f t="shared" si="236"/>
        <v>0</v>
      </c>
      <c r="Y87" s="179">
        <f t="shared" ref="Y87:Y99" si="237">W87-X87</f>
        <v>0</v>
      </c>
      <c r="Z87" s="180">
        <v>0.0</v>
      </c>
    </row>
    <row r="88" ht="30.0" customHeight="1">
      <c r="A88" s="181" t="s">
        <v>81</v>
      </c>
      <c r="B88" s="220" t="s">
        <v>208</v>
      </c>
      <c r="C88" s="247" t="s">
        <v>209</v>
      </c>
      <c r="D88" s="184" t="s">
        <v>210</v>
      </c>
      <c r="E88" s="185"/>
      <c r="F88" s="186"/>
      <c r="G88" s="187">
        <f t="shared" ref="G88:G90" si="238">E88*F88</f>
        <v>0</v>
      </c>
      <c r="H88" s="185"/>
      <c r="I88" s="186"/>
      <c r="J88" s="187">
        <f t="shared" ref="J88:J90" si="239">H88*I88</f>
        <v>0</v>
      </c>
      <c r="K88" s="185"/>
      <c r="L88" s="186"/>
      <c r="M88" s="187">
        <f t="shared" ref="M88:M90" si="240">K88*L88</f>
        <v>0</v>
      </c>
      <c r="N88" s="185"/>
      <c r="O88" s="186"/>
      <c r="P88" s="187">
        <f t="shared" ref="P88:P90" si="241">N88*O88</f>
        <v>0</v>
      </c>
      <c r="Q88" s="185"/>
      <c r="R88" s="186"/>
      <c r="S88" s="187">
        <f t="shared" ref="S88:S90" si="242">Q88*R88</f>
        <v>0</v>
      </c>
      <c r="T88" s="185"/>
      <c r="U88" s="186"/>
      <c r="V88" s="187">
        <f t="shared" ref="V88:V90" si="243">T88*U88</f>
        <v>0</v>
      </c>
      <c r="W88" s="188">
        <f t="shared" ref="W88:W90" si="244">G88+M88+S88</f>
        <v>0</v>
      </c>
      <c r="X88" s="188">
        <f t="shared" ref="X88:X90" si="245">J88+P88+V88</f>
        <v>0</v>
      </c>
      <c r="Y88" s="188">
        <f t="shared" si="237"/>
        <v>0</v>
      </c>
      <c r="Z88" s="189">
        <v>0.0</v>
      </c>
    </row>
    <row r="89" ht="30.0" customHeight="1">
      <c r="A89" s="181" t="s">
        <v>81</v>
      </c>
      <c r="B89" s="220" t="s">
        <v>211</v>
      </c>
      <c r="C89" s="247" t="s">
        <v>209</v>
      </c>
      <c r="D89" s="184" t="s">
        <v>210</v>
      </c>
      <c r="E89" s="185"/>
      <c r="F89" s="186"/>
      <c r="G89" s="187">
        <f t="shared" si="238"/>
        <v>0</v>
      </c>
      <c r="H89" s="185"/>
      <c r="I89" s="186"/>
      <c r="J89" s="187">
        <f t="shared" si="239"/>
        <v>0</v>
      </c>
      <c r="K89" s="185"/>
      <c r="L89" s="186"/>
      <c r="M89" s="187">
        <f t="shared" si="240"/>
        <v>0</v>
      </c>
      <c r="N89" s="185"/>
      <c r="O89" s="186"/>
      <c r="P89" s="187">
        <f t="shared" si="241"/>
        <v>0</v>
      </c>
      <c r="Q89" s="185"/>
      <c r="R89" s="186"/>
      <c r="S89" s="187">
        <f t="shared" si="242"/>
        <v>0</v>
      </c>
      <c r="T89" s="185"/>
      <c r="U89" s="186"/>
      <c r="V89" s="187">
        <f t="shared" si="243"/>
        <v>0</v>
      </c>
      <c r="W89" s="188">
        <f t="shared" si="244"/>
        <v>0</v>
      </c>
      <c r="X89" s="188">
        <f t="shared" si="245"/>
        <v>0</v>
      </c>
      <c r="Y89" s="188">
        <f t="shared" si="237"/>
        <v>0</v>
      </c>
      <c r="Z89" s="189">
        <v>0.0</v>
      </c>
    </row>
    <row r="90" ht="30.0" customHeight="1">
      <c r="A90" s="190" t="s">
        <v>81</v>
      </c>
      <c r="B90" s="259" t="s">
        <v>212</v>
      </c>
      <c r="C90" s="260" t="s">
        <v>209</v>
      </c>
      <c r="D90" s="193" t="s">
        <v>210</v>
      </c>
      <c r="E90" s="194"/>
      <c r="F90" s="195"/>
      <c r="G90" s="196">
        <f t="shared" si="238"/>
        <v>0</v>
      </c>
      <c r="H90" s="194"/>
      <c r="I90" s="195"/>
      <c r="J90" s="196">
        <f t="shared" si="239"/>
        <v>0</v>
      </c>
      <c r="K90" s="194"/>
      <c r="L90" s="195"/>
      <c r="M90" s="196">
        <f t="shared" si="240"/>
        <v>0</v>
      </c>
      <c r="N90" s="194"/>
      <c r="O90" s="195"/>
      <c r="P90" s="196">
        <f t="shared" si="241"/>
        <v>0</v>
      </c>
      <c r="Q90" s="194"/>
      <c r="R90" s="195"/>
      <c r="S90" s="196">
        <f t="shared" si="242"/>
        <v>0</v>
      </c>
      <c r="T90" s="194"/>
      <c r="U90" s="195"/>
      <c r="V90" s="196">
        <f t="shared" si="243"/>
        <v>0</v>
      </c>
      <c r="W90" s="197">
        <f t="shared" si="244"/>
        <v>0</v>
      </c>
      <c r="X90" s="197">
        <f t="shared" si="245"/>
        <v>0</v>
      </c>
      <c r="Y90" s="197">
        <f t="shared" si="237"/>
        <v>0</v>
      </c>
      <c r="Z90" s="198">
        <v>0.0</v>
      </c>
    </row>
    <row r="91" ht="30.0" customHeight="1">
      <c r="A91" s="171" t="s">
        <v>78</v>
      </c>
      <c r="B91" s="172" t="s">
        <v>213</v>
      </c>
      <c r="C91" s="173" t="s">
        <v>214</v>
      </c>
      <c r="D91" s="261"/>
      <c r="E91" s="175">
        <f>SUM(E92:E94)</f>
        <v>0</v>
      </c>
      <c r="F91" s="176"/>
      <c r="G91" s="177">
        <f t="shared" ref="G91:H91" si="246">SUM(G92:G94)</f>
        <v>0</v>
      </c>
      <c r="H91" s="175">
        <f t="shared" si="246"/>
        <v>0</v>
      </c>
      <c r="I91" s="176"/>
      <c r="J91" s="177">
        <f t="shared" ref="J91:K91" si="247">SUM(J92:J94)</f>
        <v>0</v>
      </c>
      <c r="K91" s="175">
        <f t="shared" si="247"/>
        <v>0</v>
      </c>
      <c r="L91" s="176"/>
      <c r="M91" s="177">
        <f t="shared" ref="M91:N91" si="248">SUM(M92:M94)</f>
        <v>0</v>
      </c>
      <c r="N91" s="175">
        <f t="shared" si="248"/>
        <v>0</v>
      </c>
      <c r="O91" s="176"/>
      <c r="P91" s="177">
        <f t="shared" ref="P91:Q91" si="249">SUM(P92:P94)</f>
        <v>0</v>
      </c>
      <c r="Q91" s="175">
        <f t="shared" si="249"/>
        <v>0</v>
      </c>
      <c r="R91" s="176"/>
      <c r="S91" s="177">
        <f t="shared" ref="S91:T91" si="250">SUM(S92:S94)</f>
        <v>0</v>
      </c>
      <c r="T91" s="175">
        <f t="shared" si="250"/>
        <v>0</v>
      </c>
      <c r="U91" s="176"/>
      <c r="V91" s="177">
        <f t="shared" ref="V91:X91" si="251">SUM(V92:V94)</f>
        <v>0</v>
      </c>
      <c r="W91" s="179">
        <f t="shared" si="251"/>
        <v>0</v>
      </c>
      <c r="X91" s="179">
        <f t="shared" si="251"/>
        <v>0</v>
      </c>
      <c r="Y91" s="179">
        <f t="shared" si="237"/>
        <v>0</v>
      </c>
      <c r="Z91" s="179">
        <v>0.0</v>
      </c>
    </row>
    <row r="92" ht="30.0" customHeight="1">
      <c r="A92" s="181" t="s">
        <v>81</v>
      </c>
      <c r="B92" s="220" t="s">
        <v>215</v>
      </c>
      <c r="C92" s="247" t="s">
        <v>216</v>
      </c>
      <c r="D92" s="262" t="s">
        <v>127</v>
      </c>
      <c r="E92" s="185"/>
      <c r="F92" s="186"/>
      <c r="G92" s="187">
        <f t="shared" ref="G92:G94" si="252">E92*F92</f>
        <v>0</v>
      </c>
      <c r="H92" s="185"/>
      <c r="I92" s="186"/>
      <c r="J92" s="187">
        <f t="shared" ref="J92:J94" si="253">H92*I92</f>
        <v>0</v>
      </c>
      <c r="K92" s="185"/>
      <c r="L92" s="186"/>
      <c r="M92" s="187">
        <f t="shared" ref="M92:M94" si="254">K92*L92</f>
        <v>0</v>
      </c>
      <c r="N92" s="185"/>
      <c r="O92" s="186"/>
      <c r="P92" s="187">
        <f t="shared" ref="P92:P94" si="255">N92*O92</f>
        <v>0</v>
      </c>
      <c r="Q92" s="185"/>
      <c r="R92" s="186"/>
      <c r="S92" s="187">
        <f t="shared" ref="S92:S94" si="256">Q92*R92</f>
        <v>0</v>
      </c>
      <c r="T92" s="185"/>
      <c r="U92" s="186"/>
      <c r="V92" s="187">
        <f t="shared" ref="V92:V94" si="257">T92*U92</f>
        <v>0</v>
      </c>
      <c r="W92" s="188">
        <f t="shared" ref="W92:W94" si="258">G92+M92+S92</f>
        <v>0</v>
      </c>
      <c r="X92" s="188">
        <f t="shared" ref="X92:X94" si="259">J92+P92+V92</f>
        <v>0</v>
      </c>
      <c r="Y92" s="188">
        <f t="shared" si="237"/>
        <v>0</v>
      </c>
      <c r="Z92" s="189">
        <v>0.0</v>
      </c>
    </row>
    <row r="93" ht="30.0" customHeight="1">
      <c r="A93" s="181" t="s">
        <v>81</v>
      </c>
      <c r="B93" s="182" t="s">
        <v>217</v>
      </c>
      <c r="C93" s="183" t="s">
        <v>216</v>
      </c>
      <c r="D93" s="184" t="s">
        <v>127</v>
      </c>
      <c r="E93" s="185"/>
      <c r="F93" s="186"/>
      <c r="G93" s="187">
        <f t="shared" si="252"/>
        <v>0</v>
      </c>
      <c r="H93" s="185"/>
      <c r="I93" s="186"/>
      <c r="J93" s="187">
        <f t="shared" si="253"/>
        <v>0</v>
      </c>
      <c r="K93" s="185"/>
      <c r="L93" s="186"/>
      <c r="M93" s="187">
        <f t="shared" si="254"/>
        <v>0</v>
      </c>
      <c r="N93" s="185"/>
      <c r="O93" s="186"/>
      <c r="P93" s="187">
        <f t="shared" si="255"/>
        <v>0</v>
      </c>
      <c r="Q93" s="185"/>
      <c r="R93" s="186"/>
      <c r="S93" s="187">
        <f t="shared" si="256"/>
        <v>0</v>
      </c>
      <c r="T93" s="185"/>
      <c r="U93" s="186"/>
      <c r="V93" s="187">
        <f t="shared" si="257"/>
        <v>0</v>
      </c>
      <c r="W93" s="188">
        <f t="shared" si="258"/>
        <v>0</v>
      </c>
      <c r="X93" s="188">
        <f t="shared" si="259"/>
        <v>0</v>
      </c>
      <c r="Y93" s="188">
        <f t="shared" si="237"/>
        <v>0</v>
      </c>
      <c r="Z93" s="189">
        <v>0.0</v>
      </c>
    </row>
    <row r="94" ht="30.0" customHeight="1">
      <c r="A94" s="190" t="s">
        <v>81</v>
      </c>
      <c r="B94" s="191" t="s">
        <v>218</v>
      </c>
      <c r="C94" s="192" t="s">
        <v>216</v>
      </c>
      <c r="D94" s="193" t="s">
        <v>127</v>
      </c>
      <c r="E94" s="194"/>
      <c r="F94" s="195"/>
      <c r="G94" s="196">
        <f t="shared" si="252"/>
        <v>0</v>
      </c>
      <c r="H94" s="194"/>
      <c r="I94" s="195"/>
      <c r="J94" s="196">
        <f t="shared" si="253"/>
        <v>0</v>
      </c>
      <c r="K94" s="194"/>
      <c r="L94" s="195"/>
      <c r="M94" s="196">
        <f t="shared" si="254"/>
        <v>0</v>
      </c>
      <c r="N94" s="194"/>
      <c r="O94" s="195"/>
      <c r="P94" s="196">
        <f t="shared" si="255"/>
        <v>0</v>
      </c>
      <c r="Q94" s="194"/>
      <c r="R94" s="195"/>
      <c r="S94" s="196">
        <f t="shared" si="256"/>
        <v>0</v>
      </c>
      <c r="T94" s="194"/>
      <c r="U94" s="195"/>
      <c r="V94" s="196">
        <f t="shared" si="257"/>
        <v>0</v>
      </c>
      <c r="W94" s="197">
        <f t="shared" si="258"/>
        <v>0</v>
      </c>
      <c r="X94" s="197">
        <f t="shared" si="259"/>
        <v>0</v>
      </c>
      <c r="Y94" s="197">
        <f t="shared" si="237"/>
        <v>0</v>
      </c>
      <c r="Z94" s="198">
        <v>0.0</v>
      </c>
    </row>
    <row r="95" ht="30.0" customHeight="1">
      <c r="A95" s="171" t="s">
        <v>78</v>
      </c>
      <c r="B95" s="172" t="s">
        <v>219</v>
      </c>
      <c r="C95" s="173" t="s">
        <v>220</v>
      </c>
      <c r="D95" s="263"/>
      <c r="E95" s="264">
        <f>SUM(E96:E98)</f>
        <v>0</v>
      </c>
      <c r="F95" s="176"/>
      <c r="G95" s="177">
        <f t="shared" ref="G95:H95" si="260">SUM(G96:G98)</f>
        <v>0</v>
      </c>
      <c r="H95" s="175">
        <f t="shared" si="260"/>
        <v>0</v>
      </c>
      <c r="I95" s="176"/>
      <c r="J95" s="177">
        <f t="shared" ref="J95:K95" si="261">SUM(J96:J98)</f>
        <v>0</v>
      </c>
      <c r="K95" s="175">
        <f t="shared" si="261"/>
        <v>0</v>
      </c>
      <c r="L95" s="176"/>
      <c r="M95" s="177">
        <f t="shared" ref="M95:N95" si="262">SUM(M96:M98)</f>
        <v>0</v>
      </c>
      <c r="N95" s="175">
        <f t="shared" si="262"/>
        <v>0</v>
      </c>
      <c r="O95" s="176"/>
      <c r="P95" s="177">
        <f t="shared" ref="P95:Q95" si="263">SUM(P96:P98)</f>
        <v>0</v>
      </c>
      <c r="Q95" s="175">
        <f t="shared" si="263"/>
        <v>0</v>
      </c>
      <c r="R95" s="176"/>
      <c r="S95" s="177">
        <f t="shared" ref="S95:T95" si="264">SUM(S96:S98)</f>
        <v>0</v>
      </c>
      <c r="T95" s="175">
        <f t="shared" si="264"/>
        <v>0</v>
      </c>
      <c r="U95" s="176"/>
      <c r="V95" s="177">
        <f t="shared" ref="V95:X95" si="265">SUM(V96:V98)</f>
        <v>0</v>
      </c>
      <c r="W95" s="179">
        <f t="shared" si="265"/>
        <v>0</v>
      </c>
      <c r="X95" s="179">
        <f t="shared" si="265"/>
        <v>0</v>
      </c>
      <c r="Y95" s="179">
        <f t="shared" si="237"/>
        <v>0</v>
      </c>
      <c r="Z95" s="179">
        <v>0.0</v>
      </c>
    </row>
    <row r="96" ht="30.0" customHeight="1">
      <c r="A96" s="181" t="s">
        <v>81</v>
      </c>
      <c r="B96" s="182" t="s">
        <v>221</v>
      </c>
      <c r="C96" s="183" t="s">
        <v>133</v>
      </c>
      <c r="D96" s="184" t="s">
        <v>134</v>
      </c>
      <c r="E96" s="185"/>
      <c r="F96" s="186"/>
      <c r="G96" s="187">
        <f t="shared" ref="G96:G98" si="266">E96*F96</f>
        <v>0</v>
      </c>
      <c r="H96" s="185"/>
      <c r="I96" s="186"/>
      <c r="J96" s="187">
        <f t="shared" ref="J96:J98" si="267">H96*I96</f>
        <v>0</v>
      </c>
      <c r="K96" s="185"/>
      <c r="L96" s="186"/>
      <c r="M96" s="187">
        <f t="shared" ref="M96:M98" si="268">K96*L96</f>
        <v>0</v>
      </c>
      <c r="N96" s="185"/>
      <c r="O96" s="186"/>
      <c r="P96" s="187">
        <f t="shared" ref="P96:P98" si="269">N96*O96</f>
        <v>0</v>
      </c>
      <c r="Q96" s="185"/>
      <c r="R96" s="186"/>
      <c r="S96" s="187">
        <f t="shared" ref="S96:S98" si="270">Q96*R96</f>
        <v>0</v>
      </c>
      <c r="T96" s="185"/>
      <c r="U96" s="186"/>
      <c r="V96" s="187">
        <f t="shared" ref="V96:V98" si="271">T96*U96</f>
        <v>0</v>
      </c>
      <c r="W96" s="188">
        <f t="shared" ref="W96:W98" si="272">G96+M96+S96</f>
        <v>0</v>
      </c>
      <c r="X96" s="188">
        <f t="shared" ref="X96:X98" si="273">J96+P96+V96</f>
        <v>0</v>
      </c>
      <c r="Y96" s="188">
        <f t="shared" si="237"/>
        <v>0</v>
      </c>
      <c r="Z96" s="189">
        <v>0.0</v>
      </c>
    </row>
    <row r="97" ht="30.0" customHeight="1">
      <c r="A97" s="181" t="s">
        <v>81</v>
      </c>
      <c r="B97" s="182" t="s">
        <v>222</v>
      </c>
      <c r="C97" s="183" t="s">
        <v>133</v>
      </c>
      <c r="D97" s="184" t="s">
        <v>134</v>
      </c>
      <c r="E97" s="185"/>
      <c r="F97" s="186"/>
      <c r="G97" s="187">
        <f t="shared" si="266"/>
        <v>0</v>
      </c>
      <c r="H97" s="185"/>
      <c r="I97" s="186"/>
      <c r="J97" s="187">
        <f t="shared" si="267"/>
        <v>0</v>
      </c>
      <c r="K97" s="185"/>
      <c r="L97" s="186"/>
      <c r="M97" s="187">
        <f t="shared" si="268"/>
        <v>0</v>
      </c>
      <c r="N97" s="185"/>
      <c r="O97" s="186"/>
      <c r="P97" s="187">
        <f t="shared" si="269"/>
        <v>0</v>
      </c>
      <c r="Q97" s="185"/>
      <c r="R97" s="186"/>
      <c r="S97" s="187">
        <f t="shared" si="270"/>
        <v>0</v>
      </c>
      <c r="T97" s="185"/>
      <c r="U97" s="186"/>
      <c r="V97" s="187">
        <f t="shared" si="271"/>
        <v>0</v>
      </c>
      <c r="W97" s="188">
        <f t="shared" si="272"/>
        <v>0</v>
      </c>
      <c r="X97" s="188">
        <f t="shared" si="273"/>
        <v>0</v>
      </c>
      <c r="Y97" s="188">
        <f t="shared" si="237"/>
        <v>0</v>
      </c>
      <c r="Z97" s="189">
        <v>0.0</v>
      </c>
    </row>
    <row r="98" ht="30.0" customHeight="1">
      <c r="A98" s="190" t="s">
        <v>81</v>
      </c>
      <c r="B98" s="191" t="s">
        <v>223</v>
      </c>
      <c r="C98" s="192" t="s">
        <v>133</v>
      </c>
      <c r="D98" s="193" t="s">
        <v>134</v>
      </c>
      <c r="E98" s="194"/>
      <c r="F98" s="195"/>
      <c r="G98" s="196">
        <f t="shared" si="266"/>
        <v>0</v>
      </c>
      <c r="H98" s="194"/>
      <c r="I98" s="195"/>
      <c r="J98" s="196">
        <f t="shared" si="267"/>
        <v>0</v>
      </c>
      <c r="K98" s="194"/>
      <c r="L98" s="195"/>
      <c r="M98" s="196">
        <f t="shared" si="268"/>
        <v>0</v>
      </c>
      <c r="N98" s="194"/>
      <c r="O98" s="195"/>
      <c r="P98" s="196">
        <f t="shared" si="269"/>
        <v>0</v>
      </c>
      <c r="Q98" s="194"/>
      <c r="R98" s="195"/>
      <c r="S98" s="196">
        <f t="shared" si="270"/>
        <v>0</v>
      </c>
      <c r="T98" s="194"/>
      <c r="U98" s="195"/>
      <c r="V98" s="196">
        <f t="shared" si="271"/>
        <v>0</v>
      </c>
      <c r="W98" s="197">
        <f t="shared" si="272"/>
        <v>0</v>
      </c>
      <c r="X98" s="197">
        <f t="shared" si="273"/>
        <v>0</v>
      </c>
      <c r="Y98" s="197">
        <f t="shared" si="237"/>
        <v>0</v>
      </c>
      <c r="Z98" s="198">
        <v>0.0</v>
      </c>
    </row>
    <row r="99" ht="39.75" customHeight="1">
      <c r="A99" s="265" t="s">
        <v>224</v>
      </c>
      <c r="B99" s="43"/>
      <c r="C99" s="43"/>
      <c r="D99" s="266"/>
      <c r="E99" s="231"/>
      <c r="F99" s="231"/>
      <c r="G99" s="231">
        <f>G87+G91+G95</f>
        <v>0</v>
      </c>
      <c r="H99" s="231"/>
      <c r="I99" s="231"/>
      <c r="J99" s="231">
        <f>J87+J91+J95</f>
        <v>0</v>
      </c>
      <c r="K99" s="231"/>
      <c r="L99" s="231"/>
      <c r="M99" s="231">
        <f>M87+M91+M95</f>
        <v>0</v>
      </c>
      <c r="N99" s="231"/>
      <c r="O99" s="231"/>
      <c r="P99" s="231">
        <f>P87+P91+P95</f>
        <v>0</v>
      </c>
      <c r="Q99" s="231"/>
      <c r="R99" s="231"/>
      <c r="S99" s="231">
        <f>S87+S91+S95</f>
        <v>0</v>
      </c>
      <c r="T99" s="231"/>
      <c r="U99" s="231"/>
      <c r="V99" s="232">
        <f t="shared" ref="V99:X99" si="274">V87+V91+V95</f>
        <v>0</v>
      </c>
      <c r="W99" s="238">
        <f t="shared" si="274"/>
        <v>0</v>
      </c>
      <c r="X99" s="238">
        <f t="shared" si="274"/>
        <v>0</v>
      </c>
      <c r="Y99" s="238">
        <f t="shared" si="237"/>
        <v>0</v>
      </c>
      <c r="Z99" s="238">
        <v>0.0</v>
      </c>
    </row>
    <row r="100" ht="30.0" customHeight="1">
      <c r="A100" s="163" t="s">
        <v>76</v>
      </c>
      <c r="B100" s="164">
        <v>6.0</v>
      </c>
      <c r="C100" s="165" t="s">
        <v>225</v>
      </c>
      <c r="D100" s="166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9"/>
      <c r="X100" s="170"/>
      <c r="Y100" s="267"/>
      <c r="Z100" s="170"/>
    </row>
    <row r="101" ht="30.0" customHeight="1">
      <c r="A101" s="171" t="s">
        <v>78</v>
      </c>
      <c r="B101" s="172" t="s">
        <v>226</v>
      </c>
      <c r="C101" s="268" t="s">
        <v>227</v>
      </c>
      <c r="D101" s="174"/>
      <c r="E101" s="175">
        <f>SUM(E102:E104)</f>
        <v>0</v>
      </c>
      <c r="F101" s="176"/>
      <c r="G101" s="177">
        <f t="shared" ref="G101:H101" si="275">SUM(G102:G104)</f>
        <v>0</v>
      </c>
      <c r="H101" s="175">
        <f t="shared" si="275"/>
        <v>0</v>
      </c>
      <c r="I101" s="176"/>
      <c r="J101" s="177">
        <f t="shared" ref="J101:K101" si="276">SUM(J102:J104)</f>
        <v>0</v>
      </c>
      <c r="K101" s="175">
        <f t="shared" si="276"/>
        <v>0</v>
      </c>
      <c r="L101" s="176"/>
      <c r="M101" s="177">
        <f t="shared" ref="M101:N101" si="277">SUM(M102:M104)</f>
        <v>0</v>
      </c>
      <c r="N101" s="175">
        <f t="shared" si="277"/>
        <v>0</v>
      </c>
      <c r="O101" s="176"/>
      <c r="P101" s="177">
        <f t="shared" ref="P101:Q101" si="278">SUM(P102:P104)</f>
        <v>0</v>
      </c>
      <c r="Q101" s="175">
        <f t="shared" si="278"/>
        <v>0</v>
      </c>
      <c r="R101" s="176"/>
      <c r="S101" s="177">
        <f t="shared" ref="S101:T101" si="279">SUM(S102:S104)</f>
        <v>0</v>
      </c>
      <c r="T101" s="175">
        <f t="shared" si="279"/>
        <v>0</v>
      </c>
      <c r="U101" s="176"/>
      <c r="V101" s="176">
        <f t="shared" ref="V101:X101" si="280">SUM(V102:V104)</f>
        <v>0</v>
      </c>
      <c r="W101" s="177">
        <f t="shared" si="280"/>
        <v>0</v>
      </c>
      <c r="X101" s="178">
        <f t="shared" si="280"/>
        <v>0</v>
      </c>
      <c r="Y101" s="269">
        <f t="shared" ref="Y101:Y113" si="281">W101-X101</f>
        <v>0</v>
      </c>
      <c r="Z101" s="180">
        <v>0.0</v>
      </c>
    </row>
    <row r="102" ht="30.0" customHeight="1">
      <c r="A102" s="181" t="s">
        <v>81</v>
      </c>
      <c r="B102" s="182" t="s">
        <v>228</v>
      </c>
      <c r="C102" s="183" t="s">
        <v>229</v>
      </c>
      <c r="D102" s="184" t="s">
        <v>127</v>
      </c>
      <c r="E102" s="185"/>
      <c r="F102" s="186"/>
      <c r="G102" s="187">
        <f t="shared" ref="G102:G104" si="282">E102*F102</f>
        <v>0</v>
      </c>
      <c r="H102" s="185"/>
      <c r="I102" s="186"/>
      <c r="J102" s="187">
        <f t="shared" ref="J102:J104" si="283">H102*I102</f>
        <v>0</v>
      </c>
      <c r="K102" s="185"/>
      <c r="L102" s="186"/>
      <c r="M102" s="187">
        <f t="shared" ref="M102:M104" si="284">K102*L102</f>
        <v>0</v>
      </c>
      <c r="N102" s="185"/>
      <c r="O102" s="186"/>
      <c r="P102" s="187">
        <f t="shared" ref="P102:P104" si="285">N102*O102</f>
        <v>0</v>
      </c>
      <c r="Q102" s="185"/>
      <c r="R102" s="186"/>
      <c r="S102" s="187">
        <f t="shared" ref="S102:S104" si="286">Q102*R102</f>
        <v>0</v>
      </c>
      <c r="T102" s="185"/>
      <c r="U102" s="186"/>
      <c r="V102" s="187">
        <f t="shared" ref="V102:V104" si="287">T102*U102</f>
        <v>0</v>
      </c>
      <c r="W102" s="188">
        <f t="shared" ref="W102:W104" si="288">G102+M102+S102</f>
        <v>0</v>
      </c>
      <c r="X102" s="188">
        <f t="shared" ref="X102:X104" si="289">J102+P102+V102</f>
        <v>0</v>
      </c>
      <c r="Y102" s="188">
        <f t="shared" si="281"/>
        <v>0</v>
      </c>
      <c r="Z102" s="189">
        <v>0.0</v>
      </c>
    </row>
    <row r="103" ht="30.0" customHeight="1">
      <c r="A103" s="181" t="s">
        <v>81</v>
      </c>
      <c r="B103" s="182" t="s">
        <v>230</v>
      </c>
      <c r="C103" s="183" t="s">
        <v>229</v>
      </c>
      <c r="D103" s="184" t="s">
        <v>127</v>
      </c>
      <c r="E103" s="185"/>
      <c r="F103" s="186"/>
      <c r="G103" s="187">
        <f t="shared" si="282"/>
        <v>0</v>
      </c>
      <c r="H103" s="185"/>
      <c r="I103" s="186"/>
      <c r="J103" s="187">
        <f t="shared" si="283"/>
        <v>0</v>
      </c>
      <c r="K103" s="185"/>
      <c r="L103" s="186"/>
      <c r="M103" s="187">
        <f t="shared" si="284"/>
        <v>0</v>
      </c>
      <c r="N103" s="185"/>
      <c r="O103" s="186"/>
      <c r="P103" s="187">
        <f t="shared" si="285"/>
        <v>0</v>
      </c>
      <c r="Q103" s="185"/>
      <c r="R103" s="186"/>
      <c r="S103" s="187">
        <f t="shared" si="286"/>
        <v>0</v>
      </c>
      <c r="T103" s="185"/>
      <c r="U103" s="186"/>
      <c r="V103" s="187">
        <f t="shared" si="287"/>
        <v>0</v>
      </c>
      <c r="W103" s="188">
        <f t="shared" si="288"/>
        <v>0</v>
      </c>
      <c r="X103" s="188">
        <f t="shared" si="289"/>
        <v>0</v>
      </c>
      <c r="Y103" s="188">
        <f t="shared" si="281"/>
        <v>0</v>
      </c>
      <c r="Z103" s="189">
        <v>0.0</v>
      </c>
    </row>
    <row r="104" ht="30.0" customHeight="1">
      <c r="A104" s="190" t="s">
        <v>81</v>
      </c>
      <c r="B104" s="191" t="s">
        <v>231</v>
      </c>
      <c r="C104" s="192" t="s">
        <v>229</v>
      </c>
      <c r="D104" s="193" t="s">
        <v>127</v>
      </c>
      <c r="E104" s="194"/>
      <c r="F104" s="195"/>
      <c r="G104" s="196">
        <f t="shared" si="282"/>
        <v>0</v>
      </c>
      <c r="H104" s="194"/>
      <c r="I104" s="195"/>
      <c r="J104" s="196">
        <f t="shared" si="283"/>
        <v>0</v>
      </c>
      <c r="K104" s="194"/>
      <c r="L104" s="195"/>
      <c r="M104" s="196">
        <f t="shared" si="284"/>
        <v>0</v>
      </c>
      <c r="N104" s="194"/>
      <c r="O104" s="195"/>
      <c r="P104" s="196">
        <f t="shared" si="285"/>
        <v>0</v>
      </c>
      <c r="Q104" s="194"/>
      <c r="R104" s="195"/>
      <c r="S104" s="196">
        <f t="shared" si="286"/>
        <v>0</v>
      </c>
      <c r="T104" s="194"/>
      <c r="U104" s="195"/>
      <c r="V104" s="196">
        <f t="shared" si="287"/>
        <v>0</v>
      </c>
      <c r="W104" s="197">
        <f t="shared" si="288"/>
        <v>0</v>
      </c>
      <c r="X104" s="197">
        <f t="shared" si="289"/>
        <v>0</v>
      </c>
      <c r="Y104" s="197">
        <f t="shared" si="281"/>
        <v>0</v>
      </c>
      <c r="Z104" s="198">
        <v>0.0</v>
      </c>
    </row>
    <row r="105" ht="30.0" customHeight="1">
      <c r="A105" s="171" t="s">
        <v>76</v>
      </c>
      <c r="B105" s="172" t="s">
        <v>232</v>
      </c>
      <c r="C105" s="268" t="s">
        <v>233</v>
      </c>
      <c r="D105" s="174"/>
      <c r="E105" s="175">
        <f>SUM(E106:E108)</f>
        <v>1</v>
      </c>
      <c r="F105" s="176"/>
      <c r="G105" s="177">
        <f t="shared" ref="G105:H105" si="290">SUM(G106:G108)</f>
        <v>525</v>
      </c>
      <c r="H105" s="175">
        <f t="shared" si="290"/>
        <v>1</v>
      </c>
      <c r="I105" s="176"/>
      <c r="J105" s="177">
        <f t="shared" ref="J105:K105" si="291">SUM(J106:J108)</f>
        <v>459</v>
      </c>
      <c r="K105" s="175">
        <f t="shared" si="291"/>
        <v>0</v>
      </c>
      <c r="L105" s="176"/>
      <c r="M105" s="177">
        <f t="shared" ref="M105:N105" si="292">SUM(M106:M108)</f>
        <v>0</v>
      </c>
      <c r="N105" s="175">
        <f t="shared" si="292"/>
        <v>0</v>
      </c>
      <c r="O105" s="176"/>
      <c r="P105" s="177">
        <f t="shared" ref="P105:Q105" si="293">SUM(P106:P108)</f>
        <v>0</v>
      </c>
      <c r="Q105" s="175">
        <f t="shared" si="293"/>
        <v>0</v>
      </c>
      <c r="R105" s="176"/>
      <c r="S105" s="177">
        <f t="shared" ref="S105:T105" si="294">SUM(S106:S108)</f>
        <v>0</v>
      </c>
      <c r="T105" s="175">
        <f t="shared" si="294"/>
        <v>0</v>
      </c>
      <c r="U105" s="176"/>
      <c r="V105" s="176">
        <f t="shared" ref="V105:X105" si="295">SUM(V106:V108)</f>
        <v>0</v>
      </c>
      <c r="W105" s="177">
        <f t="shared" si="295"/>
        <v>525</v>
      </c>
      <c r="X105" s="178">
        <f t="shared" si="295"/>
        <v>459</v>
      </c>
      <c r="Y105" s="178">
        <f t="shared" si="281"/>
        <v>66</v>
      </c>
      <c r="Z105" s="178">
        <v>0.0</v>
      </c>
    </row>
    <row r="106" ht="30.0" customHeight="1">
      <c r="A106" s="181" t="s">
        <v>81</v>
      </c>
      <c r="B106" s="182" t="s">
        <v>234</v>
      </c>
      <c r="C106" s="270" t="s">
        <v>235</v>
      </c>
      <c r="D106" s="184" t="s">
        <v>127</v>
      </c>
      <c r="E106" s="211">
        <v>1.0</v>
      </c>
      <c r="F106" s="212">
        <v>525.0</v>
      </c>
      <c r="G106" s="187">
        <f t="shared" ref="G106:G108" si="296">E106*F106</f>
        <v>525</v>
      </c>
      <c r="H106" s="211">
        <v>1.0</v>
      </c>
      <c r="I106" s="212">
        <v>459.0</v>
      </c>
      <c r="J106" s="187">
        <f t="shared" ref="J106:J108" si="297">H106*I106</f>
        <v>459</v>
      </c>
      <c r="K106" s="185"/>
      <c r="L106" s="186"/>
      <c r="M106" s="187">
        <f t="shared" ref="M106:M108" si="298">K106*L106</f>
        <v>0</v>
      </c>
      <c r="N106" s="185"/>
      <c r="O106" s="186"/>
      <c r="P106" s="187">
        <f t="shared" ref="P106:P108" si="299">N106*O106</f>
        <v>0</v>
      </c>
      <c r="Q106" s="185"/>
      <c r="R106" s="186"/>
      <c r="S106" s="187">
        <f t="shared" ref="S106:S108" si="300">Q106*R106</f>
        <v>0</v>
      </c>
      <c r="T106" s="185"/>
      <c r="U106" s="186"/>
      <c r="V106" s="187">
        <f t="shared" ref="V106:V108" si="301">T106*U106</f>
        <v>0</v>
      </c>
      <c r="W106" s="188">
        <f t="shared" ref="W106:W108" si="302">G106+M106+S106</f>
        <v>525</v>
      </c>
      <c r="X106" s="188">
        <f t="shared" ref="X106:X108" si="303">J106+P106+V106</f>
        <v>459</v>
      </c>
      <c r="Y106" s="188">
        <f t="shared" si="281"/>
        <v>66</v>
      </c>
      <c r="Z106" s="189">
        <v>0.0</v>
      </c>
    </row>
    <row r="107" ht="30.0" customHeight="1">
      <c r="A107" s="181" t="s">
        <v>81</v>
      </c>
      <c r="B107" s="182" t="s">
        <v>236</v>
      </c>
      <c r="C107" s="183" t="s">
        <v>229</v>
      </c>
      <c r="D107" s="184" t="s">
        <v>127</v>
      </c>
      <c r="E107" s="185"/>
      <c r="F107" s="186"/>
      <c r="G107" s="187">
        <f t="shared" si="296"/>
        <v>0</v>
      </c>
      <c r="H107" s="185"/>
      <c r="I107" s="186"/>
      <c r="J107" s="187">
        <f t="shared" si="297"/>
        <v>0</v>
      </c>
      <c r="K107" s="185"/>
      <c r="L107" s="186"/>
      <c r="M107" s="187">
        <f t="shared" si="298"/>
        <v>0</v>
      </c>
      <c r="N107" s="185"/>
      <c r="O107" s="186"/>
      <c r="P107" s="187">
        <f t="shared" si="299"/>
        <v>0</v>
      </c>
      <c r="Q107" s="185"/>
      <c r="R107" s="186"/>
      <c r="S107" s="187">
        <f t="shared" si="300"/>
        <v>0</v>
      </c>
      <c r="T107" s="185"/>
      <c r="U107" s="186"/>
      <c r="V107" s="187">
        <f t="shared" si="301"/>
        <v>0</v>
      </c>
      <c r="W107" s="188">
        <f t="shared" si="302"/>
        <v>0</v>
      </c>
      <c r="X107" s="188">
        <f t="shared" si="303"/>
        <v>0</v>
      </c>
      <c r="Y107" s="188">
        <f t="shared" si="281"/>
        <v>0</v>
      </c>
      <c r="Z107" s="189">
        <v>0.0</v>
      </c>
    </row>
    <row r="108" ht="30.0" customHeight="1">
      <c r="A108" s="190" t="s">
        <v>81</v>
      </c>
      <c r="B108" s="191" t="s">
        <v>237</v>
      </c>
      <c r="C108" s="192" t="s">
        <v>229</v>
      </c>
      <c r="D108" s="193" t="s">
        <v>127</v>
      </c>
      <c r="E108" s="194"/>
      <c r="F108" s="195"/>
      <c r="G108" s="196">
        <f t="shared" si="296"/>
        <v>0</v>
      </c>
      <c r="H108" s="194"/>
      <c r="I108" s="195"/>
      <c r="J108" s="196">
        <f t="shared" si="297"/>
        <v>0</v>
      </c>
      <c r="K108" s="194"/>
      <c r="L108" s="195"/>
      <c r="M108" s="196">
        <f t="shared" si="298"/>
        <v>0</v>
      </c>
      <c r="N108" s="194"/>
      <c r="O108" s="195"/>
      <c r="P108" s="196">
        <f t="shared" si="299"/>
        <v>0</v>
      </c>
      <c r="Q108" s="194"/>
      <c r="R108" s="195"/>
      <c r="S108" s="196">
        <f t="shared" si="300"/>
        <v>0</v>
      </c>
      <c r="T108" s="194"/>
      <c r="U108" s="195"/>
      <c r="V108" s="196">
        <f t="shared" si="301"/>
        <v>0</v>
      </c>
      <c r="W108" s="197">
        <f t="shared" si="302"/>
        <v>0</v>
      </c>
      <c r="X108" s="197">
        <f t="shared" si="303"/>
        <v>0</v>
      </c>
      <c r="Y108" s="197">
        <f t="shared" si="281"/>
        <v>0</v>
      </c>
      <c r="Z108" s="198">
        <v>0.0</v>
      </c>
    </row>
    <row r="109" ht="30.0" customHeight="1">
      <c r="A109" s="171" t="s">
        <v>76</v>
      </c>
      <c r="B109" s="172" t="s">
        <v>238</v>
      </c>
      <c r="C109" s="268" t="s">
        <v>239</v>
      </c>
      <c r="D109" s="174"/>
      <c r="E109" s="175">
        <f>SUM(E110:E112)</f>
        <v>0</v>
      </c>
      <c r="F109" s="176"/>
      <c r="G109" s="177">
        <f t="shared" ref="G109:H109" si="304">SUM(G110:G112)</f>
        <v>0</v>
      </c>
      <c r="H109" s="175">
        <f t="shared" si="304"/>
        <v>0</v>
      </c>
      <c r="I109" s="176"/>
      <c r="J109" s="177">
        <f t="shared" ref="J109:K109" si="305">SUM(J110:J112)</f>
        <v>0</v>
      </c>
      <c r="K109" s="175">
        <f t="shared" si="305"/>
        <v>0</v>
      </c>
      <c r="L109" s="176"/>
      <c r="M109" s="177">
        <f t="shared" ref="M109:N109" si="306">SUM(M110:M112)</f>
        <v>0</v>
      </c>
      <c r="N109" s="175">
        <f t="shared" si="306"/>
        <v>0</v>
      </c>
      <c r="O109" s="176"/>
      <c r="P109" s="177">
        <f t="shared" ref="P109:Q109" si="307">SUM(P110:P112)</f>
        <v>0</v>
      </c>
      <c r="Q109" s="175">
        <f t="shared" si="307"/>
        <v>0</v>
      </c>
      <c r="R109" s="176"/>
      <c r="S109" s="177">
        <f t="shared" ref="S109:T109" si="308">SUM(S110:S112)</f>
        <v>0</v>
      </c>
      <c r="T109" s="175">
        <f t="shared" si="308"/>
        <v>0</v>
      </c>
      <c r="U109" s="176"/>
      <c r="V109" s="176">
        <f t="shared" ref="V109:X109" si="309">SUM(V110:V112)</f>
        <v>0</v>
      </c>
      <c r="W109" s="177">
        <f t="shared" si="309"/>
        <v>0</v>
      </c>
      <c r="X109" s="178">
        <f t="shared" si="309"/>
        <v>0</v>
      </c>
      <c r="Y109" s="178">
        <f t="shared" si="281"/>
        <v>0</v>
      </c>
      <c r="Z109" s="178">
        <v>0.0</v>
      </c>
    </row>
    <row r="110" ht="30.0" customHeight="1">
      <c r="A110" s="181" t="s">
        <v>81</v>
      </c>
      <c r="B110" s="182" t="s">
        <v>240</v>
      </c>
      <c r="C110" s="183" t="s">
        <v>229</v>
      </c>
      <c r="D110" s="184" t="s">
        <v>127</v>
      </c>
      <c r="E110" s="185"/>
      <c r="F110" s="186"/>
      <c r="G110" s="187">
        <f t="shared" ref="G110:G112" si="310">E110*F110</f>
        <v>0</v>
      </c>
      <c r="H110" s="185"/>
      <c r="I110" s="186"/>
      <c r="J110" s="187">
        <f t="shared" ref="J110:J112" si="311">H110*I110</f>
        <v>0</v>
      </c>
      <c r="K110" s="185"/>
      <c r="L110" s="186"/>
      <c r="M110" s="187">
        <f t="shared" ref="M110:M112" si="312">K110*L110</f>
        <v>0</v>
      </c>
      <c r="N110" s="185"/>
      <c r="O110" s="186"/>
      <c r="P110" s="187">
        <f t="shared" ref="P110:P112" si="313">N110*O110</f>
        <v>0</v>
      </c>
      <c r="Q110" s="185"/>
      <c r="R110" s="186"/>
      <c r="S110" s="187">
        <f t="shared" ref="S110:S112" si="314">Q110*R110</f>
        <v>0</v>
      </c>
      <c r="T110" s="185"/>
      <c r="U110" s="186"/>
      <c r="V110" s="187">
        <f t="shared" ref="V110:V112" si="315">T110*U110</f>
        <v>0</v>
      </c>
      <c r="W110" s="188">
        <f t="shared" ref="W110:W112" si="316">G110+M110+S110</f>
        <v>0</v>
      </c>
      <c r="X110" s="188">
        <f t="shared" ref="X110:X112" si="317">J110+P110+V110</f>
        <v>0</v>
      </c>
      <c r="Y110" s="188">
        <f t="shared" si="281"/>
        <v>0</v>
      </c>
      <c r="Z110" s="189">
        <v>0.0</v>
      </c>
    </row>
    <row r="111" ht="30.0" customHeight="1">
      <c r="A111" s="181" t="s">
        <v>81</v>
      </c>
      <c r="B111" s="182" t="s">
        <v>241</v>
      </c>
      <c r="C111" s="183" t="s">
        <v>229</v>
      </c>
      <c r="D111" s="184" t="s">
        <v>127</v>
      </c>
      <c r="E111" s="185"/>
      <c r="F111" s="186"/>
      <c r="G111" s="187">
        <f t="shared" si="310"/>
        <v>0</v>
      </c>
      <c r="H111" s="185"/>
      <c r="I111" s="186"/>
      <c r="J111" s="187">
        <f t="shared" si="311"/>
        <v>0</v>
      </c>
      <c r="K111" s="185"/>
      <c r="L111" s="186"/>
      <c r="M111" s="187">
        <f t="shared" si="312"/>
        <v>0</v>
      </c>
      <c r="N111" s="185"/>
      <c r="O111" s="186"/>
      <c r="P111" s="187">
        <f t="shared" si="313"/>
        <v>0</v>
      </c>
      <c r="Q111" s="185"/>
      <c r="R111" s="186"/>
      <c r="S111" s="187">
        <f t="shared" si="314"/>
        <v>0</v>
      </c>
      <c r="T111" s="185"/>
      <c r="U111" s="186"/>
      <c r="V111" s="187">
        <f t="shared" si="315"/>
        <v>0</v>
      </c>
      <c r="W111" s="188">
        <f t="shared" si="316"/>
        <v>0</v>
      </c>
      <c r="X111" s="188">
        <f t="shared" si="317"/>
        <v>0</v>
      </c>
      <c r="Y111" s="188">
        <f t="shared" si="281"/>
        <v>0</v>
      </c>
      <c r="Z111" s="189">
        <v>0.0</v>
      </c>
    </row>
    <row r="112" ht="30.0" customHeight="1">
      <c r="A112" s="190" t="s">
        <v>81</v>
      </c>
      <c r="B112" s="191" t="s">
        <v>242</v>
      </c>
      <c r="C112" s="192" t="s">
        <v>229</v>
      </c>
      <c r="D112" s="193" t="s">
        <v>127</v>
      </c>
      <c r="E112" s="194"/>
      <c r="F112" s="195"/>
      <c r="G112" s="196">
        <f t="shared" si="310"/>
        <v>0</v>
      </c>
      <c r="H112" s="194"/>
      <c r="I112" s="195"/>
      <c r="J112" s="196">
        <f t="shared" si="311"/>
        <v>0</v>
      </c>
      <c r="K112" s="194"/>
      <c r="L112" s="195"/>
      <c r="M112" s="196">
        <f t="shared" si="312"/>
        <v>0</v>
      </c>
      <c r="N112" s="194"/>
      <c r="O112" s="195"/>
      <c r="P112" s="196">
        <f t="shared" si="313"/>
        <v>0</v>
      </c>
      <c r="Q112" s="194"/>
      <c r="R112" s="195"/>
      <c r="S112" s="196">
        <f t="shared" si="314"/>
        <v>0</v>
      </c>
      <c r="T112" s="194"/>
      <c r="U112" s="195"/>
      <c r="V112" s="196">
        <f t="shared" si="315"/>
        <v>0</v>
      </c>
      <c r="W112" s="197">
        <f t="shared" si="316"/>
        <v>0</v>
      </c>
      <c r="X112" s="197">
        <f t="shared" si="317"/>
        <v>0</v>
      </c>
      <c r="Y112" s="197">
        <f t="shared" si="281"/>
        <v>0</v>
      </c>
      <c r="Z112" s="198">
        <v>0.0</v>
      </c>
    </row>
    <row r="113" ht="30.0" customHeight="1">
      <c r="A113" s="226" t="s">
        <v>243</v>
      </c>
      <c r="B113" s="227"/>
      <c r="C113" s="228"/>
      <c r="D113" s="229"/>
      <c r="E113" s="237">
        <f>E109+E105+E101</f>
        <v>1</v>
      </c>
      <c r="F113" s="231"/>
      <c r="G113" s="232">
        <f t="shared" ref="G113:H113" si="318">G109+G105+G101</f>
        <v>525</v>
      </c>
      <c r="H113" s="237">
        <f t="shared" si="318"/>
        <v>1</v>
      </c>
      <c r="I113" s="231"/>
      <c r="J113" s="232">
        <f t="shared" ref="J113:K113" si="319">J109+J105+J101</f>
        <v>459</v>
      </c>
      <c r="K113" s="237">
        <f t="shared" si="319"/>
        <v>0</v>
      </c>
      <c r="L113" s="231"/>
      <c r="M113" s="232">
        <f t="shared" ref="M113:N113" si="320">M109+M105+M101</f>
        <v>0</v>
      </c>
      <c r="N113" s="237">
        <f t="shared" si="320"/>
        <v>0</v>
      </c>
      <c r="O113" s="231"/>
      <c r="P113" s="232">
        <f t="shared" ref="P113:Q113" si="321">P109+P105+P101</f>
        <v>0</v>
      </c>
      <c r="Q113" s="237">
        <f t="shared" si="321"/>
        <v>0</v>
      </c>
      <c r="R113" s="231"/>
      <c r="S113" s="232">
        <f t="shared" ref="S113:T113" si="322">S109+S105+S101</f>
        <v>0</v>
      </c>
      <c r="T113" s="237">
        <f t="shared" si="322"/>
        <v>0</v>
      </c>
      <c r="U113" s="231"/>
      <c r="V113" s="232">
        <f t="shared" ref="V113:X113" si="323">V109+V105+V101</f>
        <v>0</v>
      </c>
      <c r="W113" s="238">
        <f t="shared" si="323"/>
        <v>525</v>
      </c>
      <c r="X113" s="238">
        <f t="shared" si="323"/>
        <v>459</v>
      </c>
      <c r="Y113" s="238">
        <f t="shared" si="281"/>
        <v>66</v>
      </c>
      <c r="Z113" s="238">
        <v>0.0</v>
      </c>
    </row>
    <row r="114" ht="30.0" customHeight="1">
      <c r="A114" s="271" t="s">
        <v>76</v>
      </c>
      <c r="B114" s="272">
        <v>7.0</v>
      </c>
      <c r="C114" s="273" t="s">
        <v>244</v>
      </c>
      <c r="D114" s="274"/>
      <c r="E114" s="275"/>
      <c r="F114" s="275"/>
      <c r="G114" s="275"/>
      <c r="H114" s="275"/>
      <c r="I114" s="275"/>
      <c r="J114" s="275"/>
      <c r="K114" s="275"/>
      <c r="L114" s="275"/>
      <c r="M114" s="275"/>
      <c r="N114" s="275"/>
      <c r="O114" s="275"/>
      <c r="P114" s="275"/>
      <c r="Q114" s="275"/>
      <c r="R114" s="275"/>
      <c r="S114" s="275"/>
      <c r="T114" s="275"/>
      <c r="U114" s="275"/>
      <c r="V114" s="275"/>
      <c r="W114" s="169"/>
      <c r="X114" s="170"/>
      <c r="Y114" s="236"/>
      <c r="Z114" s="170">
        <v>0.0</v>
      </c>
    </row>
    <row r="115" ht="30.0" customHeight="1">
      <c r="A115" s="181" t="s">
        <v>81</v>
      </c>
      <c r="B115" s="182" t="s">
        <v>245</v>
      </c>
      <c r="C115" s="213" t="s">
        <v>246</v>
      </c>
      <c r="D115" s="184" t="s">
        <v>127</v>
      </c>
      <c r="E115" s="276">
        <v>2.0</v>
      </c>
      <c r="F115" s="277">
        <v>1500.0</v>
      </c>
      <c r="G115" s="187">
        <f t="shared" ref="G115:G125" si="324">E115*F115</f>
        <v>3000</v>
      </c>
      <c r="H115" s="211">
        <v>2.0</v>
      </c>
      <c r="I115" s="212">
        <v>1500.0</v>
      </c>
      <c r="J115" s="187">
        <f t="shared" ref="J115:J125" si="325">H115*I115</f>
        <v>3000</v>
      </c>
      <c r="K115" s="185"/>
      <c r="L115" s="186"/>
      <c r="M115" s="187">
        <f t="shared" ref="M115:M125" si="326">K115*L115</f>
        <v>0</v>
      </c>
      <c r="N115" s="185"/>
      <c r="O115" s="186"/>
      <c r="P115" s="187">
        <f t="shared" ref="P115:P125" si="327">N115*O115</f>
        <v>0</v>
      </c>
      <c r="Q115" s="185"/>
      <c r="R115" s="186"/>
      <c r="S115" s="187">
        <f t="shared" ref="S115:S125" si="328">Q115*R115</f>
        <v>0</v>
      </c>
      <c r="T115" s="185"/>
      <c r="U115" s="186"/>
      <c r="V115" s="187">
        <f t="shared" ref="V115:V125" si="329">T115*U115</f>
        <v>0</v>
      </c>
      <c r="W115" s="208">
        <f t="shared" ref="W115:W125" si="330">G115+M115+S115</f>
        <v>3000</v>
      </c>
      <c r="X115" s="208">
        <f t="shared" ref="X115:X125" si="331">J115+P115+V115</f>
        <v>3000</v>
      </c>
      <c r="Y115" s="208">
        <f t="shared" ref="Y115:Y126" si="332">W115-X115</f>
        <v>0</v>
      </c>
      <c r="Z115" s="209">
        <v>0.0</v>
      </c>
    </row>
    <row r="116" ht="30.0" customHeight="1">
      <c r="A116" s="181" t="s">
        <v>81</v>
      </c>
      <c r="B116" s="182" t="s">
        <v>247</v>
      </c>
      <c r="C116" s="215" t="s">
        <v>248</v>
      </c>
      <c r="D116" s="184" t="s">
        <v>127</v>
      </c>
      <c r="E116" s="185"/>
      <c r="F116" s="186"/>
      <c r="G116" s="187">
        <f t="shared" si="324"/>
        <v>0</v>
      </c>
      <c r="H116" s="185"/>
      <c r="I116" s="186"/>
      <c r="J116" s="187">
        <f t="shared" si="325"/>
        <v>0</v>
      </c>
      <c r="K116" s="185"/>
      <c r="L116" s="186"/>
      <c r="M116" s="187">
        <f t="shared" si="326"/>
        <v>0</v>
      </c>
      <c r="N116" s="185"/>
      <c r="O116" s="186"/>
      <c r="P116" s="187">
        <f t="shared" si="327"/>
        <v>0</v>
      </c>
      <c r="Q116" s="185"/>
      <c r="R116" s="186"/>
      <c r="S116" s="187">
        <f t="shared" si="328"/>
        <v>0</v>
      </c>
      <c r="T116" s="185"/>
      <c r="U116" s="186"/>
      <c r="V116" s="187">
        <f t="shared" si="329"/>
        <v>0</v>
      </c>
      <c r="W116" s="188">
        <f t="shared" si="330"/>
        <v>0</v>
      </c>
      <c r="X116" s="188">
        <f t="shared" si="331"/>
        <v>0</v>
      </c>
      <c r="Y116" s="188">
        <f t="shared" si="332"/>
        <v>0</v>
      </c>
      <c r="Z116" s="189">
        <v>0.0</v>
      </c>
    </row>
    <row r="117" ht="30.0" customHeight="1">
      <c r="A117" s="181" t="s">
        <v>81</v>
      </c>
      <c r="B117" s="182" t="s">
        <v>249</v>
      </c>
      <c r="C117" s="215" t="s">
        <v>250</v>
      </c>
      <c r="D117" s="184" t="s">
        <v>127</v>
      </c>
      <c r="E117" s="185"/>
      <c r="F117" s="186"/>
      <c r="G117" s="187">
        <f t="shared" si="324"/>
        <v>0</v>
      </c>
      <c r="H117" s="185"/>
      <c r="I117" s="186"/>
      <c r="J117" s="187">
        <f t="shared" si="325"/>
        <v>0</v>
      </c>
      <c r="K117" s="185"/>
      <c r="L117" s="186"/>
      <c r="M117" s="187">
        <f t="shared" si="326"/>
        <v>0</v>
      </c>
      <c r="N117" s="185"/>
      <c r="O117" s="186"/>
      <c r="P117" s="187">
        <f t="shared" si="327"/>
        <v>0</v>
      </c>
      <c r="Q117" s="185"/>
      <c r="R117" s="186"/>
      <c r="S117" s="187">
        <f t="shared" si="328"/>
        <v>0</v>
      </c>
      <c r="T117" s="185"/>
      <c r="U117" s="186"/>
      <c r="V117" s="187">
        <f t="shared" si="329"/>
        <v>0</v>
      </c>
      <c r="W117" s="188">
        <f t="shared" si="330"/>
        <v>0</v>
      </c>
      <c r="X117" s="188">
        <f t="shared" si="331"/>
        <v>0</v>
      </c>
      <c r="Y117" s="188">
        <f t="shared" si="332"/>
        <v>0</v>
      </c>
      <c r="Z117" s="189">
        <v>0.0</v>
      </c>
    </row>
    <row r="118" ht="30.0" customHeight="1">
      <c r="A118" s="181" t="s">
        <v>81</v>
      </c>
      <c r="B118" s="182" t="s">
        <v>251</v>
      </c>
      <c r="C118" s="215" t="s">
        <v>252</v>
      </c>
      <c r="D118" s="239" t="s">
        <v>127</v>
      </c>
      <c r="E118" s="276">
        <v>500.0</v>
      </c>
      <c r="F118" s="277">
        <v>2.5</v>
      </c>
      <c r="G118" s="187">
        <f t="shared" si="324"/>
        <v>1250</v>
      </c>
      <c r="H118" s="276">
        <v>500.0</v>
      </c>
      <c r="I118" s="277">
        <v>2.5</v>
      </c>
      <c r="J118" s="187">
        <f t="shared" si="325"/>
        <v>1250</v>
      </c>
      <c r="K118" s="185"/>
      <c r="L118" s="186"/>
      <c r="M118" s="187">
        <f t="shared" si="326"/>
        <v>0</v>
      </c>
      <c r="N118" s="185"/>
      <c r="O118" s="186"/>
      <c r="P118" s="187">
        <f t="shared" si="327"/>
        <v>0</v>
      </c>
      <c r="Q118" s="185"/>
      <c r="R118" s="186"/>
      <c r="S118" s="187">
        <f t="shared" si="328"/>
        <v>0</v>
      </c>
      <c r="T118" s="185"/>
      <c r="U118" s="186"/>
      <c r="V118" s="187">
        <f t="shared" si="329"/>
        <v>0</v>
      </c>
      <c r="W118" s="188">
        <f t="shared" si="330"/>
        <v>1250</v>
      </c>
      <c r="X118" s="188">
        <f t="shared" si="331"/>
        <v>1250</v>
      </c>
      <c r="Y118" s="188">
        <f t="shared" si="332"/>
        <v>0</v>
      </c>
      <c r="Z118" s="189">
        <f>Y118/W118</f>
        <v>0</v>
      </c>
    </row>
    <row r="119" ht="30.0" customHeight="1">
      <c r="A119" s="181" t="s">
        <v>81</v>
      </c>
      <c r="B119" s="182" t="s">
        <v>253</v>
      </c>
      <c r="C119" s="215" t="s">
        <v>254</v>
      </c>
      <c r="D119" s="239" t="s">
        <v>127</v>
      </c>
      <c r="E119" s="186">
        <v>0.0</v>
      </c>
      <c r="F119" s="186">
        <v>0.0</v>
      </c>
      <c r="G119" s="187">
        <f t="shared" si="324"/>
        <v>0</v>
      </c>
      <c r="H119" s="185">
        <v>0.0</v>
      </c>
      <c r="I119" s="186">
        <v>0.0</v>
      </c>
      <c r="J119" s="187">
        <f t="shared" si="325"/>
        <v>0</v>
      </c>
      <c r="K119" s="185"/>
      <c r="L119" s="186"/>
      <c r="M119" s="187">
        <f t="shared" si="326"/>
        <v>0</v>
      </c>
      <c r="N119" s="185"/>
      <c r="O119" s="186"/>
      <c r="P119" s="187">
        <f t="shared" si="327"/>
        <v>0</v>
      </c>
      <c r="Q119" s="185"/>
      <c r="R119" s="186"/>
      <c r="S119" s="187">
        <f t="shared" si="328"/>
        <v>0</v>
      </c>
      <c r="T119" s="185"/>
      <c r="U119" s="186"/>
      <c r="V119" s="187">
        <f t="shared" si="329"/>
        <v>0</v>
      </c>
      <c r="W119" s="188">
        <f t="shared" si="330"/>
        <v>0</v>
      </c>
      <c r="X119" s="188">
        <f t="shared" si="331"/>
        <v>0</v>
      </c>
      <c r="Y119" s="188">
        <f t="shared" si="332"/>
        <v>0</v>
      </c>
      <c r="Z119" s="189"/>
    </row>
    <row r="120" ht="30.0" customHeight="1">
      <c r="A120" s="181" t="s">
        <v>81</v>
      </c>
      <c r="B120" s="182" t="s">
        <v>255</v>
      </c>
      <c r="C120" s="215" t="s">
        <v>256</v>
      </c>
      <c r="D120" s="239" t="s">
        <v>127</v>
      </c>
      <c r="E120" s="276">
        <v>5.0</v>
      </c>
      <c r="F120" s="277">
        <v>200.0</v>
      </c>
      <c r="G120" s="187">
        <f t="shared" si="324"/>
        <v>1000</v>
      </c>
      <c r="H120" s="276">
        <v>5.0</v>
      </c>
      <c r="I120" s="277">
        <v>200.0</v>
      </c>
      <c r="J120" s="187">
        <f t="shared" si="325"/>
        <v>1000</v>
      </c>
      <c r="K120" s="185"/>
      <c r="L120" s="186"/>
      <c r="M120" s="187">
        <f t="shared" si="326"/>
        <v>0</v>
      </c>
      <c r="N120" s="185"/>
      <c r="O120" s="186"/>
      <c r="P120" s="187">
        <f t="shared" si="327"/>
        <v>0</v>
      </c>
      <c r="Q120" s="185"/>
      <c r="R120" s="186"/>
      <c r="S120" s="187">
        <f t="shared" si="328"/>
        <v>0</v>
      </c>
      <c r="T120" s="185"/>
      <c r="U120" s="186"/>
      <c r="V120" s="187">
        <f t="shared" si="329"/>
        <v>0</v>
      </c>
      <c r="W120" s="188">
        <f t="shared" si="330"/>
        <v>1000</v>
      </c>
      <c r="X120" s="188">
        <f t="shared" si="331"/>
        <v>1000</v>
      </c>
      <c r="Y120" s="188">
        <f t="shared" si="332"/>
        <v>0</v>
      </c>
      <c r="Z120" s="189">
        <f>Y120/W120</f>
        <v>0</v>
      </c>
    </row>
    <row r="121" ht="30.0" customHeight="1">
      <c r="A121" s="181" t="s">
        <v>81</v>
      </c>
      <c r="B121" s="182" t="s">
        <v>257</v>
      </c>
      <c r="C121" s="215" t="s">
        <v>258</v>
      </c>
      <c r="D121" s="239" t="s">
        <v>127</v>
      </c>
      <c r="E121" s="186">
        <v>0.0</v>
      </c>
      <c r="F121" s="186">
        <v>0.0</v>
      </c>
      <c r="G121" s="187">
        <f t="shared" si="324"/>
        <v>0</v>
      </c>
      <c r="H121" s="185">
        <v>0.0</v>
      </c>
      <c r="I121" s="186">
        <v>0.0</v>
      </c>
      <c r="J121" s="187">
        <f t="shared" si="325"/>
        <v>0</v>
      </c>
      <c r="K121" s="185"/>
      <c r="L121" s="186"/>
      <c r="M121" s="187">
        <f t="shared" si="326"/>
        <v>0</v>
      </c>
      <c r="N121" s="185"/>
      <c r="O121" s="186"/>
      <c r="P121" s="187">
        <f t="shared" si="327"/>
        <v>0</v>
      </c>
      <c r="Q121" s="185"/>
      <c r="R121" s="186"/>
      <c r="S121" s="187">
        <f t="shared" si="328"/>
        <v>0</v>
      </c>
      <c r="T121" s="185"/>
      <c r="U121" s="186"/>
      <c r="V121" s="187">
        <f t="shared" si="329"/>
        <v>0</v>
      </c>
      <c r="W121" s="188">
        <f t="shared" si="330"/>
        <v>0</v>
      </c>
      <c r="X121" s="188">
        <f t="shared" si="331"/>
        <v>0</v>
      </c>
      <c r="Y121" s="188">
        <f t="shared" si="332"/>
        <v>0</v>
      </c>
      <c r="Z121" s="189"/>
    </row>
    <row r="122" ht="30.0" customHeight="1">
      <c r="A122" s="181" t="s">
        <v>81</v>
      </c>
      <c r="B122" s="182" t="s">
        <v>259</v>
      </c>
      <c r="C122" s="215" t="s">
        <v>260</v>
      </c>
      <c r="D122" s="239" t="s">
        <v>127</v>
      </c>
      <c r="E122" s="186">
        <v>0.0</v>
      </c>
      <c r="F122" s="186">
        <v>0.0</v>
      </c>
      <c r="G122" s="187">
        <f t="shared" si="324"/>
        <v>0</v>
      </c>
      <c r="H122" s="185">
        <v>0.0</v>
      </c>
      <c r="I122" s="186">
        <v>0.0</v>
      </c>
      <c r="J122" s="187">
        <f t="shared" si="325"/>
        <v>0</v>
      </c>
      <c r="K122" s="185"/>
      <c r="L122" s="186"/>
      <c r="M122" s="187">
        <f t="shared" si="326"/>
        <v>0</v>
      </c>
      <c r="N122" s="185"/>
      <c r="O122" s="186"/>
      <c r="P122" s="187">
        <f t="shared" si="327"/>
        <v>0</v>
      </c>
      <c r="Q122" s="185"/>
      <c r="R122" s="186"/>
      <c r="S122" s="187">
        <f t="shared" si="328"/>
        <v>0</v>
      </c>
      <c r="T122" s="185"/>
      <c r="U122" s="186"/>
      <c r="V122" s="187">
        <f t="shared" si="329"/>
        <v>0</v>
      </c>
      <c r="W122" s="188">
        <f t="shared" si="330"/>
        <v>0</v>
      </c>
      <c r="X122" s="188">
        <f t="shared" si="331"/>
        <v>0</v>
      </c>
      <c r="Y122" s="188">
        <f t="shared" si="332"/>
        <v>0</v>
      </c>
      <c r="Z122" s="189"/>
    </row>
    <row r="123" ht="30.0" customHeight="1">
      <c r="A123" s="181" t="s">
        <v>81</v>
      </c>
      <c r="B123" s="182" t="s">
        <v>261</v>
      </c>
      <c r="C123" s="215" t="s">
        <v>262</v>
      </c>
      <c r="D123" s="184" t="s">
        <v>96</v>
      </c>
      <c r="E123" s="185"/>
      <c r="F123" s="186"/>
      <c r="G123" s="187">
        <f t="shared" si="324"/>
        <v>0</v>
      </c>
      <c r="H123" s="185"/>
      <c r="I123" s="186"/>
      <c r="J123" s="187">
        <f t="shared" si="325"/>
        <v>0</v>
      </c>
      <c r="K123" s="185"/>
      <c r="L123" s="186"/>
      <c r="M123" s="187">
        <f t="shared" si="326"/>
        <v>0</v>
      </c>
      <c r="N123" s="185"/>
      <c r="O123" s="186"/>
      <c r="P123" s="187">
        <f t="shared" si="327"/>
        <v>0</v>
      </c>
      <c r="Q123" s="185"/>
      <c r="R123" s="186"/>
      <c r="S123" s="187">
        <f t="shared" si="328"/>
        <v>0</v>
      </c>
      <c r="T123" s="185"/>
      <c r="U123" s="186"/>
      <c r="V123" s="187">
        <f t="shared" si="329"/>
        <v>0</v>
      </c>
      <c r="W123" s="188">
        <f t="shared" si="330"/>
        <v>0</v>
      </c>
      <c r="X123" s="188">
        <f t="shared" si="331"/>
        <v>0</v>
      </c>
      <c r="Y123" s="188">
        <f t="shared" si="332"/>
        <v>0</v>
      </c>
      <c r="Z123" s="189">
        <v>0.0</v>
      </c>
    </row>
    <row r="124" ht="30.0" customHeight="1">
      <c r="A124" s="181" t="s">
        <v>81</v>
      </c>
      <c r="B124" s="182" t="s">
        <v>263</v>
      </c>
      <c r="C124" s="215" t="s">
        <v>264</v>
      </c>
      <c r="D124" s="184" t="s">
        <v>96</v>
      </c>
      <c r="E124" s="185"/>
      <c r="F124" s="186"/>
      <c r="G124" s="187">
        <f t="shared" si="324"/>
        <v>0</v>
      </c>
      <c r="H124" s="185"/>
      <c r="I124" s="186"/>
      <c r="J124" s="187">
        <f t="shared" si="325"/>
        <v>0</v>
      </c>
      <c r="K124" s="185"/>
      <c r="L124" s="186"/>
      <c r="M124" s="187">
        <f t="shared" si="326"/>
        <v>0</v>
      </c>
      <c r="N124" s="185"/>
      <c r="O124" s="186"/>
      <c r="P124" s="187">
        <f t="shared" si="327"/>
        <v>0</v>
      </c>
      <c r="Q124" s="185"/>
      <c r="R124" s="186"/>
      <c r="S124" s="187">
        <f t="shared" si="328"/>
        <v>0</v>
      </c>
      <c r="T124" s="185"/>
      <c r="U124" s="186"/>
      <c r="V124" s="187">
        <f t="shared" si="329"/>
        <v>0</v>
      </c>
      <c r="W124" s="188">
        <f t="shared" si="330"/>
        <v>0</v>
      </c>
      <c r="X124" s="188">
        <f t="shared" si="331"/>
        <v>0</v>
      </c>
      <c r="Y124" s="188">
        <f t="shared" si="332"/>
        <v>0</v>
      </c>
      <c r="Z124" s="189">
        <v>0.0</v>
      </c>
    </row>
    <row r="125" ht="30.0" customHeight="1">
      <c r="A125" s="190" t="s">
        <v>81</v>
      </c>
      <c r="B125" s="259" t="s">
        <v>265</v>
      </c>
      <c r="C125" s="215" t="s">
        <v>266</v>
      </c>
      <c r="D125" s="219"/>
      <c r="E125" s="194"/>
      <c r="F125" s="195">
        <v>0.22</v>
      </c>
      <c r="G125" s="196">
        <f t="shared" si="324"/>
        <v>0</v>
      </c>
      <c r="H125" s="194"/>
      <c r="I125" s="195">
        <v>0.22</v>
      </c>
      <c r="J125" s="196">
        <f t="shared" si="325"/>
        <v>0</v>
      </c>
      <c r="K125" s="194"/>
      <c r="L125" s="195">
        <v>0.22</v>
      </c>
      <c r="M125" s="196">
        <f t="shared" si="326"/>
        <v>0</v>
      </c>
      <c r="N125" s="194"/>
      <c r="O125" s="195">
        <v>0.22</v>
      </c>
      <c r="P125" s="196">
        <f t="shared" si="327"/>
        <v>0</v>
      </c>
      <c r="Q125" s="194"/>
      <c r="R125" s="195">
        <v>0.22</v>
      </c>
      <c r="S125" s="196">
        <f t="shared" si="328"/>
        <v>0</v>
      </c>
      <c r="T125" s="194"/>
      <c r="U125" s="195">
        <v>0.22</v>
      </c>
      <c r="V125" s="196">
        <f t="shared" si="329"/>
        <v>0</v>
      </c>
      <c r="W125" s="197">
        <f t="shared" si="330"/>
        <v>0</v>
      </c>
      <c r="X125" s="197">
        <f t="shared" si="331"/>
        <v>0</v>
      </c>
      <c r="Y125" s="197">
        <f t="shared" si="332"/>
        <v>0</v>
      </c>
      <c r="Z125" s="198">
        <v>0.0</v>
      </c>
    </row>
    <row r="126" ht="30.0" customHeight="1">
      <c r="A126" s="278" t="s">
        <v>267</v>
      </c>
      <c r="B126" s="279"/>
      <c r="C126" s="280"/>
      <c r="D126" s="281"/>
      <c r="E126" s="282">
        <f>SUM(E115:E124)</f>
        <v>507</v>
      </c>
      <c r="F126" s="283"/>
      <c r="G126" s="284">
        <f>SUM(G115:G125)</f>
        <v>5250</v>
      </c>
      <c r="H126" s="282">
        <f>SUM(H115:H124)</f>
        <v>507</v>
      </c>
      <c r="I126" s="283"/>
      <c r="J126" s="284">
        <f>SUM(J115:J125)</f>
        <v>5250</v>
      </c>
      <c r="K126" s="282">
        <f>SUM(K115:K124)</f>
        <v>0</v>
      </c>
      <c r="L126" s="283"/>
      <c r="M126" s="284">
        <f>SUM(M115:M125)</f>
        <v>0</v>
      </c>
      <c r="N126" s="282">
        <f>SUM(N115:N124)</f>
        <v>0</v>
      </c>
      <c r="O126" s="283"/>
      <c r="P126" s="284">
        <f>SUM(P115:P125)</f>
        <v>0</v>
      </c>
      <c r="Q126" s="282">
        <f>SUM(Q115:Q124)</f>
        <v>0</v>
      </c>
      <c r="R126" s="283"/>
      <c r="S126" s="284">
        <f>SUM(S115:S125)</f>
        <v>0</v>
      </c>
      <c r="T126" s="282">
        <f>SUM(T115:T124)</f>
        <v>0</v>
      </c>
      <c r="U126" s="283"/>
      <c r="V126" s="284">
        <f t="shared" ref="V126:X126" si="333">SUM(V115:V125)</f>
        <v>0</v>
      </c>
      <c r="W126" s="285">
        <f t="shared" si="333"/>
        <v>5250</v>
      </c>
      <c r="X126" s="285">
        <f t="shared" si="333"/>
        <v>5250</v>
      </c>
      <c r="Y126" s="285">
        <f t="shared" si="332"/>
        <v>0</v>
      </c>
      <c r="Z126" s="285">
        <f>Y126/W126</f>
        <v>0</v>
      </c>
    </row>
    <row r="127" ht="30.0" customHeight="1">
      <c r="A127" s="271" t="s">
        <v>76</v>
      </c>
      <c r="B127" s="272">
        <v>8.0</v>
      </c>
      <c r="C127" s="273" t="s">
        <v>268</v>
      </c>
      <c r="D127" s="274"/>
      <c r="E127" s="275"/>
      <c r="F127" s="275"/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  <c r="R127" s="275"/>
      <c r="S127" s="275"/>
      <c r="T127" s="275"/>
      <c r="U127" s="275"/>
      <c r="V127" s="275"/>
      <c r="W127" s="169"/>
      <c r="X127" s="170"/>
      <c r="Y127" s="236"/>
      <c r="Z127" s="170"/>
    </row>
    <row r="128" ht="30.0" customHeight="1">
      <c r="A128" s="286" t="s">
        <v>81</v>
      </c>
      <c r="B128" s="287" t="s">
        <v>269</v>
      </c>
      <c r="C128" s="213" t="s">
        <v>270</v>
      </c>
      <c r="D128" s="184" t="s">
        <v>271</v>
      </c>
      <c r="E128" s="276">
        <v>50.0</v>
      </c>
      <c r="F128" s="277">
        <v>70.0</v>
      </c>
      <c r="G128" s="187">
        <f t="shared" ref="G128:G133" si="334">E128*F128</f>
        <v>3500</v>
      </c>
      <c r="H128" s="276">
        <v>50.0</v>
      </c>
      <c r="I128" s="288">
        <v>66.932</v>
      </c>
      <c r="J128" s="187">
        <f t="shared" ref="J128:J133" si="335">H128*I128</f>
        <v>3346.6</v>
      </c>
      <c r="K128" s="185"/>
      <c r="L128" s="186"/>
      <c r="M128" s="187">
        <f t="shared" ref="M128:M133" si="336">K128*L128</f>
        <v>0</v>
      </c>
      <c r="N128" s="185"/>
      <c r="O128" s="186"/>
      <c r="P128" s="187">
        <f t="shared" ref="P128:P133" si="337">N128*O128</f>
        <v>0</v>
      </c>
      <c r="Q128" s="185"/>
      <c r="R128" s="186"/>
      <c r="S128" s="187">
        <f t="shared" ref="S128:S133" si="338">Q128*R128</f>
        <v>0</v>
      </c>
      <c r="T128" s="185"/>
      <c r="U128" s="186"/>
      <c r="V128" s="187">
        <f t="shared" ref="V128:V133" si="339">T128*U128</f>
        <v>0</v>
      </c>
      <c r="W128" s="208">
        <f t="shared" ref="W128:W133" si="340">G128+M128+S128</f>
        <v>3500</v>
      </c>
      <c r="X128" s="208">
        <f t="shared" ref="X128:X133" si="341">J128+P128+V128</f>
        <v>3346.6</v>
      </c>
      <c r="Y128" s="208">
        <f t="shared" ref="Y128:Y134" si="342">W128-X128</f>
        <v>153.4</v>
      </c>
      <c r="Z128" s="209">
        <v>0.0</v>
      </c>
    </row>
    <row r="129" ht="30.0" customHeight="1">
      <c r="A129" s="286" t="s">
        <v>81</v>
      </c>
      <c r="B129" s="287" t="s">
        <v>272</v>
      </c>
      <c r="C129" s="215" t="s">
        <v>273</v>
      </c>
      <c r="D129" s="184" t="s">
        <v>271</v>
      </c>
      <c r="E129" s="277">
        <v>50.0</v>
      </c>
      <c r="F129" s="277">
        <v>130.0</v>
      </c>
      <c r="G129" s="187">
        <f t="shared" si="334"/>
        <v>6500</v>
      </c>
      <c r="H129" s="277">
        <v>50.0</v>
      </c>
      <c r="I129" s="277">
        <v>130.0</v>
      </c>
      <c r="J129" s="187">
        <f t="shared" si="335"/>
        <v>6500</v>
      </c>
      <c r="K129" s="185"/>
      <c r="L129" s="186"/>
      <c r="M129" s="187">
        <f t="shared" si="336"/>
        <v>0</v>
      </c>
      <c r="N129" s="185"/>
      <c r="O129" s="186"/>
      <c r="P129" s="187">
        <f t="shared" si="337"/>
        <v>0</v>
      </c>
      <c r="Q129" s="185"/>
      <c r="R129" s="186"/>
      <c r="S129" s="187">
        <f t="shared" si="338"/>
        <v>0</v>
      </c>
      <c r="T129" s="185"/>
      <c r="U129" s="186"/>
      <c r="V129" s="187">
        <f t="shared" si="339"/>
        <v>0</v>
      </c>
      <c r="W129" s="188">
        <f t="shared" si="340"/>
        <v>6500</v>
      </c>
      <c r="X129" s="188">
        <f t="shared" si="341"/>
        <v>6500</v>
      </c>
      <c r="Y129" s="188">
        <f t="shared" si="342"/>
        <v>0</v>
      </c>
      <c r="Z129" s="189">
        <v>0.0</v>
      </c>
    </row>
    <row r="130" ht="30.0" customHeight="1">
      <c r="A130" s="286" t="s">
        <v>81</v>
      </c>
      <c r="B130" s="287" t="s">
        <v>274</v>
      </c>
      <c r="C130" s="215" t="s">
        <v>275</v>
      </c>
      <c r="D130" s="184" t="s">
        <v>276</v>
      </c>
      <c r="E130" s="277">
        <v>10.0</v>
      </c>
      <c r="F130" s="277">
        <v>1000.0</v>
      </c>
      <c r="G130" s="187">
        <f t="shared" si="334"/>
        <v>10000</v>
      </c>
      <c r="H130" s="277">
        <v>10.0</v>
      </c>
      <c r="I130" s="277">
        <v>1000.0</v>
      </c>
      <c r="J130" s="187">
        <f t="shared" si="335"/>
        <v>10000</v>
      </c>
      <c r="K130" s="185"/>
      <c r="L130" s="186"/>
      <c r="M130" s="187">
        <f t="shared" si="336"/>
        <v>0</v>
      </c>
      <c r="N130" s="185"/>
      <c r="O130" s="186"/>
      <c r="P130" s="187">
        <f t="shared" si="337"/>
        <v>0</v>
      </c>
      <c r="Q130" s="185"/>
      <c r="R130" s="186"/>
      <c r="S130" s="187">
        <f t="shared" si="338"/>
        <v>0</v>
      </c>
      <c r="T130" s="185"/>
      <c r="U130" s="186"/>
      <c r="V130" s="187">
        <f t="shared" si="339"/>
        <v>0</v>
      </c>
      <c r="W130" s="188">
        <f t="shared" si="340"/>
        <v>10000</v>
      </c>
      <c r="X130" s="188">
        <f t="shared" si="341"/>
        <v>10000</v>
      </c>
      <c r="Y130" s="188">
        <f t="shared" si="342"/>
        <v>0</v>
      </c>
      <c r="Z130" s="189">
        <v>0.0</v>
      </c>
    </row>
    <row r="131" ht="30.0" customHeight="1">
      <c r="A131" s="286" t="s">
        <v>81</v>
      </c>
      <c r="B131" s="287" t="s">
        <v>277</v>
      </c>
      <c r="C131" s="215" t="s">
        <v>278</v>
      </c>
      <c r="D131" s="184" t="s">
        <v>276</v>
      </c>
      <c r="E131" s="277">
        <v>30.0</v>
      </c>
      <c r="F131" s="277">
        <v>200.0</v>
      </c>
      <c r="G131" s="187">
        <f t="shared" si="334"/>
        <v>6000</v>
      </c>
      <c r="H131" s="277">
        <v>30.0</v>
      </c>
      <c r="I131" s="277">
        <v>200.0</v>
      </c>
      <c r="J131" s="187">
        <f t="shared" si="335"/>
        <v>6000</v>
      </c>
      <c r="K131" s="185"/>
      <c r="L131" s="186"/>
      <c r="M131" s="187">
        <f t="shared" si="336"/>
        <v>0</v>
      </c>
      <c r="N131" s="185"/>
      <c r="O131" s="186"/>
      <c r="P131" s="187">
        <f t="shared" si="337"/>
        <v>0</v>
      </c>
      <c r="Q131" s="185"/>
      <c r="R131" s="186"/>
      <c r="S131" s="187">
        <f t="shared" si="338"/>
        <v>0</v>
      </c>
      <c r="T131" s="185"/>
      <c r="U131" s="186"/>
      <c r="V131" s="187">
        <f t="shared" si="339"/>
        <v>0</v>
      </c>
      <c r="W131" s="188">
        <f t="shared" si="340"/>
        <v>6000</v>
      </c>
      <c r="X131" s="188">
        <f t="shared" si="341"/>
        <v>6000</v>
      </c>
      <c r="Y131" s="188">
        <f t="shared" si="342"/>
        <v>0</v>
      </c>
      <c r="Z131" s="189">
        <v>0.0</v>
      </c>
    </row>
    <row r="132" ht="30.0" customHeight="1">
      <c r="A132" s="286" t="s">
        <v>81</v>
      </c>
      <c r="B132" s="287" t="s">
        <v>279</v>
      </c>
      <c r="C132" s="215" t="s">
        <v>280</v>
      </c>
      <c r="D132" s="184" t="s">
        <v>276</v>
      </c>
      <c r="E132" s="277">
        <v>24.0</v>
      </c>
      <c r="F132" s="277">
        <v>350.0</v>
      </c>
      <c r="G132" s="187">
        <f t="shared" si="334"/>
        <v>8400</v>
      </c>
      <c r="H132" s="277">
        <v>24.0</v>
      </c>
      <c r="I132" s="277">
        <v>350.0</v>
      </c>
      <c r="J132" s="187">
        <f t="shared" si="335"/>
        <v>8400</v>
      </c>
      <c r="K132" s="185"/>
      <c r="L132" s="186"/>
      <c r="M132" s="187">
        <f t="shared" si="336"/>
        <v>0</v>
      </c>
      <c r="N132" s="185"/>
      <c r="O132" s="186"/>
      <c r="P132" s="187">
        <f t="shared" si="337"/>
        <v>0</v>
      </c>
      <c r="Q132" s="185"/>
      <c r="R132" s="186"/>
      <c r="S132" s="187">
        <f t="shared" si="338"/>
        <v>0</v>
      </c>
      <c r="T132" s="185"/>
      <c r="U132" s="186"/>
      <c r="V132" s="187">
        <f t="shared" si="339"/>
        <v>0</v>
      </c>
      <c r="W132" s="188">
        <f t="shared" si="340"/>
        <v>8400</v>
      </c>
      <c r="X132" s="188">
        <f t="shared" si="341"/>
        <v>8400</v>
      </c>
      <c r="Y132" s="188">
        <f t="shared" si="342"/>
        <v>0</v>
      </c>
      <c r="Z132" s="189">
        <v>0.0</v>
      </c>
    </row>
    <row r="133" ht="30.0" customHeight="1">
      <c r="A133" s="289" t="s">
        <v>81</v>
      </c>
      <c r="B133" s="290" t="s">
        <v>281</v>
      </c>
      <c r="C133" s="260" t="s">
        <v>282</v>
      </c>
      <c r="D133" s="184"/>
      <c r="E133" s="194"/>
      <c r="F133" s="195">
        <v>0.22</v>
      </c>
      <c r="G133" s="196">
        <f t="shared" si="334"/>
        <v>0</v>
      </c>
      <c r="H133" s="194"/>
      <c r="I133" s="195">
        <v>0.22</v>
      </c>
      <c r="J133" s="196">
        <f t="shared" si="335"/>
        <v>0</v>
      </c>
      <c r="K133" s="194"/>
      <c r="L133" s="195">
        <v>0.22</v>
      </c>
      <c r="M133" s="196">
        <f t="shared" si="336"/>
        <v>0</v>
      </c>
      <c r="N133" s="194"/>
      <c r="O133" s="195">
        <v>0.22</v>
      </c>
      <c r="P133" s="196">
        <f t="shared" si="337"/>
        <v>0</v>
      </c>
      <c r="Q133" s="194"/>
      <c r="R133" s="195">
        <v>0.22</v>
      </c>
      <c r="S133" s="196">
        <f t="shared" si="338"/>
        <v>0</v>
      </c>
      <c r="T133" s="194"/>
      <c r="U133" s="195">
        <v>0.22</v>
      </c>
      <c r="V133" s="196">
        <f t="shared" si="339"/>
        <v>0</v>
      </c>
      <c r="W133" s="197">
        <f t="shared" si="340"/>
        <v>0</v>
      </c>
      <c r="X133" s="197">
        <f t="shared" si="341"/>
        <v>0</v>
      </c>
      <c r="Y133" s="197">
        <f t="shared" si="342"/>
        <v>0</v>
      </c>
      <c r="Z133" s="198">
        <v>0.0</v>
      </c>
    </row>
    <row r="134" ht="30.0" customHeight="1">
      <c r="A134" s="226" t="s">
        <v>283</v>
      </c>
      <c r="B134" s="227"/>
      <c r="C134" s="228"/>
      <c r="D134" s="229"/>
      <c r="E134" s="237">
        <f>SUM(E128:E132)</f>
        <v>164</v>
      </c>
      <c r="F134" s="231"/>
      <c r="G134" s="231">
        <f>SUM(G128:G133)</f>
        <v>34400</v>
      </c>
      <c r="H134" s="231">
        <f>SUM(H128:H132)</f>
        <v>164</v>
      </c>
      <c r="I134" s="231"/>
      <c r="J134" s="231">
        <f>SUM(J128:J133)</f>
        <v>34246.6</v>
      </c>
      <c r="K134" s="231">
        <f>SUM(K128:K132)</f>
        <v>0</v>
      </c>
      <c r="L134" s="231"/>
      <c r="M134" s="231">
        <f>SUM(M128:M133)</f>
        <v>0</v>
      </c>
      <c r="N134" s="231">
        <f>SUM(N128:N132)</f>
        <v>0</v>
      </c>
      <c r="O134" s="231"/>
      <c r="P134" s="231">
        <f>SUM(P128:P133)</f>
        <v>0</v>
      </c>
      <c r="Q134" s="231">
        <f>SUM(Q128:Q132)</f>
        <v>0</v>
      </c>
      <c r="R134" s="231"/>
      <c r="S134" s="231">
        <f>SUM(S128:S133)</f>
        <v>0</v>
      </c>
      <c r="T134" s="231">
        <f>SUM(T128:T132)</f>
        <v>0</v>
      </c>
      <c r="U134" s="231"/>
      <c r="V134" s="232">
        <f t="shared" ref="V134:X134" si="343">SUM(V128:V133)</f>
        <v>0</v>
      </c>
      <c r="W134" s="238">
        <f t="shared" si="343"/>
        <v>34400</v>
      </c>
      <c r="X134" s="238">
        <f t="shared" si="343"/>
        <v>34246.6</v>
      </c>
      <c r="Y134" s="238">
        <f t="shared" si="342"/>
        <v>153.4</v>
      </c>
      <c r="Z134" s="238">
        <v>0.0</v>
      </c>
    </row>
    <row r="135" ht="30.0" customHeight="1">
      <c r="A135" s="163" t="s">
        <v>76</v>
      </c>
      <c r="B135" s="164">
        <v>9.0</v>
      </c>
      <c r="C135" s="273" t="s">
        <v>284</v>
      </c>
      <c r="D135" s="166"/>
      <c r="E135" s="167"/>
      <c r="F135" s="167"/>
      <c r="G135" s="167"/>
      <c r="H135" s="275"/>
      <c r="I135" s="275"/>
      <c r="J135" s="275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9"/>
      <c r="X135" s="170"/>
      <c r="Y135" s="236"/>
      <c r="Z135" s="170"/>
    </row>
    <row r="136" ht="30.0" customHeight="1">
      <c r="A136" s="200" t="s">
        <v>81</v>
      </c>
      <c r="B136" s="291">
        <v>43839.0</v>
      </c>
      <c r="C136" s="213" t="s">
        <v>285</v>
      </c>
      <c r="D136" s="262" t="s">
        <v>96</v>
      </c>
      <c r="E136" s="292">
        <v>1.0</v>
      </c>
      <c r="F136" s="293">
        <v>4000.0</v>
      </c>
      <c r="G136" s="294">
        <f t="shared" ref="G136:G141" si="344">E136*F136</f>
        <v>4000</v>
      </c>
      <c r="H136" s="211">
        <v>1.0</v>
      </c>
      <c r="I136" s="212">
        <v>4000.0</v>
      </c>
      <c r="J136" s="187">
        <f t="shared" ref="J136:J141" si="345">H136*I136</f>
        <v>4000</v>
      </c>
      <c r="K136" s="295"/>
      <c r="L136" s="296"/>
      <c r="M136" s="294">
        <f t="shared" ref="M136:M141" si="346">K136*L136</f>
        <v>0</v>
      </c>
      <c r="N136" s="295"/>
      <c r="O136" s="296"/>
      <c r="P136" s="294">
        <f t="shared" ref="P136:P141" si="347">N136*O136</f>
        <v>0</v>
      </c>
      <c r="Q136" s="295"/>
      <c r="R136" s="296"/>
      <c r="S136" s="294">
        <f t="shared" ref="S136:S141" si="348">Q136*R136</f>
        <v>0</v>
      </c>
      <c r="T136" s="295"/>
      <c r="U136" s="296"/>
      <c r="V136" s="294">
        <f t="shared" ref="V136:V141" si="349">T136*U136</f>
        <v>0</v>
      </c>
      <c r="W136" s="208">
        <f t="shared" ref="W136:W141" si="350">G136+M136+S136</f>
        <v>4000</v>
      </c>
      <c r="X136" s="208">
        <f t="shared" ref="X136:X141" si="351">J136+P136+V136</f>
        <v>4000</v>
      </c>
      <c r="Y136" s="208">
        <f t="shared" ref="Y136:Y142" si="352">W136-X136</f>
        <v>0</v>
      </c>
      <c r="Z136" s="209">
        <f>Y136/W136</f>
        <v>0</v>
      </c>
    </row>
    <row r="137" ht="30.0" customHeight="1">
      <c r="A137" s="181" t="s">
        <v>81</v>
      </c>
      <c r="B137" s="297">
        <v>43870.0</v>
      </c>
      <c r="C137" s="215" t="s">
        <v>286</v>
      </c>
      <c r="D137" s="184" t="s">
        <v>96</v>
      </c>
      <c r="E137" s="185">
        <v>0.0</v>
      </c>
      <c r="F137" s="186">
        <v>0.0</v>
      </c>
      <c r="G137" s="187">
        <f t="shared" si="344"/>
        <v>0</v>
      </c>
      <c r="H137" s="185">
        <v>0.0</v>
      </c>
      <c r="I137" s="186">
        <v>0.0</v>
      </c>
      <c r="J137" s="187">
        <f t="shared" si="345"/>
        <v>0</v>
      </c>
      <c r="K137" s="185"/>
      <c r="L137" s="186"/>
      <c r="M137" s="187">
        <f t="shared" si="346"/>
        <v>0</v>
      </c>
      <c r="N137" s="185"/>
      <c r="O137" s="186"/>
      <c r="P137" s="187">
        <f t="shared" si="347"/>
        <v>0</v>
      </c>
      <c r="Q137" s="185"/>
      <c r="R137" s="186"/>
      <c r="S137" s="187">
        <f t="shared" si="348"/>
        <v>0</v>
      </c>
      <c r="T137" s="185"/>
      <c r="U137" s="186"/>
      <c r="V137" s="187">
        <f t="shared" si="349"/>
        <v>0</v>
      </c>
      <c r="W137" s="188">
        <f t="shared" si="350"/>
        <v>0</v>
      </c>
      <c r="X137" s="188">
        <f t="shared" si="351"/>
        <v>0</v>
      </c>
      <c r="Y137" s="188">
        <f t="shared" si="352"/>
        <v>0</v>
      </c>
      <c r="Z137" s="189"/>
    </row>
    <row r="138" ht="45.0" customHeight="1">
      <c r="A138" s="181" t="s">
        <v>81</v>
      </c>
      <c r="B138" s="297">
        <v>43899.0</v>
      </c>
      <c r="C138" s="215" t="s">
        <v>287</v>
      </c>
      <c r="D138" s="184" t="s">
        <v>84</v>
      </c>
      <c r="E138" s="185">
        <v>0.0</v>
      </c>
      <c r="F138" s="186">
        <v>0.0</v>
      </c>
      <c r="G138" s="187">
        <f t="shared" si="344"/>
        <v>0</v>
      </c>
      <c r="H138" s="185">
        <v>0.0</v>
      </c>
      <c r="I138" s="186">
        <v>0.0</v>
      </c>
      <c r="J138" s="187">
        <f t="shared" si="345"/>
        <v>0</v>
      </c>
      <c r="K138" s="185"/>
      <c r="L138" s="186"/>
      <c r="M138" s="187">
        <f t="shared" si="346"/>
        <v>0</v>
      </c>
      <c r="N138" s="185"/>
      <c r="O138" s="186"/>
      <c r="P138" s="187">
        <f t="shared" si="347"/>
        <v>0</v>
      </c>
      <c r="Q138" s="185"/>
      <c r="R138" s="186"/>
      <c r="S138" s="187">
        <f t="shared" si="348"/>
        <v>0</v>
      </c>
      <c r="T138" s="185"/>
      <c r="U138" s="186"/>
      <c r="V138" s="187">
        <f t="shared" si="349"/>
        <v>0</v>
      </c>
      <c r="W138" s="188">
        <f t="shared" si="350"/>
        <v>0</v>
      </c>
      <c r="X138" s="188">
        <f t="shared" si="351"/>
        <v>0</v>
      </c>
      <c r="Y138" s="188">
        <f t="shared" si="352"/>
        <v>0</v>
      </c>
      <c r="Z138" s="189"/>
    </row>
    <row r="139" ht="30.0" customHeight="1">
      <c r="A139" s="181" t="s">
        <v>81</v>
      </c>
      <c r="B139" s="297">
        <v>43930.0</v>
      </c>
      <c r="C139" s="215" t="s">
        <v>288</v>
      </c>
      <c r="D139" s="184" t="s">
        <v>84</v>
      </c>
      <c r="E139" s="185">
        <v>0.0</v>
      </c>
      <c r="F139" s="186">
        <v>0.0</v>
      </c>
      <c r="G139" s="187">
        <f t="shared" si="344"/>
        <v>0</v>
      </c>
      <c r="H139" s="185">
        <v>0.0</v>
      </c>
      <c r="I139" s="186">
        <v>0.0</v>
      </c>
      <c r="J139" s="187">
        <f t="shared" si="345"/>
        <v>0</v>
      </c>
      <c r="K139" s="185"/>
      <c r="L139" s="186"/>
      <c r="M139" s="187">
        <f t="shared" si="346"/>
        <v>0</v>
      </c>
      <c r="N139" s="185"/>
      <c r="O139" s="186"/>
      <c r="P139" s="187">
        <f t="shared" si="347"/>
        <v>0</v>
      </c>
      <c r="Q139" s="185"/>
      <c r="R139" s="186"/>
      <c r="S139" s="187">
        <f t="shared" si="348"/>
        <v>0</v>
      </c>
      <c r="T139" s="185"/>
      <c r="U139" s="186"/>
      <c r="V139" s="187">
        <f t="shared" si="349"/>
        <v>0</v>
      </c>
      <c r="W139" s="188">
        <f t="shared" si="350"/>
        <v>0</v>
      </c>
      <c r="X139" s="188">
        <f t="shared" si="351"/>
        <v>0</v>
      </c>
      <c r="Y139" s="188">
        <f t="shared" si="352"/>
        <v>0</v>
      </c>
      <c r="Z139" s="189"/>
    </row>
    <row r="140" ht="30.0" customHeight="1">
      <c r="A140" s="181" t="s">
        <v>81</v>
      </c>
      <c r="B140" s="297">
        <v>43960.0</v>
      </c>
      <c r="C140" s="215" t="s">
        <v>289</v>
      </c>
      <c r="D140" s="184" t="s">
        <v>96</v>
      </c>
      <c r="E140" s="185">
        <v>0.0</v>
      </c>
      <c r="F140" s="186">
        <v>0.0</v>
      </c>
      <c r="G140" s="187">
        <f t="shared" si="344"/>
        <v>0</v>
      </c>
      <c r="H140" s="185">
        <v>0.0</v>
      </c>
      <c r="I140" s="186">
        <v>0.0</v>
      </c>
      <c r="J140" s="187">
        <f t="shared" si="345"/>
        <v>0</v>
      </c>
      <c r="K140" s="185"/>
      <c r="L140" s="186"/>
      <c r="M140" s="187">
        <f t="shared" si="346"/>
        <v>0</v>
      </c>
      <c r="N140" s="185"/>
      <c r="O140" s="186"/>
      <c r="P140" s="187">
        <f t="shared" si="347"/>
        <v>0</v>
      </c>
      <c r="Q140" s="185"/>
      <c r="R140" s="186"/>
      <c r="S140" s="187">
        <f t="shared" si="348"/>
        <v>0</v>
      </c>
      <c r="T140" s="185"/>
      <c r="U140" s="186"/>
      <c r="V140" s="187">
        <f t="shared" si="349"/>
        <v>0</v>
      </c>
      <c r="W140" s="188">
        <f t="shared" si="350"/>
        <v>0</v>
      </c>
      <c r="X140" s="188">
        <f t="shared" si="351"/>
        <v>0</v>
      </c>
      <c r="Y140" s="188">
        <f t="shared" si="352"/>
        <v>0</v>
      </c>
      <c r="Z140" s="189"/>
    </row>
    <row r="141" ht="30.0" customHeight="1">
      <c r="A141" s="190" t="s">
        <v>81</v>
      </c>
      <c r="B141" s="298">
        <v>43991.0</v>
      </c>
      <c r="C141" s="215" t="s">
        <v>290</v>
      </c>
      <c r="D141" s="219"/>
      <c r="E141" s="194"/>
      <c r="F141" s="195">
        <v>0.22</v>
      </c>
      <c r="G141" s="196">
        <f t="shared" si="344"/>
        <v>0</v>
      </c>
      <c r="H141" s="194"/>
      <c r="I141" s="195">
        <v>0.22</v>
      </c>
      <c r="J141" s="196">
        <f t="shared" si="345"/>
        <v>0</v>
      </c>
      <c r="K141" s="194"/>
      <c r="L141" s="195">
        <v>0.22</v>
      </c>
      <c r="M141" s="196">
        <f t="shared" si="346"/>
        <v>0</v>
      </c>
      <c r="N141" s="194"/>
      <c r="O141" s="195">
        <v>0.22</v>
      </c>
      <c r="P141" s="196">
        <f t="shared" si="347"/>
        <v>0</v>
      </c>
      <c r="Q141" s="194"/>
      <c r="R141" s="195">
        <v>0.22</v>
      </c>
      <c r="S141" s="196">
        <f t="shared" si="348"/>
        <v>0</v>
      </c>
      <c r="T141" s="194"/>
      <c r="U141" s="195">
        <v>0.22</v>
      </c>
      <c r="V141" s="196">
        <f t="shared" si="349"/>
        <v>0</v>
      </c>
      <c r="W141" s="197">
        <f t="shared" si="350"/>
        <v>0</v>
      </c>
      <c r="X141" s="197">
        <f t="shared" si="351"/>
        <v>0</v>
      </c>
      <c r="Y141" s="197">
        <f t="shared" si="352"/>
        <v>0</v>
      </c>
      <c r="Z141" s="198">
        <v>0.0</v>
      </c>
    </row>
    <row r="142" ht="30.0" customHeight="1">
      <c r="A142" s="278" t="s">
        <v>291</v>
      </c>
      <c r="B142" s="279"/>
      <c r="C142" s="280"/>
      <c r="D142" s="281"/>
      <c r="E142" s="282">
        <f>SUM(E136:E140)</f>
        <v>1</v>
      </c>
      <c r="F142" s="283"/>
      <c r="G142" s="284">
        <f>SUM(G136:G141)</f>
        <v>4000</v>
      </c>
      <c r="H142" s="282">
        <f>SUM(H136:H140)</f>
        <v>1</v>
      </c>
      <c r="I142" s="283"/>
      <c r="J142" s="284">
        <f>SUM(J136:J141)</f>
        <v>4000</v>
      </c>
      <c r="K142" s="282">
        <f>SUM(K136:K140)</f>
        <v>0</v>
      </c>
      <c r="L142" s="283"/>
      <c r="M142" s="284">
        <f>SUM(M136:M141)</f>
        <v>0</v>
      </c>
      <c r="N142" s="282">
        <f>SUM(N136:N140)</f>
        <v>0</v>
      </c>
      <c r="O142" s="283"/>
      <c r="P142" s="284">
        <f>SUM(P136:P141)</f>
        <v>0</v>
      </c>
      <c r="Q142" s="282">
        <f>SUM(Q136:Q140)</f>
        <v>0</v>
      </c>
      <c r="R142" s="283"/>
      <c r="S142" s="284">
        <f>SUM(S136:S141)</f>
        <v>0</v>
      </c>
      <c r="T142" s="282">
        <f>SUM(T136:T140)</f>
        <v>0</v>
      </c>
      <c r="U142" s="283"/>
      <c r="V142" s="284">
        <f t="shared" ref="V142:X142" si="353">SUM(V136:V141)</f>
        <v>0</v>
      </c>
      <c r="W142" s="285">
        <f t="shared" si="353"/>
        <v>4000</v>
      </c>
      <c r="X142" s="285">
        <f t="shared" si="353"/>
        <v>4000</v>
      </c>
      <c r="Y142" s="285">
        <f t="shared" si="352"/>
        <v>0</v>
      </c>
      <c r="Z142" s="285">
        <f>Y142/W142</f>
        <v>0</v>
      </c>
    </row>
    <row r="143" ht="30.0" customHeight="1">
      <c r="A143" s="271" t="s">
        <v>76</v>
      </c>
      <c r="B143" s="272">
        <v>10.0</v>
      </c>
      <c r="C143" s="165" t="s">
        <v>292</v>
      </c>
      <c r="D143" s="166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9"/>
      <c r="X143" s="170"/>
      <c r="Y143" s="236"/>
      <c r="Z143" s="170"/>
    </row>
    <row r="144" ht="30.0" customHeight="1">
      <c r="A144" s="181" t="s">
        <v>81</v>
      </c>
      <c r="B144" s="297">
        <v>43840.0</v>
      </c>
      <c r="C144" s="299" t="s">
        <v>293</v>
      </c>
      <c r="D144" s="300"/>
      <c r="E144" s="295"/>
      <c r="F144" s="296"/>
      <c r="G144" s="294">
        <f t="shared" ref="G144:G148" si="354">E144*F144</f>
        <v>0</v>
      </c>
      <c r="H144" s="295"/>
      <c r="I144" s="296"/>
      <c r="J144" s="294">
        <f t="shared" ref="J144:J148" si="355">H144*I144</f>
        <v>0</v>
      </c>
      <c r="K144" s="295"/>
      <c r="L144" s="296"/>
      <c r="M144" s="294">
        <f t="shared" ref="M144:M148" si="356">K144*L144</f>
        <v>0</v>
      </c>
      <c r="N144" s="295"/>
      <c r="O144" s="296"/>
      <c r="P144" s="294">
        <f t="shared" ref="P144:P148" si="357">N144*O144</f>
        <v>0</v>
      </c>
      <c r="Q144" s="295"/>
      <c r="R144" s="296"/>
      <c r="S144" s="294">
        <f t="shared" ref="S144:S148" si="358">Q144*R144</f>
        <v>0</v>
      </c>
      <c r="T144" s="295"/>
      <c r="U144" s="296"/>
      <c r="V144" s="294">
        <f t="shared" ref="V144:V148" si="359">T144*U144</f>
        <v>0</v>
      </c>
      <c r="W144" s="208">
        <f t="shared" ref="W144:W148" si="360">G144+M144+S144</f>
        <v>0</v>
      </c>
      <c r="X144" s="208">
        <f t="shared" ref="X144:X148" si="361">J144+P144+V144</f>
        <v>0</v>
      </c>
      <c r="Y144" s="208">
        <f t="shared" ref="Y144:Y149" si="362">W144-X144</f>
        <v>0</v>
      </c>
      <c r="Z144" s="209">
        <v>0.0</v>
      </c>
    </row>
    <row r="145" ht="30.0" customHeight="1">
      <c r="A145" s="181" t="s">
        <v>81</v>
      </c>
      <c r="B145" s="297">
        <v>43871.0</v>
      </c>
      <c r="C145" s="183" t="s">
        <v>293</v>
      </c>
      <c r="D145" s="218"/>
      <c r="E145" s="185"/>
      <c r="F145" s="186"/>
      <c r="G145" s="187">
        <f t="shared" si="354"/>
        <v>0</v>
      </c>
      <c r="H145" s="185"/>
      <c r="I145" s="186"/>
      <c r="J145" s="187">
        <f t="shared" si="355"/>
        <v>0</v>
      </c>
      <c r="K145" s="185"/>
      <c r="L145" s="186"/>
      <c r="M145" s="187">
        <f t="shared" si="356"/>
        <v>0</v>
      </c>
      <c r="N145" s="185"/>
      <c r="O145" s="186"/>
      <c r="P145" s="187">
        <f t="shared" si="357"/>
        <v>0</v>
      </c>
      <c r="Q145" s="185"/>
      <c r="R145" s="186"/>
      <c r="S145" s="187">
        <f t="shared" si="358"/>
        <v>0</v>
      </c>
      <c r="T145" s="185"/>
      <c r="U145" s="186"/>
      <c r="V145" s="187">
        <f t="shared" si="359"/>
        <v>0</v>
      </c>
      <c r="W145" s="188">
        <f t="shared" si="360"/>
        <v>0</v>
      </c>
      <c r="X145" s="188">
        <f t="shared" si="361"/>
        <v>0</v>
      </c>
      <c r="Y145" s="188">
        <f t="shared" si="362"/>
        <v>0</v>
      </c>
      <c r="Z145" s="189">
        <v>0.0</v>
      </c>
    </row>
    <row r="146" ht="30.0" customHeight="1">
      <c r="A146" s="181" t="s">
        <v>81</v>
      </c>
      <c r="B146" s="297">
        <v>43900.0</v>
      </c>
      <c r="C146" s="183" t="s">
        <v>293</v>
      </c>
      <c r="D146" s="218"/>
      <c r="E146" s="185"/>
      <c r="F146" s="186"/>
      <c r="G146" s="187">
        <f t="shared" si="354"/>
        <v>0</v>
      </c>
      <c r="H146" s="185"/>
      <c r="I146" s="186"/>
      <c r="J146" s="187">
        <f t="shared" si="355"/>
        <v>0</v>
      </c>
      <c r="K146" s="185"/>
      <c r="L146" s="186"/>
      <c r="M146" s="187">
        <f t="shared" si="356"/>
        <v>0</v>
      </c>
      <c r="N146" s="185"/>
      <c r="O146" s="186"/>
      <c r="P146" s="187">
        <f t="shared" si="357"/>
        <v>0</v>
      </c>
      <c r="Q146" s="185"/>
      <c r="R146" s="186"/>
      <c r="S146" s="187">
        <f t="shared" si="358"/>
        <v>0</v>
      </c>
      <c r="T146" s="185"/>
      <c r="U146" s="186"/>
      <c r="V146" s="187">
        <f t="shared" si="359"/>
        <v>0</v>
      </c>
      <c r="W146" s="188">
        <f t="shared" si="360"/>
        <v>0</v>
      </c>
      <c r="X146" s="188">
        <f t="shared" si="361"/>
        <v>0</v>
      </c>
      <c r="Y146" s="188">
        <f t="shared" si="362"/>
        <v>0</v>
      </c>
      <c r="Z146" s="189">
        <v>0.0</v>
      </c>
    </row>
    <row r="147" ht="30.0" customHeight="1">
      <c r="A147" s="181" t="s">
        <v>81</v>
      </c>
      <c r="B147" s="297">
        <v>43931.0</v>
      </c>
      <c r="C147" s="183" t="s">
        <v>294</v>
      </c>
      <c r="D147" s="184" t="s">
        <v>84</v>
      </c>
      <c r="E147" s="185"/>
      <c r="F147" s="186"/>
      <c r="G147" s="187">
        <f t="shared" si="354"/>
        <v>0</v>
      </c>
      <c r="H147" s="185"/>
      <c r="I147" s="186"/>
      <c r="J147" s="187">
        <f t="shared" si="355"/>
        <v>0</v>
      </c>
      <c r="K147" s="185"/>
      <c r="L147" s="186"/>
      <c r="M147" s="187">
        <f t="shared" si="356"/>
        <v>0</v>
      </c>
      <c r="N147" s="185"/>
      <c r="O147" s="186"/>
      <c r="P147" s="187">
        <f t="shared" si="357"/>
        <v>0</v>
      </c>
      <c r="Q147" s="185"/>
      <c r="R147" s="186"/>
      <c r="S147" s="187">
        <f t="shared" si="358"/>
        <v>0</v>
      </c>
      <c r="T147" s="185"/>
      <c r="U147" s="186"/>
      <c r="V147" s="187">
        <f t="shared" si="359"/>
        <v>0</v>
      </c>
      <c r="W147" s="188">
        <f t="shared" si="360"/>
        <v>0</v>
      </c>
      <c r="X147" s="188">
        <f t="shared" si="361"/>
        <v>0</v>
      </c>
      <c r="Y147" s="188">
        <f t="shared" si="362"/>
        <v>0</v>
      </c>
      <c r="Z147" s="189">
        <v>0.0</v>
      </c>
    </row>
    <row r="148" ht="30.0" customHeight="1">
      <c r="A148" s="190" t="s">
        <v>81</v>
      </c>
      <c r="B148" s="298">
        <v>43961.0</v>
      </c>
      <c r="C148" s="260" t="s">
        <v>295</v>
      </c>
      <c r="D148" s="219"/>
      <c r="E148" s="194"/>
      <c r="F148" s="195">
        <v>0.22</v>
      </c>
      <c r="G148" s="196">
        <f t="shared" si="354"/>
        <v>0</v>
      </c>
      <c r="H148" s="194"/>
      <c r="I148" s="195">
        <v>0.22</v>
      </c>
      <c r="J148" s="196">
        <f t="shared" si="355"/>
        <v>0</v>
      </c>
      <c r="K148" s="194"/>
      <c r="L148" s="195">
        <v>0.22</v>
      </c>
      <c r="M148" s="196">
        <f t="shared" si="356"/>
        <v>0</v>
      </c>
      <c r="N148" s="194"/>
      <c r="O148" s="195">
        <v>0.22</v>
      </c>
      <c r="P148" s="196">
        <f t="shared" si="357"/>
        <v>0</v>
      </c>
      <c r="Q148" s="194"/>
      <c r="R148" s="195">
        <v>0.22</v>
      </c>
      <c r="S148" s="196">
        <f t="shared" si="358"/>
        <v>0</v>
      </c>
      <c r="T148" s="194"/>
      <c r="U148" s="195">
        <v>0.22</v>
      </c>
      <c r="V148" s="196">
        <f t="shared" si="359"/>
        <v>0</v>
      </c>
      <c r="W148" s="197">
        <f t="shared" si="360"/>
        <v>0</v>
      </c>
      <c r="X148" s="197">
        <f t="shared" si="361"/>
        <v>0</v>
      </c>
      <c r="Y148" s="197">
        <f t="shared" si="362"/>
        <v>0</v>
      </c>
      <c r="Z148" s="198">
        <v>0.0</v>
      </c>
    </row>
    <row r="149" ht="30.0" customHeight="1">
      <c r="A149" s="226" t="s">
        <v>296</v>
      </c>
      <c r="B149" s="227"/>
      <c r="C149" s="228"/>
      <c r="D149" s="229"/>
      <c r="E149" s="237">
        <f>SUM(E144:E147)</f>
        <v>0</v>
      </c>
      <c r="F149" s="231"/>
      <c r="G149" s="232">
        <f>SUM(G144:G148)</f>
        <v>0</v>
      </c>
      <c r="H149" s="237">
        <f>SUM(H144:H147)</f>
        <v>0</v>
      </c>
      <c r="I149" s="231"/>
      <c r="J149" s="232">
        <f>SUM(J144:J148)</f>
        <v>0</v>
      </c>
      <c r="K149" s="237">
        <f>SUM(K144:K147)</f>
        <v>0</v>
      </c>
      <c r="L149" s="231"/>
      <c r="M149" s="232">
        <f>SUM(M144:M148)</f>
        <v>0</v>
      </c>
      <c r="N149" s="237">
        <f>SUM(N144:N147)</f>
        <v>0</v>
      </c>
      <c r="O149" s="231"/>
      <c r="P149" s="232">
        <f>SUM(P144:P148)</f>
        <v>0</v>
      </c>
      <c r="Q149" s="237">
        <f>SUM(Q144:Q147)</f>
        <v>0</v>
      </c>
      <c r="R149" s="231"/>
      <c r="S149" s="232">
        <f>SUM(S144:S148)</f>
        <v>0</v>
      </c>
      <c r="T149" s="237">
        <f>SUM(T144:T147)</f>
        <v>0</v>
      </c>
      <c r="U149" s="231"/>
      <c r="V149" s="232">
        <f t="shared" ref="V149:X149" si="363">SUM(V144:V148)</f>
        <v>0</v>
      </c>
      <c r="W149" s="238">
        <f t="shared" si="363"/>
        <v>0</v>
      </c>
      <c r="X149" s="238">
        <f t="shared" si="363"/>
        <v>0</v>
      </c>
      <c r="Y149" s="238">
        <f t="shared" si="362"/>
        <v>0</v>
      </c>
      <c r="Z149" s="238">
        <v>0.0</v>
      </c>
    </row>
    <row r="150" ht="30.0" customHeight="1">
      <c r="A150" s="271" t="s">
        <v>76</v>
      </c>
      <c r="B150" s="272">
        <v>11.0</v>
      </c>
      <c r="C150" s="165" t="s">
        <v>297</v>
      </c>
      <c r="D150" s="166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9"/>
      <c r="X150" s="170"/>
      <c r="Y150" s="236"/>
      <c r="Z150" s="170"/>
    </row>
    <row r="151" ht="30.0" customHeight="1">
      <c r="A151" s="181" t="s">
        <v>81</v>
      </c>
      <c r="B151" s="297">
        <v>43841.0</v>
      </c>
      <c r="C151" s="299" t="s">
        <v>298</v>
      </c>
      <c r="D151" s="262" t="s">
        <v>127</v>
      </c>
      <c r="E151" s="295"/>
      <c r="F151" s="296"/>
      <c r="G151" s="294">
        <f t="shared" ref="G151:G152" si="364">E151*F151</f>
        <v>0</v>
      </c>
      <c r="H151" s="295"/>
      <c r="I151" s="296"/>
      <c r="J151" s="294">
        <f t="shared" ref="J151:J152" si="365">H151*I151</f>
        <v>0</v>
      </c>
      <c r="K151" s="295"/>
      <c r="L151" s="296"/>
      <c r="M151" s="294">
        <f t="shared" ref="M151:M152" si="366">K151*L151</f>
        <v>0</v>
      </c>
      <c r="N151" s="295"/>
      <c r="O151" s="296"/>
      <c r="P151" s="294">
        <f t="shared" ref="P151:P152" si="367">N151*O151</f>
        <v>0</v>
      </c>
      <c r="Q151" s="295"/>
      <c r="R151" s="296"/>
      <c r="S151" s="294">
        <f t="shared" ref="S151:S152" si="368">Q151*R151</f>
        <v>0</v>
      </c>
      <c r="T151" s="295"/>
      <c r="U151" s="296"/>
      <c r="V151" s="294">
        <f t="shared" ref="V151:V152" si="369">T151*U151</f>
        <v>0</v>
      </c>
      <c r="W151" s="208">
        <f t="shared" ref="W151:W152" si="370">G151+M151+S151</f>
        <v>0</v>
      </c>
      <c r="X151" s="208">
        <f t="shared" ref="X151:X152" si="371">J151+P151+V151</f>
        <v>0</v>
      </c>
      <c r="Y151" s="208">
        <f t="shared" ref="Y151:Y153" si="372">W151-X151</f>
        <v>0</v>
      </c>
      <c r="Z151" s="209">
        <v>0.0</v>
      </c>
    </row>
    <row r="152" ht="30.0" customHeight="1">
      <c r="A152" s="190" t="s">
        <v>81</v>
      </c>
      <c r="B152" s="301">
        <v>43872.0</v>
      </c>
      <c r="C152" s="192" t="s">
        <v>298</v>
      </c>
      <c r="D152" s="193" t="s">
        <v>127</v>
      </c>
      <c r="E152" s="194"/>
      <c r="F152" s="195"/>
      <c r="G152" s="196">
        <f t="shared" si="364"/>
        <v>0</v>
      </c>
      <c r="H152" s="194"/>
      <c r="I152" s="195"/>
      <c r="J152" s="196">
        <f t="shared" si="365"/>
        <v>0</v>
      </c>
      <c r="K152" s="194"/>
      <c r="L152" s="195"/>
      <c r="M152" s="196">
        <f t="shared" si="366"/>
        <v>0</v>
      </c>
      <c r="N152" s="194"/>
      <c r="O152" s="195"/>
      <c r="P152" s="196">
        <f t="shared" si="367"/>
        <v>0</v>
      </c>
      <c r="Q152" s="194"/>
      <c r="R152" s="195"/>
      <c r="S152" s="196">
        <f t="shared" si="368"/>
        <v>0</v>
      </c>
      <c r="T152" s="194"/>
      <c r="U152" s="195"/>
      <c r="V152" s="196">
        <f t="shared" si="369"/>
        <v>0</v>
      </c>
      <c r="W152" s="197">
        <f t="shared" si="370"/>
        <v>0</v>
      </c>
      <c r="X152" s="197">
        <f t="shared" si="371"/>
        <v>0</v>
      </c>
      <c r="Y152" s="197">
        <f t="shared" si="372"/>
        <v>0</v>
      </c>
      <c r="Z152" s="198">
        <v>0.0</v>
      </c>
    </row>
    <row r="153" ht="30.0" customHeight="1">
      <c r="A153" s="265" t="s">
        <v>299</v>
      </c>
      <c r="B153" s="43"/>
      <c r="C153" s="43"/>
      <c r="D153" s="44"/>
      <c r="E153" s="237">
        <f>SUM(E151:E152)</f>
        <v>0</v>
      </c>
      <c r="F153" s="231"/>
      <c r="G153" s="232">
        <f t="shared" ref="G153:H153" si="373">SUM(G151:G152)</f>
        <v>0</v>
      </c>
      <c r="H153" s="237">
        <f t="shared" si="373"/>
        <v>0</v>
      </c>
      <c r="I153" s="231"/>
      <c r="J153" s="232">
        <f t="shared" ref="J153:K153" si="374">SUM(J151:J152)</f>
        <v>0</v>
      </c>
      <c r="K153" s="237">
        <f t="shared" si="374"/>
        <v>0</v>
      </c>
      <c r="L153" s="231"/>
      <c r="M153" s="232">
        <f t="shared" ref="M153:N153" si="375">SUM(M151:M152)</f>
        <v>0</v>
      </c>
      <c r="N153" s="237">
        <f t="shared" si="375"/>
        <v>0</v>
      </c>
      <c r="O153" s="231"/>
      <c r="P153" s="232">
        <f t="shared" ref="P153:Q153" si="376">SUM(P151:P152)</f>
        <v>0</v>
      </c>
      <c r="Q153" s="237">
        <f t="shared" si="376"/>
        <v>0</v>
      </c>
      <c r="R153" s="231"/>
      <c r="S153" s="232">
        <f t="shared" ref="S153:T153" si="377">SUM(S151:S152)</f>
        <v>0</v>
      </c>
      <c r="T153" s="237">
        <f t="shared" si="377"/>
        <v>0</v>
      </c>
      <c r="U153" s="231"/>
      <c r="V153" s="232">
        <f t="shared" ref="V153:X153" si="378">SUM(V151:V152)</f>
        <v>0</v>
      </c>
      <c r="W153" s="238">
        <f t="shared" si="378"/>
        <v>0</v>
      </c>
      <c r="X153" s="238">
        <f t="shared" si="378"/>
        <v>0</v>
      </c>
      <c r="Y153" s="238">
        <f t="shared" si="372"/>
        <v>0</v>
      </c>
      <c r="Z153" s="238">
        <v>0.0</v>
      </c>
    </row>
    <row r="154" ht="30.0" customHeight="1">
      <c r="A154" s="163" t="s">
        <v>76</v>
      </c>
      <c r="B154" s="164">
        <v>12.0</v>
      </c>
      <c r="C154" s="165" t="s">
        <v>300</v>
      </c>
      <c r="D154" s="166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9"/>
      <c r="X154" s="170"/>
      <c r="Y154" s="236"/>
      <c r="Z154" s="170"/>
    </row>
    <row r="155" ht="30.0" customHeight="1">
      <c r="A155" s="200" t="s">
        <v>81</v>
      </c>
      <c r="B155" s="302">
        <v>43842.0</v>
      </c>
      <c r="C155" s="299" t="s">
        <v>301</v>
      </c>
      <c r="D155" s="262" t="s">
        <v>171</v>
      </c>
      <c r="E155" s="295"/>
      <c r="F155" s="296"/>
      <c r="G155" s="294">
        <f t="shared" ref="G155:G158" si="379">E155*F155</f>
        <v>0</v>
      </c>
      <c r="H155" s="295"/>
      <c r="I155" s="296"/>
      <c r="J155" s="294">
        <f t="shared" ref="J155:J158" si="380">H155*I155</f>
        <v>0</v>
      </c>
      <c r="K155" s="295"/>
      <c r="L155" s="296"/>
      <c r="M155" s="294">
        <f t="shared" ref="M155:M158" si="381">K155*L155</f>
        <v>0</v>
      </c>
      <c r="N155" s="295"/>
      <c r="O155" s="296"/>
      <c r="P155" s="294">
        <f t="shared" ref="P155:P158" si="382">N155*O155</f>
        <v>0</v>
      </c>
      <c r="Q155" s="295"/>
      <c r="R155" s="296"/>
      <c r="S155" s="294">
        <f t="shared" ref="S155:S158" si="383">Q155*R155</f>
        <v>0</v>
      </c>
      <c r="T155" s="295"/>
      <c r="U155" s="296"/>
      <c r="V155" s="294">
        <f t="shared" ref="V155:V158" si="384">T155*U155</f>
        <v>0</v>
      </c>
      <c r="W155" s="208">
        <f t="shared" ref="W155:W158" si="385">G155+M155+S155</f>
        <v>0</v>
      </c>
      <c r="X155" s="208">
        <f t="shared" ref="X155:X158" si="386">J155+P155+V155</f>
        <v>0</v>
      </c>
      <c r="Y155" s="208">
        <f t="shared" ref="Y155:Y159" si="387">W155-X155</f>
        <v>0</v>
      </c>
      <c r="Z155" s="209">
        <v>0.0</v>
      </c>
    </row>
    <row r="156" ht="30.0" customHeight="1">
      <c r="A156" s="181" t="s">
        <v>81</v>
      </c>
      <c r="B156" s="297">
        <v>43873.0</v>
      </c>
      <c r="C156" s="183" t="s">
        <v>302</v>
      </c>
      <c r="D156" s="184" t="s">
        <v>271</v>
      </c>
      <c r="E156" s="185"/>
      <c r="F156" s="186"/>
      <c r="G156" s="187">
        <f t="shared" si="379"/>
        <v>0</v>
      </c>
      <c r="H156" s="185"/>
      <c r="I156" s="186"/>
      <c r="J156" s="187">
        <f t="shared" si="380"/>
        <v>0</v>
      </c>
      <c r="K156" s="185"/>
      <c r="L156" s="186"/>
      <c r="M156" s="187">
        <f t="shared" si="381"/>
        <v>0</v>
      </c>
      <c r="N156" s="185"/>
      <c r="O156" s="186"/>
      <c r="P156" s="187">
        <f t="shared" si="382"/>
        <v>0</v>
      </c>
      <c r="Q156" s="185"/>
      <c r="R156" s="186"/>
      <c r="S156" s="187">
        <f t="shared" si="383"/>
        <v>0</v>
      </c>
      <c r="T156" s="185"/>
      <c r="U156" s="186"/>
      <c r="V156" s="187">
        <f t="shared" si="384"/>
        <v>0</v>
      </c>
      <c r="W156" s="188">
        <f t="shared" si="385"/>
        <v>0</v>
      </c>
      <c r="X156" s="188">
        <f t="shared" si="386"/>
        <v>0</v>
      </c>
      <c r="Y156" s="188">
        <f t="shared" si="387"/>
        <v>0</v>
      </c>
      <c r="Z156" s="189">
        <v>0.0</v>
      </c>
    </row>
    <row r="157" ht="30.0" customHeight="1">
      <c r="A157" s="181" t="s">
        <v>81</v>
      </c>
      <c r="B157" s="297">
        <v>43902.0</v>
      </c>
      <c r="C157" s="183" t="s">
        <v>303</v>
      </c>
      <c r="D157" s="184" t="s">
        <v>271</v>
      </c>
      <c r="E157" s="185"/>
      <c r="F157" s="186"/>
      <c r="G157" s="187">
        <f t="shared" si="379"/>
        <v>0</v>
      </c>
      <c r="H157" s="185"/>
      <c r="I157" s="186"/>
      <c r="J157" s="187">
        <f t="shared" si="380"/>
        <v>0</v>
      </c>
      <c r="K157" s="185"/>
      <c r="L157" s="186"/>
      <c r="M157" s="187">
        <f t="shared" si="381"/>
        <v>0</v>
      </c>
      <c r="N157" s="185"/>
      <c r="O157" s="186"/>
      <c r="P157" s="187">
        <f t="shared" si="382"/>
        <v>0</v>
      </c>
      <c r="Q157" s="185"/>
      <c r="R157" s="186"/>
      <c r="S157" s="187">
        <f t="shared" si="383"/>
        <v>0</v>
      </c>
      <c r="T157" s="185"/>
      <c r="U157" s="186"/>
      <c r="V157" s="187">
        <f t="shared" si="384"/>
        <v>0</v>
      </c>
      <c r="W157" s="188">
        <f t="shared" si="385"/>
        <v>0</v>
      </c>
      <c r="X157" s="188">
        <f t="shared" si="386"/>
        <v>0</v>
      </c>
      <c r="Y157" s="188">
        <f t="shared" si="387"/>
        <v>0</v>
      </c>
      <c r="Z157" s="189">
        <v>0.0</v>
      </c>
    </row>
    <row r="158" ht="30.0" customHeight="1">
      <c r="A158" s="190" t="s">
        <v>81</v>
      </c>
      <c r="B158" s="298">
        <v>43933.0</v>
      </c>
      <c r="C158" s="260" t="s">
        <v>304</v>
      </c>
      <c r="D158" s="219"/>
      <c r="E158" s="194"/>
      <c r="F158" s="195">
        <v>0.22</v>
      </c>
      <c r="G158" s="196">
        <f t="shared" si="379"/>
        <v>0</v>
      </c>
      <c r="H158" s="194"/>
      <c r="I158" s="195">
        <v>0.22</v>
      </c>
      <c r="J158" s="196">
        <f t="shared" si="380"/>
        <v>0</v>
      </c>
      <c r="K158" s="194"/>
      <c r="L158" s="195">
        <v>0.22</v>
      </c>
      <c r="M158" s="196">
        <f t="shared" si="381"/>
        <v>0</v>
      </c>
      <c r="N158" s="194"/>
      <c r="O158" s="195">
        <v>0.22</v>
      </c>
      <c r="P158" s="196">
        <f t="shared" si="382"/>
        <v>0</v>
      </c>
      <c r="Q158" s="194"/>
      <c r="R158" s="195">
        <v>0.22</v>
      </c>
      <c r="S158" s="196">
        <f t="shared" si="383"/>
        <v>0</v>
      </c>
      <c r="T158" s="194"/>
      <c r="U158" s="195">
        <v>0.22</v>
      </c>
      <c r="V158" s="196">
        <f t="shared" si="384"/>
        <v>0</v>
      </c>
      <c r="W158" s="197">
        <f t="shared" si="385"/>
        <v>0</v>
      </c>
      <c r="X158" s="197">
        <f t="shared" si="386"/>
        <v>0</v>
      </c>
      <c r="Y158" s="197">
        <f t="shared" si="387"/>
        <v>0</v>
      </c>
      <c r="Z158" s="198">
        <v>0.0</v>
      </c>
    </row>
    <row r="159" ht="30.0" customHeight="1">
      <c r="A159" s="226" t="s">
        <v>305</v>
      </c>
      <c r="B159" s="227"/>
      <c r="C159" s="228"/>
      <c r="D159" s="229"/>
      <c r="E159" s="237">
        <f>SUM(E155:E157)</f>
        <v>0</v>
      </c>
      <c r="F159" s="231"/>
      <c r="G159" s="232">
        <f>SUM(G155:G158)</f>
        <v>0</v>
      </c>
      <c r="H159" s="237">
        <f>SUM(H155:H157)</f>
        <v>0</v>
      </c>
      <c r="I159" s="231"/>
      <c r="J159" s="232">
        <f>SUM(J155:J158)</f>
        <v>0</v>
      </c>
      <c r="K159" s="237">
        <f>SUM(K155:K157)</f>
        <v>0</v>
      </c>
      <c r="L159" s="231"/>
      <c r="M159" s="232">
        <f>SUM(M155:M158)</f>
        <v>0</v>
      </c>
      <c r="N159" s="237">
        <f>SUM(N155:N157)</f>
        <v>0</v>
      </c>
      <c r="O159" s="231"/>
      <c r="P159" s="232">
        <f>SUM(P155:P158)</f>
        <v>0</v>
      </c>
      <c r="Q159" s="237">
        <f>SUM(Q155:Q157)</f>
        <v>0</v>
      </c>
      <c r="R159" s="231"/>
      <c r="S159" s="232">
        <f>SUM(S155:S158)</f>
        <v>0</v>
      </c>
      <c r="T159" s="237">
        <f>SUM(T155:T157)</f>
        <v>0</v>
      </c>
      <c r="U159" s="231"/>
      <c r="V159" s="232">
        <f t="shared" ref="V159:X159" si="388">SUM(V155:V158)</f>
        <v>0</v>
      </c>
      <c r="W159" s="238">
        <f t="shared" si="388"/>
        <v>0</v>
      </c>
      <c r="X159" s="238">
        <f t="shared" si="388"/>
        <v>0</v>
      </c>
      <c r="Y159" s="238">
        <f t="shared" si="387"/>
        <v>0</v>
      </c>
      <c r="Z159" s="238">
        <v>0.0</v>
      </c>
    </row>
    <row r="160" ht="30.0" customHeight="1">
      <c r="A160" s="163" t="s">
        <v>76</v>
      </c>
      <c r="B160" s="164">
        <v>13.0</v>
      </c>
      <c r="C160" s="165" t="s">
        <v>306</v>
      </c>
      <c r="D160" s="166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9"/>
      <c r="X160" s="170"/>
      <c r="Y160" s="236"/>
      <c r="Z160" s="170"/>
    </row>
    <row r="161" ht="30.0" customHeight="1">
      <c r="A161" s="200" t="s">
        <v>78</v>
      </c>
      <c r="B161" s="201" t="s">
        <v>307</v>
      </c>
      <c r="C161" s="303" t="s">
        <v>308</v>
      </c>
      <c r="D161" s="203"/>
      <c r="E161" s="204">
        <f>SUM(E162:E164)</f>
        <v>4</v>
      </c>
      <c r="F161" s="205"/>
      <c r="G161" s="206">
        <f>SUM(G162:G165)</f>
        <v>24000</v>
      </c>
      <c r="H161" s="204">
        <f>SUM(H162:H164)</f>
        <v>4</v>
      </c>
      <c r="I161" s="205"/>
      <c r="J161" s="206">
        <f>SUM(J162:J165)</f>
        <v>24000</v>
      </c>
      <c r="K161" s="204">
        <f>SUM(K162:K164)</f>
        <v>0</v>
      </c>
      <c r="L161" s="205"/>
      <c r="M161" s="206">
        <f>SUM(M162:M165)</f>
        <v>0</v>
      </c>
      <c r="N161" s="204">
        <f>SUM(N162:N164)</f>
        <v>0</v>
      </c>
      <c r="O161" s="205"/>
      <c r="P161" s="206">
        <f>SUM(P162:P165)</f>
        <v>0</v>
      </c>
      <c r="Q161" s="204">
        <f>SUM(Q162:Q164)</f>
        <v>0</v>
      </c>
      <c r="R161" s="205"/>
      <c r="S161" s="206">
        <f>SUM(S162:S165)</f>
        <v>0</v>
      </c>
      <c r="T161" s="204">
        <f>SUM(T162:T164)</f>
        <v>0</v>
      </c>
      <c r="U161" s="205"/>
      <c r="V161" s="206">
        <f t="shared" ref="V161:X161" si="389">SUM(V162:V165)</f>
        <v>0</v>
      </c>
      <c r="W161" s="207">
        <f t="shared" si="389"/>
        <v>24000</v>
      </c>
      <c r="X161" s="207">
        <f t="shared" si="389"/>
        <v>24000</v>
      </c>
      <c r="Y161" s="207">
        <f t="shared" ref="Y161:Y185" si="390">W161-X161</f>
        <v>0</v>
      </c>
      <c r="Z161" s="207">
        <f t="shared" ref="Z161:Z162" si="391">Y161/W161</f>
        <v>0</v>
      </c>
    </row>
    <row r="162" ht="30.0" customHeight="1">
      <c r="A162" s="181" t="s">
        <v>81</v>
      </c>
      <c r="B162" s="182" t="s">
        <v>309</v>
      </c>
      <c r="C162" s="213" t="s">
        <v>310</v>
      </c>
      <c r="D162" s="184" t="s">
        <v>84</v>
      </c>
      <c r="E162" s="276">
        <v>4.0</v>
      </c>
      <c r="F162" s="277">
        <v>6000.0</v>
      </c>
      <c r="G162" s="187">
        <f t="shared" ref="G162:G165" si="392">E162*F162</f>
        <v>24000</v>
      </c>
      <c r="H162" s="276">
        <v>4.0</v>
      </c>
      <c r="I162" s="277">
        <v>6000.0</v>
      </c>
      <c r="J162" s="187">
        <f t="shared" ref="J162:J165" si="393">H162*I162</f>
        <v>24000</v>
      </c>
      <c r="K162" s="185"/>
      <c r="L162" s="186"/>
      <c r="M162" s="187">
        <f t="shared" ref="M162:M165" si="394">K162*L162</f>
        <v>0</v>
      </c>
      <c r="N162" s="185"/>
      <c r="O162" s="186"/>
      <c r="P162" s="187">
        <f t="shared" ref="P162:P165" si="395">N162*O162</f>
        <v>0</v>
      </c>
      <c r="Q162" s="185"/>
      <c r="R162" s="186"/>
      <c r="S162" s="187">
        <f t="shared" ref="S162:S165" si="396">Q162*R162</f>
        <v>0</v>
      </c>
      <c r="T162" s="185"/>
      <c r="U162" s="186"/>
      <c r="V162" s="187">
        <f t="shared" ref="V162:V165" si="397">T162*U162</f>
        <v>0</v>
      </c>
      <c r="W162" s="188">
        <f t="shared" ref="W162:W165" si="398">G162+M162+S162</f>
        <v>24000</v>
      </c>
      <c r="X162" s="188">
        <f t="shared" ref="X162:X165" si="399">J162+P162+V162</f>
        <v>24000</v>
      </c>
      <c r="Y162" s="188">
        <f t="shared" si="390"/>
        <v>0</v>
      </c>
      <c r="Z162" s="189">
        <f t="shared" si="391"/>
        <v>0</v>
      </c>
    </row>
    <row r="163" ht="30.0" customHeight="1">
      <c r="A163" s="181" t="s">
        <v>81</v>
      </c>
      <c r="B163" s="182" t="s">
        <v>311</v>
      </c>
      <c r="C163" s="215" t="s">
        <v>312</v>
      </c>
      <c r="D163" s="184" t="s">
        <v>96</v>
      </c>
      <c r="E163" s="185"/>
      <c r="F163" s="186"/>
      <c r="G163" s="187">
        <f t="shared" si="392"/>
        <v>0</v>
      </c>
      <c r="H163" s="185"/>
      <c r="I163" s="186"/>
      <c r="J163" s="187">
        <f t="shared" si="393"/>
        <v>0</v>
      </c>
      <c r="K163" s="185"/>
      <c r="L163" s="186"/>
      <c r="M163" s="187">
        <f t="shared" si="394"/>
        <v>0</v>
      </c>
      <c r="N163" s="185"/>
      <c r="O163" s="186"/>
      <c r="P163" s="187">
        <f t="shared" si="395"/>
        <v>0</v>
      </c>
      <c r="Q163" s="185"/>
      <c r="R163" s="186"/>
      <c r="S163" s="187">
        <f t="shared" si="396"/>
        <v>0</v>
      </c>
      <c r="T163" s="185"/>
      <c r="U163" s="186"/>
      <c r="V163" s="187">
        <f t="shared" si="397"/>
        <v>0</v>
      </c>
      <c r="W163" s="188">
        <f t="shared" si="398"/>
        <v>0</v>
      </c>
      <c r="X163" s="188">
        <f t="shared" si="399"/>
        <v>0</v>
      </c>
      <c r="Y163" s="188">
        <f t="shared" si="390"/>
        <v>0</v>
      </c>
      <c r="Z163" s="189">
        <v>0.0</v>
      </c>
    </row>
    <row r="164" ht="30.0" customHeight="1">
      <c r="A164" s="181" t="s">
        <v>81</v>
      </c>
      <c r="B164" s="182" t="s">
        <v>313</v>
      </c>
      <c r="C164" s="215" t="s">
        <v>314</v>
      </c>
      <c r="D164" s="184" t="s">
        <v>96</v>
      </c>
      <c r="E164" s="185"/>
      <c r="F164" s="186"/>
      <c r="G164" s="187">
        <f t="shared" si="392"/>
        <v>0</v>
      </c>
      <c r="H164" s="185"/>
      <c r="I164" s="186"/>
      <c r="J164" s="187">
        <f t="shared" si="393"/>
        <v>0</v>
      </c>
      <c r="K164" s="185"/>
      <c r="L164" s="186"/>
      <c r="M164" s="187">
        <f t="shared" si="394"/>
        <v>0</v>
      </c>
      <c r="N164" s="185"/>
      <c r="O164" s="186"/>
      <c r="P164" s="187">
        <f t="shared" si="395"/>
        <v>0</v>
      </c>
      <c r="Q164" s="185"/>
      <c r="R164" s="186"/>
      <c r="S164" s="187">
        <f t="shared" si="396"/>
        <v>0</v>
      </c>
      <c r="T164" s="185"/>
      <c r="U164" s="186"/>
      <c r="V164" s="187">
        <f t="shared" si="397"/>
        <v>0</v>
      </c>
      <c r="W164" s="188">
        <f t="shared" si="398"/>
        <v>0</v>
      </c>
      <c r="X164" s="188">
        <f t="shared" si="399"/>
        <v>0</v>
      </c>
      <c r="Y164" s="188">
        <f t="shared" si="390"/>
        <v>0</v>
      </c>
      <c r="Z164" s="189">
        <v>0.0</v>
      </c>
    </row>
    <row r="165" ht="30.0" customHeight="1">
      <c r="A165" s="190" t="s">
        <v>81</v>
      </c>
      <c r="B165" s="191" t="s">
        <v>315</v>
      </c>
      <c r="C165" s="215" t="s">
        <v>316</v>
      </c>
      <c r="D165" s="219"/>
      <c r="E165" s="194"/>
      <c r="F165" s="195">
        <v>0.22</v>
      </c>
      <c r="G165" s="196">
        <f t="shared" si="392"/>
        <v>0</v>
      </c>
      <c r="H165" s="194"/>
      <c r="I165" s="195">
        <v>0.22</v>
      </c>
      <c r="J165" s="196">
        <f t="shared" si="393"/>
        <v>0</v>
      </c>
      <c r="K165" s="194"/>
      <c r="L165" s="195">
        <v>0.22</v>
      </c>
      <c r="M165" s="196">
        <f t="shared" si="394"/>
        <v>0</v>
      </c>
      <c r="N165" s="194"/>
      <c r="O165" s="195">
        <v>0.22</v>
      </c>
      <c r="P165" s="196">
        <f t="shared" si="395"/>
        <v>0</v>
      </c>
      <c r="Q165" s="194"/>
      <c r="R165" s="195">
        <v>0.22</v>
      </c>
      <c r="S165" s="196">
        <f t="shared" si="396"/>
        <v>0</v>
      </c>
      <c r="T165" s="194"/>
      <c r="U165" s="195">
        <v>0.22</v>
      </c>
      <c r="V165" s="196">
        <f t="shared" si="397"/>
        <v>0</v>
      </c>
      <c r="W165" s="197">
        <f t="shared" si="398"/>
        <v>0</v>
      </c>
      <c r="X165" s="197">
        <f t="shared" si="399"/>
        <v>0</v>
      </c>
      <c r="Y165" s="197">
        <f t="shared" si="390"/>
        <v>0</v>
      </c>
      <c r="Z165" s="198">
        <v>0.0</v>
      </c>
    </row>
    <row r="166" ht="30.0" customHeight="1">
      <c r="A166" s="171" t="s">
        <v>78</v>
      </c>
      <c r="B166" s="172" t="s">
        <v>307</v>
      </c>
      <c r="C166" s="268" t="s">
        <v>317</v>
      </c>
      <c r="D166" s="174"/>
      <c r="E166" s="175">
        <f>SUM(E167:E169)</f>
        <v>0</v>
      </c>
      <c r="F166" s="176"/>
      <c r="G166" s="177">
        <f>SUM(G167:G170)</f>
        <v>0</v>
      </c>
      <c r="H166" s="175">
        <f>SUM(H167:H169)</f>
        <v>0</v>
      </c>
      <c r="I166" s="176"/>
      <c r="J166" s="177">
        <f>SUM(J167:J170)</f>
        <v>0</v>
      </c>
      <c r="K166" s="175">
        <f>SUM(K167:K169)</f>
        <v>0</v>
      </c>
      <c r="L166" s="176"/>
      <c r="M166" s="177">
        <f>SUM(M167:M170)</f>
        <v>0</v>
      </c>
      <c r="N166" s="175">
        <f>SUM(N167:N169)</f>
        <v>0</v>
      </c>
      <c r="O166" s="176"/>
      <c r="P166" s="177">
        <f>SUM(P167:P170)</f>
        <v>0</v>
      </c>
      <c r="Q166" s="175">
        <f>SUM(Q167:Q169)</f>
        <v>0</v>
      </c>
      <c r="R166" s="176"/>
      <c r="S166" s="177">
        <f>SUM(S167:S170)</f>
        <v>0</v>
      </c>
      <c r="T166" s="175">
        <f>SUM(T167:T169)</f>
        <v>0</v>
      </c>
      <c r="U166" s="176"/>
      <c r="V166" s="176">
        <f t="shared" ref="V166:X166" si="400">SUM(V167:V170)</f>
        <v>0</v>
      </c>
      <c r="W166" s="177">
        <f t="shared" si="400"/>
        <v>0</v>
      </c>
      <c r="X166" s="178">
        <f t="shared" si="400"/>
        <v>0</v>
      </c>
      <c r="Y166" s="178">
        <f t="shared" si="390"/>
        <v>0</v>
      </c>
      <c r="Z166" s="178">
        <v>0.0</v>
      </c>
    </row>
    <row r="167" ht="30.0" customHeight="1">
      <c r="A167" s="181" t="s">
        <v>81</v>
      </c>
      <c r="B167" s="182" t="s">
        <v>318</v>
      </c>
      <c r="C167" s="183" t="s">
        <v>319</v>
      </c>
      <c r="D167" s="184" t="s">
        <v>96</v>
      </c>
      <c r="E167" s="185"/>
      <c r="F167" s="186"/>
      <c r="G167" s="187">
        <f t="shared" ref="G167:G170" si="401">E167*F167</f>
        <v>0</v>
      </c>
      <c r="H167" s="185"/>
      <c r="I167" s="186"/>
      <c r="J167" s="187">
        <f t="shared" ref="J167:J170" si="402">H167*I167</f>
        <v>0</v>
      </c>
      <c r="K167" s="185"/>
      <c r="L167" s="186"/>
      <c r="M167" s="187">
        <f t="shared" ref="M167:M170" si="403">K167*L167</f>
        <v>0</v>
      </c>
      <c r="N167" s="185"/>
      <c r="O167" s="186"/>
      <c r="P167" s="187">
        <f t="shared" ref="P167:P170" si="404">N167*O167</f>
        <v>0</v>
      </c>
      <c r="Q167" s="185"/>
      <c r="R167" s="186"/>
      <c r="S167" s="187">
        <f t="shared" ref="S167:S170" si="405">Q167*R167</f>
        <v>0</v>
      </c>
      <c r="T167" s="185"/>
      <c r="U167" s="186"/>
      <c r="V167" s="187">
        <f t="shared" ref="V167:V170" si="406">T167*U167</f>
        <v>0</v>
      </c>
      <c r="W167" s="188">
        <f t="shared" ref="W167:W170" si="407">G167+M167+S167</f>
        <v>0</v>
      </c>
      <c r="X167" s="188">
        <f t="shared" ref="X167:X170" si="408">J167+P167+V167</f>
        <v>0</v>
      </c>
      <c r="Y167" s="188">
        <f t="shared" si="390"/>
        <v>0</v>
      </c>
      <c r="Z167" s="189">
        <v>0.0</v>
      </c>
    </row>
    <row r="168" ht="30.0" customHeight="1">
      <c r="A168" s="181" t="s">
        <v>81</v>
      </c>
      <c r="B168" s="182" t="s">
        <v>320</v>
      </c>
      <c r="C168" s="183" t="s">
        <v>319</v>
      </c>
      <c r="D168" s="184" t="s">
        <v>96</v>
      </c>
      <c r="E168" s="185"/>
      <c r="F168" s="186"/>
      <c r="G168" s="187">
        <f t="shared" si="401"/>
        <v>0</v>
      </c>
      <c r="H168" s="185"/>
      <c r="I168" s="186"/>
      <c r="J168" s="187">
        <f t="shared" si="402"/>
        <v>0</v>
      </c>
      <c r="K168" s="185"/>
      <c r="L168" s="186"/>
      <c r="M168" s="187">
        <f t="shared" si="403"/>
        <v>0</v>
      </c>
      <c r="N168" s="185"/>
      <c r="O168" s="186"/>
      <c r="P168" s="187">
        <f t="shared" si="404"/>
        <v>0</v>
      </c>
      <c r="Q168" s="185"/>
      <c r="R168" s="186"/>
      <c r="S168" s="187">
        <f t="shared" si="405"/>
        <v>0</v>
      </c>
      <c r="T168" s="185"/>
      <c r="U168" s="186"/>
      <c r="V168" s="187">
        <f t="shared" si="406"/>
        <v>0</v>
      </c>
      <c r="W168" s="188">
        <f t="shared" si="407"/>
        <v>0</v>
      </c>
      <c r="X168" s="188">
        <f t="shared" si="408"/>
        <v>0</v>
      </c>
      <c r="Y168" s="188">
        <f t="shared" si="390"/>
        <v>0</v>
      </c>
      <c r="Z168" s="189">
        <v>0.0</v>
      </c>
    </row>
    <row r="169" ht="30.0" customHeight="1">
      <c r="A169" s="181" t="s">
        <v>81</v>
      </c>
      <c r="B169" s="182" t="s">
        <v>321</v>
      </c>
      <c r="C169" s="183" t="s">
        <v>319</v>
      </c>
      <c r="D169" s="184" t="s">
        <v>96</v>
      </c>
      <c r="E169" s="185"/>
      <c r="F169" s="186"/>
      <c r="G169" s="187">
        <f t="shared" si="401"/>
        <v>0</v>
      </c>
      <c r="H169" s="185"/>
      <c r="I169" s="186"/>
      <c r="J169" s="187">
        <f t="shared" si="402"/>
        <v>0</v>
      </c>
      <c r="K169" s="185"/>
      <c r="L169" s="186"/>
      <c r="M169" s="187">
        <f t="shared" si="403"/>
        <v>0</v>
      </c>
      <c r="N169" s="185"/>
      <c r="O169" s="186"/>
      <c r="P169" s="187">
        <f t="shared" si="404"/>
        <v>0</v>
      </c>
      <c r="Q169" s="185"/>
      <c r="R169" s="186"/>
      <c r="S169" s="187">
        <f t="shared" si="405"/>
        <v>0</v>
      </c>
      <c r="T169" s="185"/>
      <c r="U169" s="186"/>
      <c r="V169" s="187">
        <f t="shared" si="406"/>
        <v>0</v>
      </c>
      <c r="W169" s="188">
        <f t="shared" si="407"/>
        <v>0</v>
      </c>
      <c r="X169" s="188">
        <f t="shared" si="408"/>
        <v>0</v>
      </c>
      <c r="Y169" s="188">
        <f t="shared" si="390"/>
        <v>0</v>
      </c>
      <c r="Z169" s="189">
        <v>0.0</v>
      </c>
    </row>
    <row r="170" ht="30.0" customHeight="1">
      <c r="A170" s="190" t="s">
        <v>81</v>
      </c>
      <c r="B170" s="191" t="s">
        <v>322</v>
      </c>
      <c r="C170" s="192" t="s">
        <v>323</v>
      </c>
      <c r="D170" s="219"/>
      <c r="E170" s="194"/>
      <c r="F170" s="195">
        <v>0.22</v>
      </c>
      <c r="G170" s="196">
        <f t="shared" si="401"/>
        <v>0</v>
      </c>
      <c r="H170" s="194"/>
      <c r="I170" s="195">
        <v>0.22</v>
      </c>
      <c r="J170" s="196">
        <f t="shared" si="402"/>
        <v>0</v>
      </c>
      <c r="K170" s="194"/>
      <c r="L170" s="195">
        <v>0.22</v>
      </c>
      <c r="M170" s="196">
        <f t="shared" si="403"/>
        <v>0</v>
      </c>
      <c r="N170" s="194"/>
      <c r="O170" s="195">
        <v>0.22</v>
      </c>
      <c r="P170" s="196">
        <f t="shared" si="404"/>
        <v>0</v>
      </c>
      <c r="Q170" s="194"/>
      <c r="R170" s="195">
        <v>0.22</v>
      </c>
      <c r="S170" s="196">
        <f t="shared" si="405"/>
        <v>0</v>
      </c>
      <c r="T170" s="194"/>
      <c r="U170" s="195">
        <v>0.22</v>
      </c>
      <c r="V170" s="196">
        <f t="shared" si="406"/>
        <v>0</v>
      </c>
      <c r="W170" s="197">
        <f t="shared" si="407"/>
        <v>0</v>
      </c>
      <c r="X170" s="197">
        <f t="shared" si="408"/>
        <v>0</v>
      </c>
      <c r="Y170" s="197">
        <f t="shared" si="390"/>
        <v>0</v>
      </c>
      <c r="Z170" s="198">
        <v>0.0</v>
      </c>
    </row>
    <row r="171" ht="30.0" customHeight="1">
      <c r="A171" s="171" t="s">
        <v>78</v>
      </c>
      <c r="B171" s="172" t="s">
        <v>324</v>
      </c>
      <c r="C171" s="268" t="s">
        <v>325</v>
      </c>
      <c r="D171" s="174"/>
      <c r="E171" s="175">
        <f>SUM(E172:E174)</f>
        <v>0</v>
      </c>
      <c r="F171" s="176"/>
      <c r="G171" s="177">
        <f t="shared" ref="G171:H171" si="409">SUM(G172:G174)</f>
        <v>0</v>
      </c>
      <c r="H171" s="175">
        <f t="shared" si="409"/>
        <v>0</v>
      </c>
      <c r="I171" s="176"/>
      <c r="J171" s="177">
        <f t="shared" ref="J171:K171" si="410">SUM(J172:J174)</f>
        <v>0</v>
      </c>
      <c r="K171" s="175">
        <f t="shared" si="410"/>
        <v>0</v>
      </c>
      <c r="L171" s="176"/>
      <c r="M171" s="177">
        <f t="shared" ref="M171:N171" si="411">SUM(M172:M174)</f>
        <v>0</v>
      </c>
      <c r="N171" s="175">
        <f t="shared" si="411"/>
        <v>0</v>
      </c>
      <c r="O171" s="176"/>
      <c r="P171" s="177">
        <f t="shared" ref="P171:Q171" si="412">SUM(P172:P174)</f>
        <v>0</v>
      </c>
      <c r="Q171" s="175">
        <f t="shared" si="412"/>
        <v>0</v>
      </c>
      <c r="R171" s="176"/>
      <c r="S171" s="177">
        <f t="shared" ref="S171:T171" si="413">SUM(S172:S174)</f>
        <v>0</v>
      </c>
      <c r="T171" s="175">
        <f t="shared" si="413"/>
        <v>0</v>
      </c>
      <c r="U171" s="176"/>
      <c r="V171" s="176">
        <f t="shared" ref="V171:X171" si="414">SUM(V172:V174)</f>
        <v>0</v>
      </c>
      <c r="W171" s="177">
        <f t="shared" si="414"/>
        <v>0</v>
      </c>
      <c r="X171" s="178">
        <f t="shared" si="414"/>
        <v>0</v>
      </c>
      <c r="Y171" s="178">
        <f t="shared" si="390"/>
        <v>0</v>
      </c>
      <c r="Z171" s="178">
        <v>0.0</v>
      </c>
    </row>
    <row r="172" ht="30.0" customHeight="1">
      <c r="A172" s="181" t="s">
        <v>81</v>
      </c>
      <c r="B172" s="182" t="s">
        <v>326</v>
      </c>
      <c r="C172" s="183" t="s">
        <v>327</v>
      </c>
      <c r="D172" s="184" t="s">
        <v>96</v>
      </c>
      <c r="E172" s="185"/>
      <c r="F172" s="186"/>
      <c r="G172" s="187">
        <f t="shared" ref="G172:G174" si="415">E172*F172</f>
        <v>0</v>
      </c>
      <c r="H172" s="185"/>
      <c r="I172" s="186"/>
      <c r="J172" s="187">
        <f t="shared" ref="J172:J174" si="416">H172*I172</f>
        <v>0</v>
      </c>
      <c r="K172" s="185"/>
      <c r="L172" s="186"/>
      <c r="M172" s="187">
        <f t="shared" ref="M172:M174" si="417">K172*L172</f>
        <v>0</v>
      </c>
      <c r="N172" s="185"/>
      <c r="O172" s="186"/>
      <c r="P172" s="187">
        <f t="shared" ref="P172:P174" si="418">N172*O172</f>
        <v>0</v>
      </c>
      <c r="Q172" s="185"/>
      <c r="R172" s="186"/>
      <c r="S172" s="187">
        <f t="shared" ref="S172:S174" si="419">Q172*R172</f>
        <v>0</v>
      </c>
      <c r="T172" s="185"/>
      <c r="U172" s="186"/>
      <c r="V172" s="187">
        <f t="shared" ref="V172:V174" si="420">T172*U172</f>
        <v>0</v>
      </c>
      <c r="W172" s="188">
        <f t="shared" ref="W172:W174" si="421">G172+M172+S172</f>
        <v>0</v>
      </c>
      <c r="X172" s="188">
        <f t="shared" ref="X172:X174" si="422">J172+P172+V172</f>
        <v>0</v>
      </c>
      <c r="Y172" s="188">
        <f t="shared" si="390"/>
        <v>0</v>
      </c>
      <c r="Z172" s="189">
        <v>0.0</v>
      </c>
    </row>
    <row r="173" ht="30.0" customHeight="1">
      <c r="A173" s="181" t="s">
        <v>81</v>
      </c>
      <c r="B173" s="182" t="s">
        <v>328</v>
      </c>
      <c r="C173" s="183" t="s">
        <v>327</v>
      </c>
      <c r="D173" s="184" t="s">
        <v>96</v>
      </c>
      <c r="E173" s="185"/>
      <c r="F173" s="186"/>
      <c r="G173" s="187">
        <f t="shared" si="415"/>
        <v>0</v>
      </c>
      <c r="H173" s="185"/>
      <c r="I173" s="186"/>
      <c r="J173" s="187">
        <f t="shared" si="416"/>
        <v>0</v>
      </c>
      <c r="K173" s="185"/>
      <c r="L173" s="186"/>
      <c r="M173" s="187">
        <f t="shared" si="417"/>
        <v>0</v>
      </c>
      <c r="N173" s="185"/>
      <c r="O173" s="186"/>
      <c r="P173" s="187">
        <f t="shared" si="418"/>
        <v>0</v>
      </c>
      <c r="Q173" s="185"/>
      <c r="R173" s="186"/>
      <c r="S173" s="187">
        <f t="shared" si="419"/>
        <v>0</v>
      </c>
      <c r="T173" s="185"/>
      <c r="U173" s="186"/>
      <c r="V173" s="187">
        <f t="shared" si="420"/>
        <v>0</v>
      </c>
      <c r="W173" s="188">
        <f t="shared" si="421"/>
        <v>0</v>
      </c>
      <c r="X173" s="188">
        <f t="shared" si="422"/>
        <v>0</v>
      </c>
      <c r="Y173" s="188">
        <f t="shared" si="390"/>
        <v>0</v>
      </c>
      <c r="Z173" s="189">
        <v>0.0</v>
      </c>
    </row>
    <row r="174" ht="30.0" customHeight="1">
      <c r="A174" s="190" t="s">
        <v>81</v>
      </c>
      <c r="B174" s="191" t="s">
        <v>329</v>
      </c>
      <c r="C174" s="192" t="s">
        <v>327</v>
      </c>
      <c r="D174" s="193" t="s">
        <v>96</v>
      </c>
      <c r="E174" s="194"/>
      <c r="F174" s="195"/>
      <c r="G174" s="196">
        <f t="shared" si="415"/>
        <v>0</v>
      </c>
      <c r="H174" s="194"/>
      <c r="I174" s="195"/>
      <c r="J174" s="196">
        <f t="shared" si="416"/>
        <v>0</v>
      </c>
      <c r="K174" s="194"/>
      <c r="L174" s="195"/>
      <c r="M174" s="196">
        <f t="shared" si="417"/>
        <v>0</v>
      </c>
      <c r="N174" s="194"/>
      <c r="O174" s="195"/>
      <c r="P174" s="196">
        <f t="shared" si="418"/>
        <v>0</v>
      </c>
      <c r="Q174" s="194"/>
      <c r="R174" s="195"/>
      <c r="S174" s="196">
        <f t="shared" si="419"/>
        <v>0</v>
      </c>
      <c r="T174" s="194"/>
      <c r="U174" s="195"/>
      <c r="V174" s="196">
        <f t="shared" si="420"/>
        <v>0</v>
      </c>
      <c r="W174" s="197">
        <f t="shared" si="421"/>
        <v>0</v>
      </c>
      <c r="X174" s="197">
        <f t="shared" si="422"/>
        <v>0</v>
      </c>
      <c r="Y174" s="197">
        <f t="shared" si="390"/>
        <v>0</v>
      </c>
      <c r="Z174" s="198">
        <v>0.0</v>
      </c>
    </row>
    <row r="175" ht="30.0" customHeight="1">
      <c r="A175" s="304" t="s">
        <v>78</v>
      </c>
      <c r="B175" s="305" t="s">
        <v>330</v>
      </c>
      <c r="C175" s="306" t="s">
        <v>306</v>
      </c>
      <c r="D175" s="307"/>
      <c r="E175" s="308">
        <f>SUM(E176:E182)</f>
        <v>10</v>
      </c>
      <c r="F175" s="309"/>
      <c r="G175" s="310">
        <f>SUM(G176:G184)</f>
        <v>271600</v>
      </c>
      <c r="H175" s="308">
        <f>SUM(H176:H182)</f>
        <v>10</v>
      </c>
      <c r="I175" s="309"/>
      <c r="J175" s="310">
        <f>SUM(J176:J184)</f>
        <v>271819.4</v>
      </c>
      <c r="K175" s="308">
        <f>SUM(K176:K182)</f>
        <v>0</v>
      </c>
      <c r="L175" s="309"/>
      <c r="M175" s="310">
        <f>SUM(M176:M184)</f>
        <v>0</v>
      </c>
      <c r="N175" s="308">
        <f>SUM(N176:N182)</f>
        <v>0</v>
      </c>
      <c r="O175" s="309"/>
      <c r="P175" s="310">
        <f>SUM(P176:P184)</f>
        <v>0</v>
      </c>
      <c r="Q175" s="308">
        <f>SUM(Q176:Q182)</f>
        <v>0</v>
      </c>
      <c r="R175" s="309"/>
      <c r="S175" s="310">
        <f>SUM(S176:S184)</f>
        <v>0</v>
      </c>
      <c r="T175" s="308">
        <f>SUM(T176:T182)</f>
        <v>0</v>
      </c>
      <c r="U175" s="309"/>
      <c r="V175" s="309">
        <f t="shared" ref="V175:X175" si="423">SUM(V176:V184)</f>
        <v>0</v>
      </c>
      <c r="W175" s="310">
        <f t="shared" si="423"/>
        <v>271600</v>
      </c>
      <c r="X175" s="311">
        <f t="shared" si="423"/>
        <v>271819.4</v>
      </c>
      <c r="Y175" s="311">
        <f t="shared" si="390"/>
        <v>-219.4</v>
      </c>
      <c r="Z175" s="311">
        <f>Y175/W175</f>
        <v>-0.0008078055965</v>
      </c>
    </row>
    <row r="176" ht="30.0" customHeight="1">
      <c r="A176" s="200" t="s">
        <v>81</v>
      </c>
      <c r="B176" s="201" t="s">
        <v>331</v>
      </c>
      <c r="C176" s="213" t="s">
        <v>332</v>
      </c>
      <c r="D176" s="312" t="s">
        <v>96</v>
      </c>
      <c r="E176" s="276">
        <v>2.0</v>
      </c>
      <c r="F176" s="277">
        <v>5000.0</v>
      </c>
      <c r="G176" s="294">
        <f t="shared" ref="G176:G184" si="424">E176*F176</f>
        <v>10000</v>
      </c>
      <c r="H176" s="276">
        <v>2.0</v>
      </c>
      <c r="I176" s="277">
        <v>5000.0</v>
      </c>
      <c r="J176" s="294">
        <f t="shared" ref="J176:J184" si="425">H176*I176</f>
        <v>10000</v>
      </c>
      <c r="K176" s="295"/>
      <c r="L176" s="296"/>
      <c r="M176" s="294">
        <f t="shared" ref="M176:M184" si="426">K176*L176</f>
        <v>0</v>
      </c>
      <c r="N176" s="295"/>
      <c r="O176" s="296"/>
      <c r="P176" s="294">
        <f t="shared" ref="P176:P184" si="427">N176*O176</f>
        <v>0</v>
      </c>
      <c r="Q176" s="295"/>
      <c r="R176" s="296"/>
      <c r="S176" s="294">
        <f t="shared" ref="S176:S184" si="428">Q176*R176</f>
        <v>0</v>
      </c>
      <c r="T176" s="295"/>
      <c r="U176" s="296"/>
      <c r="V176" s="294">
        <f t="shared" ref="V176:V184" si="429">T176*U176</f>
        <v>0</v>
      </c>
      <c r="W176" s="208">
        <f t="shared" ref="W176:W184" si="430">G176+M176+S176</f>
        <v>10000</v>
      </c>
      <c r="X176" s="208">
        <f t="shared" ref="X176:X184" si="431">J176+P176+V176</f>
        <v>10000</v>
      </c>
      <c r="Y176" s="208">
        <f t="shared" si="390"/>
        <v>0</v>
      </c>
      <c r="Z176" s="209">
        <v>0.0</v>
      </c>
    </row>
    <row r="177" ht="30.0" customHeight="1">
      <c r="A177" s="181" t="s">
        <v>81</v>
      </c>
      <c r="B177" s="182" t="s">
        <v>333</v>
      </c>
      <c r="C177" s="215" t="s">
        <v>334</v>
      </c>
      <c r="D177" s="312" t="s">
        <v>335</v>
      </c>
      <c r="E177" s="277">
        <v>4.0</v>
      </c>
      <c r="F177" s="277">
        <v>150.0</v>
      </c>
      <c r="G177" s="187">
        <f t="shared" si="424"/>
        <v>600</v>
      </c>
      <c r="H177" s="277">
        <f>4</f>
        <v>4</v>
      </c>
      <c r="I177" s="288">
        <v>204.85</v>
      </c>
      <c r="J177" s="187">
        <f t="shared" si="425"/>
        <v>819.4</v>
      </c>
      <c r="K177" s="185"/>
      <c r="L177" s="186"/>
      <c r="M177" s="187">
        <f t="shared" si="426"/>
        <v>0</v>
      </c>
      <c r="N177" s="185"/>
      <c r="O177" s="186"/>
      <c r="P177" s="187">
        <f t="shared" si="427"/>
        <v>0</v>
      </c>
      <c r="Q177" s="185"/>
      <c r="R177" s="186"/>
      <c r="S177" s="187">
        <f t="shared" si="428"/>
        <v>0</v>
      </c>
      <c r="T177" s="185"/>
      <c r="U177" s="186"/>
      <c r="V177" s="187">
        <f t="shared" si="429"/>
        <v>0</v>
      </c>
      <c r="W177" s="188">
        <f t="shared" si="430"/>
        <v>600</v>
      </c>
      <c r="X177" s="188">
        <f t="shared" si="431"/>
        <v>819.4</v>
      </c>
      <c r="Y177" s="188">
        <f t="shared" si="390"/>
        <v>-219.4</v>
      </c>
      <c r="Z177" s="189">
        <v>0.0</v>
      </c>
    </row>
    <row r="178" ht="30.0" customHeight="1">
      <c r="A178" s="181" t="s">
        <v>81</v>
      </c>
      <c r="B178" s="182" t="s">
        <v>336</v>
      </c>
      <c r="C178" s="215" t="s">
        <v>337</v>
      </c>
      <c r="D178" s="312" t="s">
        <v>338</v>
      </c>
      <c r="E178" s="277">
        <v>1.0</v>
      </c>
      <c r="F178" s="277">
        <v>150000.0</v>
      </c>
      <c r="G178" s="187">
        <f t="shared" si="424"/>
        <v>150000</v>
      </c>
      <c r="H178" s="277">
        <v>1.0</v>
      </c>
      <c r="I178" s="277">
        <v>150000.0</v>
      </c>
      <c r="J178" s="187">
        <f t="shared" si="425"/>
        <v>150000</v>
      </c>
      <c r="K178" s="185"/>
      <c r="L178" s="186"/>
      <c r="M178" s="187">
        <f t="shared" si="426"/>
        <v>0</v>
      </c>
      <c r="N178" s="185"/>
      <c r="O178" s="186"/>
      <c r="P178" s="187">
        <f t="shared" si="427"/>
        <v>0</v>
      </c>
      <c r="Q178" s="185"/>
      <c r="R178" s="186"/>
      <c r="S178" s="187">
        <f t="shared" si="428"/>
        <v>0</v>
      </c>
      <c r="T178" s="185"/>
      <c r="U178" s="186"/>
      <c r="V178" s="187">
        <f t="shared" si="429"/>
        <v>0</v>
      </c>
      <c r="W178" s="188">
        <f t="shared" si="430"/>
        <v>150000</v>
      </c>
      <c r="X178" s="188">
        <f t="shared" si="431"/>
        <v>150000</v>
      </c>
      <c r="Y178" s="188">
        <f t="shared" si="390"/>
        <v>0</v>
      </c>
      <c r="Z178" s="189">
        <v>0.0</v>
      </c>
    </row>
    <row r="179" ht="30.0" customHeight="1">
      <c r="A179" s="181" t="s">
        <v>81</v>
      </c>
      <c r="B179" s="182" t="s">
        <v>339</v>
      </c>
      <c r="C179" s="215" t="s">
        <v>340</v>
      </c>
      <c r="D179" s="312" t="s">
        <v>338</v>
      </c>
      <c r="E179" s="277">
        <v>3.0</v>
      </c>
      <c r="F179" s="277">
        <v>32000.0</v>
      </c>
      <c r="G179" s="187">
        <f t="shared" si="424"/>
        <v>96000</v>
      </c>
      <c r="H179" s="277">
        <v>3.0</v>
      </c>
      <c r="I179" s="277">
        <v>32000.0</v>
      </c>
      <c r="J179" s="187">
        <f t="shared" si="425"/>
        <v>96000</v>
      </c>
      <c r="K179" s="185"/>
      <c r="L179" s="186"/>
      <c r="M179" s="187">
        <f t="shared" si="426"/>
        <v>0</v>
      </c>
      <c r="N179" s="185"/>
      <c r="O179" s="186"/>
      <c r="P179" s="187">
        <f t="shared" si="427"/>
        <v>0</v>
      </c>
      <c r="Q179" s="185"/>
      <c r="R179" s="186"/>
      <c r="S179" s="187">
        <f t="shared" si="428"/>
        <v>0</v>
      </c>
      <c r="T179" s="185"/>
      <c r="U179" s="186"/>
      <c r="V179" s="187">
        <f t="shared" si="429"/>
        <v>0</v>
      </c>
      <c r="W179" s="188">
        <f t="shared" si="430"/>
        <v>96000</v>
      </c>
      <c r="X179" s="188">
        <f t="shared" si="431"/>
        <v>96000</v>
      </c>
      <c r="Y179" s="188">
        <f t="shared" si="390"/>
        <v>0</v>
      </c>
      <c r="Z179" s="189">
        <v>0.0</v>
      </c>
    </row>
    <row r="180" ht="30.0" customHeight="1">
      <c r="A180" s="181" t="s">
        <v>81</v>
      </c>
      <c r="B180" s="220" t="s">
        <v>341</v>
      </c>
      <c r="C180" s="215" t="s">
        <v>342</v>
      </c>
      <c r="D180" s="312"/>
      <c r="E180" s="277"/>
      <c r="F180" s="277"/>
      <c r="G180" s="187">
        <f t="shared" si="424"/>
        <v>0</v>
      </c>
      <c r="H180" s="277"/>
      <c r="I180" s="277"/>
      <c r="J180" s="187">
        <f t="shared" si="425"/>
        <v>0</v>
      </c>
      <c r="K180" s="185"/>
      <c r="L180" s="186"/>
      <c r="M180" s="187">
        <f t="shared" si="426"/>
        <v>0</v>
      </c>
      <c r="N180" s="185"/>
      <c r="O180" s="186"/>
      <c r="P180" s="187">
        <f t="shared" si="427"/>
        <v>0</v>
      </c>
      <c r="Q180" s="185"/>
      <c r="R180" s="186"/>
      <c r="S180" s="187">
        <f t="shared" si="428"/>
        <v>0</v>
      </c>
      <c r="T180" s="185"/>
      <c r="U180" s="186"/>
      <c r="V180" s="187">
        <f t="shared" si="429"/>
        <v>0</v>
      </c>
      <c r="W180" s="188">
        <f t="shared" si="430"/>
        <v>0</v>
      </c>
      <c r="X180" s="188">
        <f t="shared" si="431"/>
        <v>0</v>
      </c>
      <c r="Y180" s="188">
        <f t="shared" si="390"/>
        <v>0</v>
      </c>
      <c r="Z180" s="189"/>
    </row>
    <row r="181" ht="30.0" customHeight="1">
      <c r="A181" s="181" t="s">
        <v>81</v>
      </c>
      <c r="B181" s="220" t="s">
        <v>343</v>
      </c>
      <c r="C181" s="215" t="s">
        <v>342</v>
      </c>
      <c r="D181" s="312"/>
      <c r="E181" s="277"/>
      <c r="F181" s="277"/>
      <c r="G181" s="187">
        <f t="shared" si="424"/>
        <v>0</v>
      </c>
      <c r="H181" s="277"/>
      <c r="I181" s="277"/>
      <c r="J181" s="187">
        <f t="shared" si="425"/>
        <v>0</v>
      </c>
      <c r="K181" s="185"/>
      <c r="L181" s="186"/>
      <c r="M181" s="187">
        <f t="shared" si="426"/>
        <v>0</v>
      </c>
      <c r="N181" s="185"/>
      <c r="O181" s="186"/>
      <c r="P181" s="187">
        <f t="shared" si="427"/>
        <v>0</v>
      </c>
      <c r="Q181" s="185">
        <v>0.0</v>
      </c>
      <c r="R181" s="186">
        <v>0.0</v>
      </c>
      <c r="S181" s="187">
        <f t="shared" si="428"/>
        <v>0</v>
      </c>
      <c r="T181" s="185">
        <v>0.0</v>
      </c>
      <c r="U181" s="186">
        <v>0.0</v>
      </c>
      <c r="V181" s="187">
        <f t="shared" si="429"/>
        <v>0</v>
      </c>
      <c r="W181" s="188">
        <f t="shared" si="430"/>
        <v>0</v>
      </c>
      <c r="X181" s="188">
        <f t="shared" si="431"/>
        <v>0</v>
      </c>
      <c r="Y181" s="188">
        <f t="shared" si="390"/>
        <v>0</v>
      </c>
      <c r="Z181" s="189"/>
    </row>
    <row r="182" ht="30.0" customHeight="1">
      <c r="A182" s="181" t="s">
        <v>81</v>
      </c>
      <c r="B182" s="220" t="s">
        <v>344</v>
      </c>
      <c r="C182" s="215" t="s">
        <v>342</v>
      </c>
      <c r="D182" s="312"/>
      <c r="E182" s="277"/>
      <c r="F182" s="277"/>
      <c r="G182" s="187">
        <f t="shared" si="424"/>
        <v>0</v>
      </c>
      <c r="H182" s="277"/>
      <c r="I182" s="277"/>
      <c r="J182" s="187">
        <f t="shared" si="425"/>
        <v>0</v>
      </c>
      <c r="K182" s="185"/>
      <c r="L182" s="186"/>
      <c r="M182" s="187">
        <f t="shared" si="426"/>
        <v>0</v>
      </c>
      <c r="N182" s="185"/>
      <c r="O182" s="186"/>
      <c r="P182" s="187">
        <f t="shared" si="427"/>
        <v>0</v>
      </c>
      <c r="Q182" s="185"/>
      <c r="R182" s="186"/>
      <c r="S182" s="187">
        <f t="shared" si="428"/>
        <v>0</v>
      </c>
      <c r="T182" s="185"/>
      <c r="U182" s="186"/>
      <c r="V182" s="187">
        <f t="shared" si="429"/>
        <v>0</v>
      </c>
      <c r="W182" s="188">
        <f t="shared" si="430"/>
        <v>0</v>
      </c>
      <c r="X182" s="188">
        <f t="shared" si="431"/>
        <v>0</v>
      </c>
      <c r="Y182" s="188">
        <f t="shared" si="390"/>
        <v>0</v>
      </c>
      <c r="Z182" s="189"/>
    </row>
    <row r="183" ht="30.0" customHeight="1">
      <c r="A183" s="181" t="s">
        <v>81</v>
      </c>
      <c r="B183" s="182" t="s">
        <v>345</v>
      </c>
      <c r="C183" s="215" t="s">
        <v>346</v>
      </c>
      <c r="D183" s="312" t="s">
        <v>96</v>
      </c>
      <c r="E183" s="277">
        <v>1.0</v>
      </c>
      <c r="F183" s="277">
        <v>15000.0</v>
      </c>
      <c r="G183" s="187">
        <f t="shared" si="424"/>
        <v>15000</v>
      </c>
      <c r="H183" s="277">
        <v>1.0</v>
      </c>
      <c r="I183" s="277">
        <v>15000.0</v>
      </c>
      <c r="J183" s="186">
        <f t="shared" si="425"/>
        <v>15000</v>
      </c>
      <c r="K183" s="186"/>
      <c r="L183" s="186"/>
      <c r="M183" s="186">
        <f t="shared" si="426"/>
        <v>0</v>
      </c>
      <c r="N183" s="186"/>
      <c r="O183" s="186"/>
      <c r="P183" s="186">
        <f t="shared" si="427"/>
        <v>0</v>
      </c>
      <c r="Q183" s="186"/>
      <c r="R183" s="186"/>
      <c r="S183" s="186">
        <f t="shared" si="428"/>
        <v>0</v>
      </c>
      <c r="T183" s="186"/>
      <c r="U183" s="186"/>
      <c r="V183" s="186">
        <f t="shared" si="429"/>
        <v>0</v>
      </c>
      <c r="W183" s="313">
        <f t="shared" si="430"/>
        <v>15000</v>
      </c>
      <c r="X183" s="188">
        <f t="shared" si="431"/>
        <v>15000</v>
      </c>
      <c r="Y183" s="188">
        <f t="shared" si="390"/>
        <v>0</v>
      </c>
      <c r="Z183" s="189">
        <f>Y183/W183</f>
        <v>0</v>
      </c>
    </row>
    <row r="184" ht="30.0" customHeight="1">
      <c r="A184" s="181" t="s">
        <v>81</v>
      </c>
      <c r="B184" s="220" t="s">
        <v>347</v>
      </c>
      <c r="C184" s="215" t="s">
        <v>348</v>
      </c>
      <c r="D184" s="312"/>
      <c r="E184" s="277"/>
      <c r="F184" s="277">
        <v>0.22</v>
      </c>
      <c r="G184" s="187">
        <f t="shared" si="424"/>
        <v>0</v>
      </c>
      <c r="H184" s="277"/>
      <c r="I184" s="277">
        <v>0.22</v>
      </c>
      <c r="J184" s="186">
        <f t="shared" si="425"/>
        <v>0</v>
      </c>
      <c r="K184" s="186"/>
      <c r="L184" s="186"/>
      <c r="M184" s="186">
        <f t="shared" si="426"/>
        <v>0</v>
      </c>
      <c r="N184" s="186"/>
      <c r="O184" s="186"/>
      <c r="P184" s="186">
        <f t="shared" si="427"/>
        <v>0</v>
      </c>
      <c r="Q184" s="186"/>
      <c r="R184" s="186"/>
      <c r="S184" s="186">
        <f t="shared" si="428"/>
        <v>0</v>
      </c>
      <c r="T184" s="186"/>
      <c r="U184" s="186"/>
      <c r="V184" s="186">
        <f t="shared" si="429"/>
        <v>0</v>
      </c>
      <c r="W184" s="313">
        <f t="shared" si="430"/>
        <v>0</v>
      </c>
      <c r="X184" s="188">
        <f t="shared" si="431"/>
        <v>0</v>
      </c>
      <c r="Y184" s="188">
        <f t="shared" si="390"/>
        <v>0</v>
      </c>
      <c r="Z184" s="189"/>
    </row>
    <row r="185" ht="30.0" customHeight="1">
      <c r="A185" s="226" t="s">
        <v>349</v>
      </c>
      <c r="B185" s="227"/>
      <c r="C185" s="314"/>
      <c r="D185" s="315"/>
      <c r="E185" s="237">
        <f>E175+E171+E166+E161</f>
        <v>14</v>
      </c>
      <c r="F185" s="231"/>
      <c r="G185" s="232">
        <f t="shared" ref="G185:H185" si="432">G175+G171+G166+G161</f>
        <v>295600</v>
      </c>
      <c r="H185" s="237">
        <f t="shared" si="432"/>
        <v>14</v>
      </c>
      <c r="I185" s="231"/>
      <c r="J185" s="232">
        <f t="shared" ref="J185:K185" si="433">J175+J171+J166+J161</f>
        <v>295819.4</v>
      </c>
      <c r="K185" s="237">
        <f t="shared" si="433"/>
        <v>0</v>
      </c>
      <c r="L185" s="231"/>
      <c r="M185" s="232">
        <f t="shared" ref="M185:N185" si="434">M175+M171+M166+M161</f>
        <v>0</v>
      </c>
      <c r="N185" s="237">
        <f t="shared" si="434"/>
        <v>0</v>
      </c>
      <c r="O185" s="231"/>
      <c r="P185" s="232">
        <f t="shared" ref="P185:Q185" si="435">P175+P171+P166+P161</f>
        <v>0</v>
      </c>
      <c r="Q185" s="237">
        <f t="shared" si="435"/>
        <v>0</v>
      </c>
      <c r="R185" s="231"/>
      <c r="S185" s="232">
        <f t="shared" ref="S185:T185" si="436">S175+S171+S166+S161</f>
        <v>0</v>
      </c>
      <c r="T185" s="237">
        <f t="shared" si="436"/>
        <v>0</v>
      </c>
      <c r="U185" s="231"/>
      <c r="V185" s="232">
        <f>V175+V171+V166+V161</f>
        <v>0</v>
      </c>
      <c r="W185" s="238">
        <f t="shared" ref="W185:X185" si="437">W175+W161+W171+W166</f>
        <v>295600</v>
      </c>
      <c r="X185" s="238">
        <f t="shared" si="437"/>
        <v>295819.4</v>
      </c>
      <c r="Y185" s="238">
        <f t="shared" si="390"/>
        <v>-219.4</v>
      </c>
      <c r="Z185" s="238">
        <f t="shared" ref="Z185:Z186" si="439">Y185/W185</f>
        <v>-0.0007422192152</v>
      </c>
    </row>
    <row r="186" ht="30.0" customHeight="1">
      <c r="A186" s="316" t="s">
        <v>350</v>
      </c>
      <c r="B186" s="317"/>
      <c r="C186" s="318"/>
      <c r="D186" s="319"/>
      <c r="E186" s="320"/>
      <c r="F186" s="321"/>
      <c r="G186" s="322">
        <f>G39+G53+G63+G85+G99+G113+G126+G134+G142+G149+G153+G159+G185</f>
        <v>529475</v>
      </c>
      <c r="H186" s="320"/>
      <c r="I186" s="321"/>
      <c r="J186" s="322">
        <f>J39+J53+J63+J85+J99+J113+J126+J134+J142+J149+J153+J159+J185</f>
        <v>529475</v>
      </c>
      <c r="K186" s="320"/>
      <c r="L186" s="321"/>
      <c r="M186" s="322">
        <f>M39+M53+M63+M85+M99+M113+M126+M134+M142+M149+M153+M159+M185</f>
        <v>0</v>
      </c>
      <c r="N186" s="320"/>
      <c r="O186" s="321"/>
      <c r="P186" s="322">
        <f>P39+P53+P63+P85+P99+P113+P126+P134+P142+P149+P153+P159+P185</f>
        <v>0</v>
      </c>
      <c r="Q186" s="320"/>
      <c r="R186" s="321"/>
      <c r="S186" s="322">
        <f>S39+S53+S63+S85+S99+S113+S126+S134+S142+S149+S153+S159+S185</f>
        <v>0</v>
      </c>
      <c r="T186" s="320"/>
      <c r="U186" s="321"/>
      <c r="V186" s="322">
        <f t="shared" ref="V186:Y186" si="438">V39+V53+V63+V85+V99+V113+V126+V134+V142+V149+V153+V159+V185</f>
        <v>0</v>
      </c>
      <c r="W186" s="322">
        <f t="shared" si="438"/>
        <v>529475</v>
      </c>
      <c r="X186" s="322">
        <f t="shared" si="438"/>
        <v>529475</v>
      </c>
      <c r="Y186" s="322">
        <f t="shared" si="438"/>
        <v>0</v>
      </c>
      <c r="Z186" s="323">
        <f t="shared" si="439"/>
        <v>0</v>
      </c>
    </row>
    <row r="187" ht="15.0" customHeight="1">
      <c r="A187" s="324"/>
      <c r="B187" s="43"/>
      <c r="C187" s="43"/>
      <c r="D187" s="325"/>
      <c r="E187" s="326"/>
      <c r="F187" s="326"/>
      <c r="G187" s="326"/>
      <c r="H187" s="326"/>
      <c r="I187" s="326"/>
      <c r="J187" s="326"/>
      <c r="K187" s="326"/>
      <c r="L187" s="326"/>
      <c r="M187" s="326"/>
      <c r="N187" s="326"/>
      <c r="O187" s="326"/>
      <c r="P187" s="326"/>
      <c r="Q187" s="326"/>
      <c r="R187" s="326"/>
      <c r="S187" s="326"/>
      <c r="T187" s="326"/>
      <c r="U187" s="326"/>
      <c r="V187" s="326"/>
      <c r="W187" s="327"/>
      <c r="X187" s="285"/>
      <c r="Y187" s="285"/>
      <c r="Z187" s="328"/>
    </row>
    <row r="188" ht="30.0" customHeight="1">
      <c r="A188" s="329" t="s">
        <v>351</v>
      </c>
      <c r="B188" s="43"/>
      <c r="C188" s="43"/>
      <c r="D188" s="319"/>
      <c r="E188" s="320"/>
      <c r="F188" s="321"/>
      <c r="G188" s="322">
        <f>'Фінансування'!C27-G186</f>
        <v>0</v>
      </c>
      <c r="H188" s="320"/>
      <c r="I188" s="321"/>
      <c r="J188" s="322">
        <f>'Фінансування'!C28-J186</f>
        <v>0</v>
      </c>
      <c r="K188" s="320"/>
      <c r="L188" s="321"/>
      <c r="M188" s="322">
        <f>J33-M186</f>
        <v>0</v>
      </c>
      <c r="N188" s="320"/>
      <c r="O188" s="321"/>
      <c r="P188" s="322">
        <f>J34-P186</f>
        <v>8800</v>
      </c>
      <c r="Q188" s="320"/>
      <c r="R188" s="321"/>
      <c r="S188" s="322">
        <f>'Фінансування'!L27-S186</f>
        <v>0</v>
      </c>
      <c r="T188" s="320"/>
      <c r="U188" s="321"/>
      <c r="V188" s="322">
        <f>'Фінансування'!L28-V186</f>
        <v>0</v>
      </c>
      <c r="W188" s="330">
        <f>'Фінансування'!N27-W186</f>
        <v>0</v>
      </c>
      <c r="X188" s="330">
        <f>'Фінансування'!N28-X186</f>
        <v>0</v>
      </c>
      <c r="Y188" s="330"/>
      <c r="Z188" s="330"/>
    </row>
    <row r="189" ht="15.75" customHeight="1">
      <c r="A189" s="331"/>
      <c r="B189" s="332"/>
      <c r="C189" s="333"/>
      <c r="D189" s="334"/>
      <c r="E189" s="335"/>
      <c r="F189" s="335"/>
      <c r="G189" s="335"/>
      <c r="H189" s="335"/>
      <c r="I189" s="335"/>
      <c r="J189" s="335"/>
      <c r="K189" s="335"/>
      <c r="L189" s="335"/>
      <c r="M189" s="335"/>
      <c r="N189" s="335"/>
      <c r="O189" s="335"/>
      <c r="P189" s="335"/>
      <c r="Q189" s="335"/>
      <c r="R189" s="335"/>
      <c r="S189" s="335"/>
      <c r="T189" s="335"/>
      <c r="U189" s="335"/>
      <c r="V189" s="335"/>
      <c r="W189" s="336"/>
      <c r="X189" s="336"/>
      <c r="Y189" s="336"/>
      <c r="Z189" s="337"/>
    </row>
    <row r="190" ht="15.75" customHeight="1">
      <c r="A190" s="17"/>
      <c r="B190" s="338"/>
      <c r="C190" s="10"/>
      <c r="D190" s="339"/>
      <c r="E190" s="340"/>
      <c r="F190" s="340"/>
      <c r="G190" s="340"/>
      <c r="H190" s="340"/>
      <c r="I190" s="340"/>
      <c r="J190" s="340"/>
      <c r="K190" s="340"/>
      <c r="L190" s="340"/>
      <c r="M190" s="340"/>
      <c r="N190" s="340"/>
      <c r="O190" s="340"/>
      <c r="P190" s="340"/>
      <c r="Q190" s="340"/>
      <c r="R190" s="340"/>
      <c r="S190" s="340"/>
      <c r="T190" s="340"/>
      <c r="U190" s="340"/>
      <c r="V190" s="340"/>
      <c r="W190" s="341"/>
      <c r="X190" s="341"/>
      <c r="Y190" s="341"/>
      <c r="Z190" s="342"/>
    </row>
    <row r="191" ht="15.75" customHeight="1">
      <c r="A191" s="17"/>
      <c r="B191" s="338"/>
      <c r="C191" s="10"/>
      <c r="D191" s="339"/>
      <c r="E191" s="340"/>
      <c r="F191" s="340"/>
      <c r="G191" s="340"/>
      <c r="H191" s="340"/>
      <c r="I191" s="340"/>
      <c r="J191" s="340"/>
      <c r="K191" s="340"/>
      <c r="L191" s="340"/>
      <c r="M191" s="340"/>
      <c r="N191" s="340"/>
      <c r="O191" s="340"/>
      <c r="P191" s="340"/>
      <c r="Q191" s="340"/>
      <c r="R191" s="340"/>
      <c r="S191" s="340"/>
      <c r="T191" s="340"/>
      <c r="U191" s="340"/>
      <c r="V191" s="340"/>
      <c r="W191" s="341"/>
      <c r="X191" s="341"/>
      <c r="Y191" s="341"/>
      <c r="Z191" s="342"/>
    </row>
    <row r="192" ht="15.75" customHeight="1">
      <c r="A192" s="343"/>
      <c r="B192" s="344"/>
      <c r="C192" s="345" t="s">
        <v>352</v>
      </c>
      <c r="D192" s="339"/>
      <c r="E192" s="346"/>
      <c r="F192" s="346"/>
      <c r="G192" s="340"/>
      <c r="H192" s="346"/>
      <c r="I192" s="346"/>
      <c r="J192" s="340"/>
      <c r="K192" s="347" t="s">
        <v>353</v>
      </c>
      <c r="L192" s="348"/>
      <c r="M192" s="346"/>
      <c r="N192" s="349"/>
      <c r="O192" s="350"/>
      <c r="P192" s="346"/>
      <c r="Q192" s="340"/>
      <c r="R192" s="340"/>
      <c r="S192" s="340"/>
      <c r="T192" s="340"/>
      <c r="U192" s="340"/>
      <c r="V192" s="340"/>
      <c r="W192" s="341"/>
      <c r="X192" s="341"/>
      <c r="Y192" s="341"/>
      <c r="Z192" s="342"/>
    </row>
    <row r="193" ht="15.75" customHeight="1">
      <c r="A193" s="351"/>
      <c r="B193" s="352"/>
      <c r="C193" s="353" t="s">
        <v>354</v>
      </c>
      <c r="D193" s="354"/>
      <c r="E193" s="355"/>
      <c r="F193" s="356" t="s">
        <v>355</v>
      </c>
      <c r="G193" s="357"/>
      <c r="H193" s="355"/>
      <c r="I193" s="356" t="s">
        <v>355</v>
      </c>
      <c r="J193" s="357"/>
      <c r="K193" s="358"/>
      <c r="L193" s="359" t="s">
        <v>356</v>
      </c>
      <c r="M193" s="360"/>
      <c r="N193" s="361"/>
      <c r="O193" s="359" t="s">
        <v>356</v>
      </c>
      <c r="P193" s="355"/>
      <c r="Q193" s="357"/>
      <c r="R193" s="357"/>
      <c r="S193" s="357"/>
      <c r="T193" s="357"/>
      <c r="U193" s="357"/>
      <c r="V193" s="357"/>
      <c r="W193" s="362"/>
      <c r="X193" s="362"/>
      <c r="Y193" s="362"/>
      <c r="Z193" s="363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</sheetData>
  <mergeCells count="24">
    <mergeCell ref="Q7:V7"/>
    <mergeCell ref="W7:Z7"/>
    <mergeCell ref="E8:G8"/>
    <mergeCell ref="H8:J8"/>
    <mergeCell ref="E61:G62"/>
    <mergeCell ref="H61:J62"/>
    <mergeCell ref="A99:D99"/>
    <mergeCell ref="A153:D153"/>
    <mergeCell ref="A187:C187"/>
    <mergeCell ref="A188:C188"/>
    <mergeCell ref="K8:M8"/>
    <mergeCell ref="N8:P8"/>
    <mergeCell ref="Q8:S8"/>
    <mergeCell ref="T8:V8"/>
    <mergeCell ref="W8:W9"/>
    <mergeCell ref="X8:X9"/>
    <mergeCell ref="Y8:Z8"/>
    <mergeCell ref="A1:E1"/>
    <mergeCell ref="A7:A9"/>
    <mergeCell ref="B7:B9"/>
    <mergeCell ref="C7:C9"/>
    <mergeCell ref="D7:D9"/>
    <mergeCell ref="E7:J7"/>
    <mergeCell ref="K7:P7"/>
  </mergeCells>
  <printOptions/>
  <pageMargins bottom="0.354331" footer="0.0" header="0.0" left="0.19685039370078738" right="0.19685039370078738" top="0.354331"/>
  <pageSetup fitToHeight="0" orientation="landscape"/>
  <headerFooter>
    <oddFooter>&amp;C000000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