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75" windowWidth="18960" windowHeight="11265" activeTab="1"/>
  </bookViews>
  <sheets>
    <sheet name="Table 1" sheetId="1" r:id="rId1"/>
    <sheet name="Table 2 (2)" sheetId="11" r:id="rId2"/>
  </sheets>
  <externalReferences>
    <externalReference r:id="rId3"/>
    <externalReference r:id="rId4"/>
  </externalReferences>
  <definedNames>
    <definedName name="_xlnm._FilterDatabase" localSheetId="1" hidden="1">'Table 2 (2)'!$Y$1:$Y$201</definedName>
  </definedNames>
  <calcPr calcId="162913" refMode="R1C1"/>
</workbook>
</file>

<file path=xl/calcChain.xml><?xml version="1.0" encoding="utf-8"?>
<calcChain xmlns="http://schemas.openxmlformats.org/spreadsheetml/2006/main">
  <c r="AC195" i="11" l="1"/>
  <c r="W195" i="11"/>
  <c r="P195" i="11"/>
  <c r="W191" i="11"/>
  <c r="V191" i="11"/>
  <c r="X191" i="11" s="1"/>
  <c r="V190" i="11"/>
  <c r="X190" i="11" s="1"/>
  <c r="S190" i="11"/>
  <c r="W190" i="11" s="1"/>
  <c r="Z190" i="11" s="1"/>
  <c r="V189" i="11"/>
  <c r="S189" i="11"/>
  <c r="P189" i="11"/>
  <c r="M189" i="11"/>
  <c r="V188" i="11"/>
  <c r="S188" i="11"/>
  <c r="P188" i="11"/>
  <c r="M188" i="11"/>
  <c r="J188" i="11"/>
  <c r="G188" i="11"/>
  <c r="V187" i="11"/>
  <c r="P187" i="11"/>
  <c r="J187" i="11"/>
  <c r="G187" i="11"/>
  <c r="W187" i="11" s="1"/>
  <c r="V186" i="11"/>
  <c r="P186" i="11"/>
  <c r="J186" i="11"/>
  <c r="G186" i="11"/>
  <c r="W186" i="11" s="1"/>
  <c r="V185" i="11"/>
  <c r="S185" i="11"/>
  <c r="P185" i="11"/>
  <c r="M185" i="11"/>
  <c r="J185" i="11"/>
  <c r="F185" i="11"/>
  <c r="G185" i="11" s="1"/>
  <c r="V184" i="11"/>
  <c r="X184" i="11" s="1"/>
  <c r="S184" i="11"/>
  <c r="M184" i="11"/>
  <c r="V183" i="11"/>
  <c r="S183" i="11"/>
  <c r="P183" i="11"/>
  <c r="J183" i="11"/>
  <c r="G183" i="11"/>
  <c r="W183" i="11" s="1"/>
  <c r="V182" i="11"/>
  <c r="S182" i="11"/>
  <c r="P182" i="11"/>
  <c r="M182" i="11"/>
  <c r="J182" i="11"/>
  <c r="G182" i="11"/>
  <c r="W182" i="11" s="1"/>
  <c r="V181" i="11"/>
  <c r="S181" i="11"/>
  <c r="P181" i="11"/>
  <c r="M181" i="11"/>
  <c r="J181" i="11"/>
  <c r="X181" i="11" s="1"/>
  <c r="G181" i="11"/>
  <c r="V180" i="11"/>
  <c r="S180" i="11"/>
  <c r="P180" i="11"/>
  <c r="M180" i="11"/>
  <c r="J180" i="11"/>
  <c r="G180" i="11"/>
  <c r="W180" i="11" s="1"/>
  <c r="V179" i="11"/>
  <c r="S179" i="11"/>
  <c r="P179" i="11"/>
  <c r="M179" i="11"/>
  <c r="J179" i="11"/>
  <c r="X179" i="11" s="1"/>
  <c r="G179" i="11"/>
  <c r="Y178" i="11"/>
  <c r="V178" i="11"/>
  <c r="X178" i="11" s="1"/>
  <c r="Z178" i="11" s="1"/>
  <c r="O178" i="11"/>
  <c r="I178" i="11"/>
  <c r="G178" i="11"/>
  <c r="V177" i="11"/>
  <c r="S177" i="11"/>
  <c r="P177" i="11"/>
  <c r="M177" i="11"/>
  <c r="J177" i="11"/>
  <c r="G177" i="11"/>
  <c r="W177" i="11" s="1"/>
  <c r="V176" i="11"/>
  <c r="S176" i="11"/>
  <c r="P176" i="11"/>
  <c r="M176" i="11"/>
  <c r="J176" i="11"/>
  <c r="X176" i="11" s="1"/>
  <c r="G176" i="11"/>
  <c r="V175" i="11"/>
  <c r="S175" i="11"/>
  <c r="P175" i="11"/>
  <c r="M175" i="11"/>
  <c r="J175" i="11"/>
  <c r="G175" i="11"/>
  <c r="Q174" i="11"/>
  <c r="N174" i="11"/>
  <c r="K174" i="11"/>
  <c r="E174" i="11"/>
  <c r="V173" i="11"/>
  <c r="S173" i="11"/>
  <c r="P173" i="11"/>
  <c r="M173" i="11"/>
  <c r="J173" i="11"/>
  <c r="G173" i="11"/>
  <c r="W173" i="11" s="1"/>
  <c r="V172" i="11"/>
  <c r="S172" i="11"/>
  <c r="P172" i="11"/>
  <c r="M172" i="11"/>
  <c r="J172" i="11"/>
  <c r="X172" i="11" s="1"/>
  <c r="G172" i="11"/>
  <c r="V171" i="11"/>
  <c r="S171" i="11"/>
  <c r="P171" i="11"/>
  <c r="M171" i="11"/>
  <c r="J171" i="11"/>
  <c r="G171" i="11"/>
  <c r="V170" i="11"/>
  <c r="Q170" i="11"/>
  <c r="P170" i="11"/>
  <c r="K170" i="11"/>
  <c r="E170" i="11"/>
  <c r="V169" i="11"/>
  <c r="S169" i="11"/>
  <c r="P169" i="11"/>
  <c r="M169" i="11"/>
  <c r="J169" i="11"/>
  <c r="G169" i="11"/>
  <c r="V168" i="11"/>
  <c r="S168" i="11"/>
  <c r="P168" i="11"/>
  <c r="M168" i="11"/>
  <c r="J168" i="11"/>
  <c r="X168" i="11" s="1"/>
  <c r="G168" i="11"/>
  <c r="W168" i="11" s="1"/>
  <c r="Z168" i="11" s="1"/>
  <c r="V167" i="11"/>
  <c r="S167" i="11"/>
  <c r="P167" i="11"/>
  <c r="M167" i="11"/>
  <c r="J167" i="11"/>
  <c r="G167" i="11"/>
  <c r="G165" i="11" s="1"/>
  <c r="V166" i="11"/>
  <c r="V165" i="11" s="1"/>
  <c r="S166" i="11"/>
  <c r="P166" i="11"/>
  <c r="M166" i="11"/>
  <c r="J166" i="11"/>
  <c r="X166" i="11" s="1"/>
  <c r="Z166" i="11" s="1"/>
  <c r="G166" i="11"/>
  <c r="W166" i="11" s="1"/>
  <c r="Q165" i="11"/>
  <c r="Q192" i="11" s="1"/>
  <c r="K165" i="11"/>
  <c r="E165" i="11"/>
  <c r="V164" i="11"/>
  <c r="S164" i="11"/>
  <c r="P164" i="11"/>
  <c r="M164" i="11"/>
  <c r="J164" i="11"/>
  <c r="G164" i="11"/>
  <c r="W164" i="11" s="1"/>
  <c r="V163" i="11"/>
  <c r="S163" i="11"/>
  <c r="P163" i="11"/>
  <c r="M163" i="11"/>
  <c r="J163" i="11"/>
  <c r="X163" i="11" s="1"/>
  <c r="G163" i="11"/>
  <c r="V162" i="11"/>
  <c r="S162" i="11"/>
  <c r="P162" i="11"/>
  <c r="M162" i="11"/>
  <c r="J162" i="11"/>
  <c r="G162" i="11"/>
  <c r="V161" i="11"/>
  <c r="V160" i="11" s="1"/>
  <c r="S161" i="11"/>
  <c r="P161" i="11"/>
  <c r="M161" i="11"/>
  <c r="J161" i="11"/>
  <c r="X161" i="11" s="1"/>
  <c r="G161" i="11"/>
  <c r="Q160" i="11"/>
  <c r="P160" i="11"/>
  <c r="K160" i="11"/>
  <c r="J160" i="11"/>
  <c r="E160" i="11"/>
  <c r="Z159" i="11"/>
  <c r="X159" i="11"/>
  <c r="Y159" i="11" s="1"/>
  <c r="Q158" i="11"/>
  <c r="K158" i="11"/>
  <c r="E158" i="11"/>
  <c r="V157" i="11"/>
  <c r="S157" i="11"/>
  <c r="P157" i="11"/>
  <c r="M157" i="11"/>
  <c r="J157" i="11"/>
  <c r="X157" i="11" s="1"/>
  <c r="G157" i="11"/>
  <c r="W157" i="11" s="1"/>
  <c r="Z157" i="11" s="1"/>
  <c r="V156" i="11"/>
  <c r="S156" i="11"/>
  <c r="P156" i="11"/>
  <c r="M156" i="11"/>
  <c r="J156" i="11"/>
  <c r="G156" i="11"/>
  <c r="V155" i="11"/>
  <c r="S155" i="11"/>
  <c r="P155" i="11"/>
  <c r="M155" i="11"/>
  <c r="J155" i="11"/>
  <c r="X155" i="11" s="1"/>
  <c r="G155" i="11"/>
  <c r="W155" i="11" s="1"/>
  <c r="Z155" i="11" s="1"/>
  <c r="V154" i="11"/>
  <c r="V158" i="11" s="1"/>
  <c r="S154" i="11"/>
  <c r="S158" i="11" s="1"/>
  <c r="P154" i="11"/>
  <c r="M154" i="11"/>
  <c r="M158" i="11" s="1"/>
  <c r="J154" i="11"/>
  <c r="J158" i="11" s="1"/>
  <c r="G154" i="11"/>
  <c r="X153" i="11"/>
  <c r="Q152" i="11"/>
  <c r="K152" i="11"/>
  <c r="E152" i="11"/>
  <c r="V151" i="11"/>
  <c r="S151" i="11"/>
  <c r="P151" i="11"/>
  <c r="M151" i="11"/>
  <c r="J151" i="11"/>
  <c r="X151" i="11" s="1"/>
  <c r="G151" i="11"/>
  <c r="V150" i="11"/>
  <c r="S150" i="11"/>
  <c r="S152" i="11" s="1"/>
  <c r="P150" i="11"/>
  <c r="P152" i="11" s="1"/>
  <c r="M150" i="11"/>
  <c r="J150" i="11"/>
  <c r="J152" i="11" s="1"/>
  <c r="G150" i="11"/>
  <c r="Z149" i="11"/>
  <c r="X149" i="11"/>
  <c r="Y149" i="11" s="1"/>
  <c r="Q148" i="11"/>
  <c r="K148" i="11"/>
  <c r="E148" i="11"/>
  <c r="V147" i="11"/>
  <c r="S147" i="11"/>
  <c r="P147" i="11"/>
  <c r="M147" i="11"/>
  <c r="J147" i="11"/>
  <c r="X147" i="11" s="1"/>
  <c r="G147" i="11"/>
  <c r="V146" i="11"/>
  <c r="S146" i="11"/>
  <c r="P146" i="11"/>
  <c r="M146" i="11"/>
  <c r="J146" i="11"/>
  <c r="G146" i="11"/>
  <c r="W146" i="11" s="1"/>
  <c r="V145" i="11"/>
  <c r="S145" i="11"/>
  <c r="P145" i="11"/>
  <c r="M145" i="11"/>
  <c r="J145" i="11"/>
  <c r="X145" i="11" s="1"/>
  <c r="G145" i="11"/>
  <c r="V144" i="11"/>
  <c r="S144" i="11"/>
  <c r="P144" i="11"/>
  <c r="M144" i="11"/>
  <c r="J144" i="11"/>
  <c r="G144" i="11"/>
  <c r="V143" i="11"/>
  <c r="V148" i="11" s="1"/>
  <c r="S143" i="11"/>
  <c r="P143" i="11"/>
  <c r="M143" i="11"/>
  <c r="M148" i="11" s="1"/>
  <c r="J143" i="11"/>
  <c r="G143" i="11"/>
  <c r="X142" i="11"/>
  <c r="Q141" i="11"/>
  <c r="K141" i="11"/>
  <c r="E141" i="11"/>
  <c r="V140" i="11"/>
  <c r="S140" i="11"/>
  <c r="P140" i="11"/>
  <c r="M140" i="11"/>
  <c r="J140" i="11"/>
  <c r="G140" i="11"/>
  <c r="W140" i="11" s="1"/>
  <c r="T139" i="11"/>
  <c r="S139" i="11"/>
  <c r="P139" i="11"/>
  <c r="X139" i="11" s="1"/>
  <c r="M139" i="11"/>
  <c r="H139" i="11"/>
  <c r="G139" i="11"/>
  <c r="T138" i="11"/>
  <c r="S138" i="11"/>
  <c r="P138" i="11"/>
  <c r="M138" i="11"/>
  <c r="H138" i="11"/>
  <c r="G138" i="11"/>
  <c r="W138" i="11" s="1"/>
  <c r="V137" i="11"/>
  <c r="V141" i="11" s="1"/>
  <c r="S137" i="11"/>
  <c r="P137" i="11"/>
  <c r="M137" i="11"/>
  <c r="M141" i="11" s="1"/>
  <c r="J137" i="11"/>
  <c r="G137" i="11"/>
  <c r="G141" i="11" s="1"/>
  <c r="X136" i="11"/>
  <c r="Q135" i="11"/>
  <c r="K135" i="11"/>
  <c r="E135" i="11"/>
  <c r="V134" i="11"/>
  <c r="S134" i="11"/>
  <c r="P134" i="11"/>
  <c r="M134" i="11"/>
  <c r="J134" i="11"/>
  <c r="G134" i="11"/>
  <c r="W134" i="11" s="1"/>
  <c r="V133" i="11"/>
  <c r="S133" i="11"/>
  <c r="P133" i="11"/>
  <c r="M133" i="11"/>
  <c r="J133" i="11"/>
  <c r="X133" i="11" s="1"/>
  <c r="G133" i="11"/>
  <c r="V132" i="11"/>
  <c r="S132" i="11"/>
  <c r="P132" i="11"/>
  <c r="M132" i="11"/>
  <c r="J132" i="11"/>
  <c r="G132" i="11"/>
  <c r="W132" i="11" s="1"/>
  <c r="V131" i="11"/>
  <c r="S131" i="11"/>
  <c r="P131" i="11"/>
  <c r="M131" i="11"/>
  <c r="J131" i="11"/>
  <c r="X131" i="11" s="1"/>
  <c r="G131" i="11"/>
  <c r="V130" i="11"/>
  <c r="S130" i="11"/>
  <c r="P130" i="11"/>
  <c r="M130" i="11"/>
  <c r="J130" i="11"/>
  <c r="G130" i="11"/>
  <c r="W130" i="11" s="1"/>
  <c r="V129" i="11"/>
  <c r="S129" i="11"/>
  <c r="S135" i="11" s="1"/>
  <c r="P129" i="11"/>
  <c r="M129" i="11"/>
  <c r="M135" i="11" s="1"/>
  <c r="J129" i="11"/>
  <c r="G129" i="11"/>
  <c r="G135" i="11" s="1"/>
  <c r="X128" i="11"/>
  <c r="Q127" i="11"/>
  <c r="K127" i="11"/>
  <c r="E127" i="11"/>
  <c r="V126" i="11"/>
  <c r="S126" i="11"/>
  <c r="P126" i="11"/>
  <c r="M126" i="11"/>
  <c r="J126" i="11"/>
  <c r="G126" i="11"/>
  <c r="W126" i="11" s="1"/>
  <c r="V125" i="11"/>
  <c r="S125" i="11"/>
  <c r="P125" i="11"/>
  <c r="M125" i="11"/>
  <c r="J125" i="11"/>
  <c r="X125" i="11" s="1"/>
  <c r="G125" i="11"/>
  <c r="V124" i="11"/>
  <c r="S124" i="11"/>
  <c r="P124" i="11"/>
  <c r="M124" i="11"/>
  <c r="J124" i="11"/>
  <c r="G124" i="11"/>
  <c r="W124" i="11" s="1"/>
  <c r="V123" i="11"/>
  <c r="S123" i="11"/>
  <c r="P123" i="11"/>
  <c r="M123" i="11"/>
  <c r="J123" i="11"/>
  <c r="G123" i="11"/>
  <c r="W123" i="11" s="1"/>
  <c r="X122" i="11"/>
  <c r="V122" i="11"/>
  <c r="R122" i="11"/>
  <c r="S122" i="11" s="1"/>
  <c r="P122" i="11"/>
  <c r="M122" i="11"/>
  <c r="J122" i="11"/>
  <c r="G122" i="11"/>
  <c r="W122" i="11" s="1"/>
  <c r="V121" i="11"/>
  <c r="S121" i="11"/>
  <c r="P121" i="11"/>
  <c r="M121" i="11"/>
  <c r="J121" i="11"/>
  <c r="X121" i="11" s="1"/>
  <c r="G121" i="11"/>
  <c r="W121" i="11" s="1"/>
  <c r="Y121" i="11" s="1"/>
  <c r="V120" i="11"/>
  <c r="S120" i="11"/>
  <c r="P120" i="11"/>
  <c r="M120" i="11"/>
  <c r="J120" i="11"/>
  <c r="G120" i="11"/>
  <c r="W120" i="11" s="1"/>
  <c r="V119" i="11"/>
  <c r="S119" i="11"/>
  <c r="P119" i="11"/>
  <c r="M119" i="11"/>
  <c r="J119" i="11"/>
  <c r="X119" i="11" s="1"/>
  <c r="G119" i="11"/>
  <c r="W119" i="11" s="1"/>
  <c r="Y119" i="11" s="1"/>
  <c r="V118" i="11"/>
  <c r="S118" i="11"/>
  <c r="P118" i="11"/>
  <c r="M118" i="11"/>
  <c r="J118" i="11"/>
  <c r="G118" i="11"/>
  <c r="W118" i="11" s="1"/>
  <c r="V117" i="11"/>
  <c r="S117" i="11"/>
  <c r="P117" i="11"/>
  <c r="M117" i="11"/>
  <c r="J117" i="11"/>
  <c r="X117" i="11" s="1"/>
  <c r="G117" i="11"/>
  <c r="W117" i="11" s="1"/>
  <c r="Y117" i="11" s="1"/>
  <c r="V116" i="11"/>
  <c r="S116" i="11"/>
  <c r="P116" i="11"/>
  <c r="M116" i="11"/>
  <c r="M127" i="11" s="1"/>
  <c r="J116" i="11"/>
  <c r="G116" i="11"/>
  <c r="Y115" i="11"/>
  <c r="X115" i="11"/>
  <c r="Z115" i="11" s="1"/>
  <c r="V113" i="11"/>
  <c r="S113" i="11"/>
  <c r="P113" i="11"/>
  <c r="M113" i="11"/>
  <c r="J113" i="11"/>
  <c r="X113" i="11" s="1"/>
  <c r="G113" i="11"/>
  <c r="V112" i="11"/>
  <c r="S112" i="11"/>
  <c r="P112" i="11"/>
  <c r="M112" i="11"/>
  <c r="J112" i="11"/>
  <c r="G112" i="11"/>
  <c r="V111" i="11"/>
  <c r="V110" i="11" s="1"/>
  <c r="S111" i="11"/>
  <c r="P111" i="11"/>
  <c r="M111" i="11"/>
  <c r="J111" i="11"/>
  <c r="G111" i="11"/>
  <c r="W111" i="11" s="1"/>
  <c r="Q110" i="11"/>
  <c r="K110" i="11"/>
  <c r="E110" i="11"/>
  <c r="X109" i="11"/>
  <c r="V109" i="11"/>
  <c r="S109" i="11"/>
  <c r="P109" i="11"/>
  <c r="M109" i="11"/>
  <c r="J109" i="11"/>
  <c r="G109" i="11"/>
  <c r="W109" i="11" s="1"/>
  <c r="Z109" i="11" s="1"/>
  <c r="V108" i="11"/>
  <c r="S108" i="11"/>
  <c r="P108" i="11"/>
  <c r="M108" i="11"/>
  <c r="J108" i="11"/>
  <c r="X108" i="11" s="1"/>
  <c r="G108" i="11"/>
  <c r="V107" i="11"/>
  <c r="S107" i="11"/>
  <c r="P107" i="11"/>
  <c r="P106" i="11" s="1"/>
  <c r="M107" i="11"/>
  <c r="J107" i="11"/>
  <c r="G107" i="11"/>
  <c r="W107" i="11" s="1"/>
  <c r="Q106" i="11"/>
  <c r="M106" i="11"/>
  <c r="K106" i="11"/>
  <c r="E106" i="11"/>
  <c r="E114" i="11" s="1"/>
  <c r="V105" i="11"/>
  <c r="S105" i="11"/>
  <c r="P105" i="11"/>
  <c r="M105" i="11"/>
  <c r="J105" i="11"/>
  <c r="G105" i="11"/>
  <c r="V104" i="11"/>
  <c r="S104" i="11"/>
  <c r="P104" i="11"/>
  <c r="M104" i="11"/>
  <c r="J104" i="11"/>
  <c r="G104" i="11"/>
  <c r="V103" i="11"/>
  <c r="S103" i="11"/>
  <c r="S102" i="11" s="1"/>
  <c r="P103" i="11"/>
  <c r="M103" i="11"/>
  <c r="M102" i="11" s="1"/>
  <c r="J103" i="11"/>
  <c r="G103" i="11"/>
  <c r="V102" i="11"/>
  <c r="Q102" i="11"/>
  <c r="K102" i="11"/>
  <c r="E102" i="11"/>
  <c r="Z101" i="11"/>
  <c r="X101" i="11"/>
  <c r="Y101" i="11" s="1"/>
  <c r="V99" i="11"/>
  <c r="S99" i="11"/>
  <c r="P99" i="11"/>
  <c r="M99" i="11"/>
  <c r="J99" i="11"/>
  <c r="G99" i="11"/>
  <c r="V98" i="11"/>
  <c r="S98" i="11"/>
  <c r="P98" i="11"/>
  <c r="M98" i="11"/>
  <c r="J98" i="11"/>
  <c r="G98" i="11"/>
  <c r="V97" i="11"/>
  <c r="S97" i="11"/>
  <c r="S96" i="11" s="1"/>
  <c r="P97" i="11"/>
  <c r="M97" i="11"/>
  <c r="J97" i="11"/>
  <c r="G97" i="11"/>
  <c r="V96" i="11"/>
  <c r="Q96" i="11"/>
  <c r="M96" i="11"/>
  <c r="K96" i="11"/>
  <c r="E96" i="11"/>
  <c r="V95" i="11"/>
  <c r="S95" i="11"/>
  <c r="P95" i="11"/>
  <c r="M95" i="11"/>
  <c r="J95" i="11"/>
  <c r="G95" i="11"/>
  <c r="V94" i="11"/>
  <c r="S94" i="11"/>
  <c r="P94" i="11"/>
  <c r="M94" i="11"/>
  <c r="J94" i="11"/>
  <c r="X94" i="11" s="1"/>
  <c r="G94" i="11"/>
  <c r="W94" i="11" s="1"/>
  <c r="V93" i="11"/>
  <c r="S93" i="11"/>
  <c r="P93" i="11"/>
  <c r="M93" i="11"/>
  <c r="M92" i="11" s="1"/>
  <c r="J93" i="11"/>
  <c r="X93" i="11" s="1"/>
  <c r="G93" i="11"/>
  <c r="G92" i="11" s="1"/>
  <c r="Q92" i="11"/>
  <c r="K92" i="11"/>
  <c r="E92" i="11"/>
  <c r="V91" i="11"/>
  <c r="S91" i="11"/>
  <c r="P91" i="11"/>
  <c r="M91" i="11"/>
  <c r="J91" i="11"/>
  <c r="G91" i="11"/>
  <c r="V90" i="11"/>
  <c r="S90" i="11"/>
  <c r="S88" i="11" s="1"/>
  <c r="P90" i="11"/>
  <c r="M90" i="11"/>
  <c r="M88" i="11" s="1"/>
  <c r="J90" i="11"/>
  <c r="G90" i="11"/>
  <c r="W90" i="11" s="1"/>
  <c r="V89" i="11"/>
  <c r="S89" i="11"/>
  <c r="P89" i="11"/>
  <c r="M89" i="11"/>
  <c r="J89" i="11"/>
  <c r="X89" i="11" s="1"/>
  <c r="G89" i="11"/>
  <c r="V88" i="11"/>
  <c r="Q88" i="11"/>
  <c r="K88" i="11"/>
  <c r="E88" i="11"/>
  <c r="Z87" i="11"/>
  <c r="X87" i="11"/>
  <c r="Y87" i="11" s="1"/>
  <c r="V85" i="11"/>
  <c r="S85" i="11"/>
  <c r="P85" i="11"/>
  <c r="M85" i="11"/>
  <c r="J85" i="11"/>
  <c r="X85" i="11" s="1"/>
  <c r="G85" i="11"/>
  <c r="V84" i="11"/>
  <c r="S84" i="11"/>
  <c r="P84" i="11"/>
  <c r="M84" i="11"/>
  <c r="J84" i="11"/>
  <c r="G84" i="11"/>
  <c r="V83" i="11"/>
  <c r="V82" i="11" s="1"/>
  <c r="S83" i="11"/>
  <c r="P83" i="11"/>
  <c r="M83" i="11"/>
  <c r="J83" i="11"/>
  <c r="X83" i="11" s="1"/>
  <c r="G83" i="11"/>
  <c r="Q82" i="11"/>
  <c r="P82" i="11"/>
  <c r="K82" i="11"/>
  <c r="J82" i="11"/>
  <c r="E82" i="11"/>
  <c r="V81" i="11"/>
  <c r="S81" i="11"/>
  <c r="S78" i="11" s="1"/>
  <c r="P81" i="11"/>
  <c r="M81" i="11"/>
  <c r="J81" i="11"/>
  <c r="X81" i="11" s="1"/>
  <c r="G81" i="11"/>
  <c r="W81" i="11" s="1"/>
  <c r="Z81" i="11" s="1"/>
  <c r="V80" i="11"/>
  <c r="S80" i="11"/>
  <c r="P80" i="11"/>
  <c r="M80" i="11"/>
  <c r="J80" i="11"/>
  <c r="G80" i="11"/>
  <c r="V79" i="11"/>
  <c r="V78" i="11" s="1"/>
  <c r="S79" i="11"/>
  <c r="P79" i="11"/>
  <c r="P78" i="11" s="1"/>
  <c r="M79" i="11"/>
  <c r="G79" i="11"/>
  <c r="W79" i="11" s="1"/>
  <c r="Q78" i="11"/>
  <c r="M78" i="11"/>
  <c r="K78" i="11"/>
  <c r="E78" i="11"/>
  <c r="V77" i="11"/>
  <c r="S77" i="11"/>
  <c r="P77" i="11"/>
  <c r="M77" i="11"/>
  <c r="J77" i="11"/>
  <c r="G77" i="11"/>
  <c r="V76" i="11"/>
  <c r="S76" i="11"/>
  <c r="P76" i="11"/>
  <c r="M76" i="11"/>
  <c r="J76" i="11"/>
  <c r="G76" i="11"/>
  <c r="W76" i="11" s="1"/>
  <c r="V75" i="11"/>
  <c r="S75" i="11"/>
  <c r="S74" i="11" s="1"/>
  <c r="P75" i="11"/>
  <c r="M75" i="11"/>
  <c r="J75" i="11"/>
  <c r="G75" i="11"/>
  <c r="Q74" i="11"/>
  <c r="K74" i="11"/>
  <c r="E74" i="11"/>
  <c r="V73" i="11"/>
  <c r="S73" i="11"/>
  <c r="P73" i="11"/>
  <c r="M73" i="11"/>
  <c r="J73" i="11"/>
  <c r="X73" i="11" s="1"/>
  <c r="G73" i="11"/>
  <c r="W73" i="11" s="1"/>
  <c r="V72" i="11"/>
  <c r="S72" i="11"/>
  <c r="P72" i="11"/>
  <c r="M72" i="11"/>
  <c r="J72" i="11"/>
  <c r="G72" i="11"/>
  <c r="W72" i="11" s="1"/>
  <c r="V71" i="11"/>
  <c r="V70" i="11" s="1"/>
  <c r="S71" i="11"/>
  <c r="S70" i="11" s="1"/>
  <c r="P71" i="11"/>
  <c r="P70" i="11" s="1"/>
  <c r="M71" i="11"/>
  <c r="M70" i="11" s="1"/>
  <c r="J71" i="11"/>
  <c r="G71" i="11"/>
  <c r="W71" i="11" s="1"/>
  <c r="Q70" i="11"/>
  <c r="K70" i="11"/>
  <c r="G70" i="11"/>
  <c r="E70" i="11"/>
  <c r="V69" i="11"/>
  <c r="S69" i="11"/>
  <c r="P69" i="11"/>
  <c r="M69" i="11"/>
  <c r="J69" i="11"/>
  <c r="X69" i="11" s="1"/>
  <c r="G69" i="11"/>
  <c r="W69" i="11" s="1"/>
  <c r="T68" i="11"/>
  <c r="S68" i="11"/>
  <c r="P68" i="11"/>
  <c r="X68" i="11" s="1"/>
  <c r="M68" i="11"/>
  <c r="H68" i="11"/>
  <c r="G68" i="11"/>
  <c r="V67" i="11"/>
  <c r="S67" i="11"/>
  <c r="S66" i="11" s="1"/>
  <c r="P67" i="11"/>
  <c r="P66" i="11" s="1"/>
  <c r="M67" i="11"/>
  <c r="J67" i="11"/>
  <c r="X67" i="11" s="1"/>
  <c r="G67" i="11"/>
  <c r="W67" i="11" s="1"/>
  <c r="V66" i="11"/>
  <c r="Q66" i="11"/>
  <c r="M66" i="11"/>
  <c r="K66" i="11"/>
  <c r="J66" i="11"/>
  <c r="X66" i="11" s="1"/>
  <c r="G66" i="11"/>
  <c r="E66" i="11"/>
  <c r="X65" i="11"/>
  <c r="V63" i="11"/>
  <c r="S63" i="11"/>
  <c r="P63" i="11"/>
  <c r="X63" i="11" s="1"/>
  <c r="M63" i="11"/>
  <c r="W63" i="11" s="1"/>
  <c r="V62" i="11"/>
  <c r="S62" i="11"/>
  <c r="S61" i="11" s="1"/>
  <c r="P62" i="11"/>
  <c r="X62" i="11" s="1"/>
  <c r="M62" i="11"/>
  <c r="V61" i="11"/>
  <c r="Q61" i="11"/>
  <c r="Q64" i="11" s="1"/>
  <c r="P61" i="11"/>
  <c r="K61" i="11"/>
  <c r="V60" i="11"/>
  <c r="S60" i="11"/>
  <c r="P60" i="11"/>
  <c r="M60" i="11"/>
  <c r="J60" i="11"/>
  <c r="X60" i="11" s="1"/>
  <c r="G60" i="11"/>
  <c r="V59" i="11"/>
  <c r="S59" i="11"/>
  <c r="P59" i="11"/>
  <c r="X59" i="11" s="1"/>
  <c r="M59" i="11"/>
  <c r="I59" i="11"/>
  <c r="G59" i="11"/>
  <c r="V58" i="11"/>
  <c r="S58" i="11"/>
  <c r="P58" i="11"/>
  <c r="X58" i="11" s="1"/>
  <c r="M58" i="11"/>
  <c r="I58" i="11"/>
  <c r="G58" i="11"/>
  <c r="V57" i="11"/>
  <c r="S57" i="11"/>
  <c r="P57" i="11"/>
  <c r="X57" i="11" s="1"/>
  <c r="M57" i="11"/>
  <c r="I57" i="11"/>
  <c r="G57" i="11"/>
  <c r="V56" i="11"/>
  <c r="V55" i="11" s="1"/>
  <c r="V64" i="11" s="1"/>
  <c r="S56" i="11"/>
  <c r="S55" i="11" s="1"/>
  <c r="P56" i="11"/>
  <c r="M56" i="11"/>
  <c r="M55" i="11" s="1"/>
  <c r="J56" i="11"/>
  <c r="X56" i="11" s="1"/>
  <c r="G56" i="11"/>
  <c r="G55" i="11" s="1"/>
  <c r="Q55" i="11"/>
  <c r="P55" i="11"/>
  <c r="K55" i="11"/>
  <c r="J55" i="11"/>
  <c r="E55" i="11"/>
  <c r="E64" i="11" s="1"/>
  <c r="X54" i="11"/>
  <c r="V52" i="11"/>
  <c r="S52" i="11"/>
  <c r="P52" i="11"/>
  <c r="M52" i="11"/>
  <c r="J52" i="11"/>
  <c r="G52" i="11"/>
  <c r="W52" i="11" s="1"/>
  <c r="V51" i="11"/>
  <c r="S51" i="11"/>
  <c r="P51" i="11"/>
  <c r="M51" i="11"/>
  <c r="J51" i="11"/>
  <c r="X51" i="11" s="1"/>
  <c r="G51" i="11"/>
  <c r="V50" i="11"/>
  <c r="V49" i="11" s="1"/>
  <c r="V53" i="11" s="1"/>
  <c r="S50" i="11"/>
  <c r="P50" i="11"/>
  <c r="P49" i="11" s="1"/>
  <c r="M50" i="11"/>
  <c r="J50" i="11"/>
  <c r="G50" i="11"/>
  <c r="W50" i="11" s="1"/>
  <c r="Q49" i="11"/>
  <c r="M49" i="11"/>
  <c r="K49" i="11"/>
  <c r="G49" i="11"/>
  <c r="E49" i="11"/>
  <c r="V48" i="11"/>
  <c r="S48" i="11"/>
  <c r="P48" i="11"/>
  <c r="M48" i="11"/>
  <c r="J48" i="11"/>
  <c r="G48" i="11"/>
  <c r="V47" i="11"/>
  <c r="S47" i="11"/>
  <c r="P47" i="11"/>
  <c r="M47" i="11"/>
  <c r="J47" i="11"/>
  <c r="G47" i="11"/>
  <c r="V46" i="11"/>
  <c r="S46" i="11"/>
  <c r="S45" i="11" s="1"/>
  <c r="P46" i="11"/>
  <c r="M46" i="11"/>
  <c r="J46" i="11"/>
  <c r="G46" i="11"/>
  <c r="W46" i="11" s="1"/>
  <c r="V45" i="11"/>
  <c r="Q45" i="11"/>
  <c r="M45" i="11"/>
  <c r="K45" i="11"/>
  <c r="E45" i="11"/>
  <c r="V44" i="11"/>
  <c r="S44" i="11"/>
  <c r="P44" i="11"/>
  <c r="M44" i="11"/>
  <c r="J44" i="11"/>
  <c r="G44" i="11"/>
  <c r="V43" i="11"/>
  <c r="S43" i="11"/>
  <c r="P43" i="11"/>
  <c r="M43" i="11"/>
  <c r="J43" i="11"/>
  <c r="X43" i="11" s="1"/>
  <c r="G43" i="11"/>
  <c r="V42" i="11"/>
  <c r="V41" i="11" s="1"/>
  <c r="S42" i="11"/>
  <c r="P42" i="11"/>
  <c r="M42" i="11"/>
  <c r="M41" i="11" s="1"/>
  <c r="J42" i="11"/>
  <c r="X42" i="11" s="1"/>
  <c r="G42" i="11"/>
  <c r="Q41" i="11"/>
  <c r="K41" i="11"/>
  <c r="E41" i="11"/>
  <c r="X40" i="11"/>
  <c r="Y40" i="11" s="1"/>
  <c r="V38" i="11"/>
  <c r="S38" i="11"/>
  <c r="P38" i="11"/>
  <c r="M38" i="11"/>
  <c r="J38" i="11"/>
  <c r="G38" i="11"/>
  <c r="V37" i="11"/>
  <c r="S37" i="11"/>
  <c r="P37" i="11"/>
  <c r="M37" i="11"/>
  <c r="J37" i="11"/>
  <c r="X37" i="11" s="1"/>
  <c r="G37" i="11"/>
  <c r="V36" i="11"/>
  <c r="V35" i="11" s="1"/>
  <c r="S36" i="11"/>
  <c r="P36" i="11"/>
  <c r="M36" i="11"/>
  <c r="M35" i="11" s="1"/>
  <c r="J36" i="11"/>
  <c r="X36" i="11" s="1"/>
  <c r="G36" i="11"/>
  <c r="Q35" i="11"/>
  <c r="K35" i="11"/>
  <c r="E35" i="11"/>
  <c r="V34" i="11"/>
  <c r="P34" i="11"/>
  <c r="H34" i="11"/>
  <c r="J34" i="11" s="1"/>
  <c r="V33" i="11"/>
  <c r="P33" i="11"/>
  <c r="V32" i="11"/>
  <c r="P32" i="11"/>
  <c r="V31" i="11"/>
  <c r="P31" i="11"/>
  <c r="V30" i="11"/>
  <c r="V29" i="11"/>
  <c r="S29" i="11"/>
  <c r="S28" i="11" s="1"/>
  <c r="Q34" i="11" s="1"/>
  <c r="S34" i="11" s="1"/>
  <c r="P29" i="11"/>
  <c r="M29" i="11"/>
  <c r="M28" i="11" s="1"/>
  <c r="K34" i="11" s="1"/>
  <c r="M34" i="11" s="1"/>
  <c r="J29" i="11"/>
  <c r="G29" i="11"/>
  <c r="W29" i="11" s="1"/>
  <c r="V28" i="11"/>
  <c r="Q28" i="11"/>
  <c r="K28" i="11"/>
  <c r="J28" i="11"/>
  <c r="E28" i="11"/>
  <c r="V27" i="11"/>
  <c r="S27" i="11"/>
  <c r="P27" i="11"/>
  <c r="M27" i="11"/>
  <c r="J27" i="11"/>
  <c r="X27" i="11" s="1"/>
  <c r="G27" i="11"/>
  <c r="V26" i="11"/>
  <c r="S26" i="11"/>
  <c r="P26" i="11"/>
  <c r="M26" i="11"/>
  <c r="J26" i="11"/>
  <c r="X26" i="11" s="1"/>
  <c r="G26" i="11"/>
  <c r="V25" i="11"/>
  <c r="V24" i="11" s="1"/>
  <c r="S25" i="11"/>
  <c r="P25" i="11"/>
  <c r="P24" i="11" s="1"/>
  <c r="M25" i="11"/>
  <c r="J25" i="11"/>
  <c r="J24" i="11" s="1"/>
  <c r="H33" i="11" s="1"/>
  <c r="J33" i="11" s="1"/>
  <c r="X33" i="11" s="1"/>
  <c r="G25" i="11"/>
  <c r="S24" i="11"/>
  <c r="Q33" i="11" s="1"/>
  <c r="S33" i="11" s="1"/>
  <c r="Q24" i="11"/>
  <c r="K24" i="11"/>
  <c r="E24" i="11"/>
  <c r="V23" i="11"/>
  <c r="S23" i="11"/>
  <c r="P23" i="11"/>
  <c r="M23" i="11"/>
  <c r="J23" i="11"/>
  <c r="X23" i="11" s="1"/>
  <c r="G23" i="11"/>
  <c r="V22" i="11"/>
  <c r="S22" i="11"/>
  <c r="P22" i="11"/>
  <c r="M22" i="11"/>
  <c r="J22" i="11"/>
  <c r="G22" i="11"/>
  <c r="Y21" i="11"/>
  <c r="X21" i="11"/>
  <c r="Z21" i="11" s="1"/>
  <c r="H21" i="11"/>
  <c r="H8" i="11" s="1"/>
  <c r="V20" i="11"/>
  <c r="S20" i="11"/>
  <c r="P20" i="11"/>
  <c r="M20" i="11"/>
  <c r="J20" i="11"/>
  <c r="X20" i="11" s="1"/>
  <c r="G20" i="11"/>
  <c r="W20" i="11" s="1"/>
  <c r="V19" i="11"/>
  <c r="S19" i="11"/>
  <c r="P19" i="11"/>
  <c r="M19" i="11"/>
  <c r="J19" i="11"/>
  <c r="G19" i="11"/>
  <c r="W19" i="11" s="1"/>
  <c r="V18" i="11"/>
  <c r="S18" i="11"/>
  <c r="P18" i="11"/>
  <c r="M18" i="11"/>
  <c r="J18" i="11"/>
  <c r="X18" i="11" s="1"/>
  <c r="G18" i="11"/>
  <c r="V17" i="11"/>
  <c r="S17" i="11"/>
  <c r="P17" i="11"/>
  <c r="M17" i="11"/>
  <c r="J17" i="11"/>
  <c r="G17" i="11"/>
  <c r="V16" i="11"/>
  <c r="S16" i="11"/>
  <c r="P16" i="11"/>
  <c r="M16" i="11"/>
  <c r="J16" i="11"/>
  <c r="X16" i="11" s="1"/>
  <c r="G16" i="11"/>
  <c r="W16" i="11" s="1"/>
  <c r="V15" i="11"/>
  <c r="S15" i="11"/>
  <c r="P15" i="11"/>
  <c r="M15" i="11"/>
  <c r="J15" i="11"/>
  <c r="G15" i="11"/>
  <c r="W15" i="11" s="1"/>
  <c r="V14" i="11"/>
  <c r="S14" i="11"/>
  <c r="P14" i="11"/>
  <c r="M14" i="11"/>
  <c r="J14" i="11"/>
  <c r="X14" i="11" s="1"/>
  <c r="G14" i="11"/>
  <c r="V13" i="11"/>
  <c r="S13" i="11"/>
  <c r="P13" i="11"/>
  <c r="M13" i="11"/>
  <c r="J13" i="11"/>
  <c r="G13" i="11"/>
  <c r="V12" i="11"/>
  <c r="S12" i="11"/>
  <c r="P12" i="11"/>
  <c r="M12" i="11"/>
  <c r="J12" i="11"/>
  <c r="X12" i="11" s="1"/>
  <c r="G12" i="11"/>
  <c r="W12" i="11" s="1"/>
  <c r="V11" i="11"/>
  <c r="S11" i="11"/>
  <c r="P11" i="11"/>
  <c r="M11" i="11"/>
  <c r="J11" i="11"/>
  <c r="G11" i="11"/>
  <c r="W11" i="11" s="1"/>
  <c r="V10" i="11"/>
  <c r="S10" i="11"/>
  <c r="P10" i="11"/>
  <c r="M10" i="11"/>
  <c r="J10" i="11"/>
  <c r="X10" i="11" s="1"/>
  <c r="G10" i="11"/>
  <c r="V9" i="11"/>
  <c r="S9" i="11"/>
  <c r="P9" i="11"/>
  <c r="P8" i="11" s="1"/>
  <c r="M9" i="11"/>
  <c r="J9" i="11"/>
  <c r="H32" i="11" s="1"/>
  <c r="J32" i="11" s="1"/>
  <c r="G9" i="11"/>
  <c r="E32" i="11" s="1"/>
  <c r="G32" i="11" s="1"/>
  <c r="Q8" i="11"/>
  <c r="K8" i="11"/>
  <c r="J8" i="11"/>
  <c r="E8" i="11"/>
  <c r="I8" i="1"/>
  <c r="I10" i="1"/>
  <c r="W9" i="11" l="1"/>
  <c r="Q32" i="11"/>
  <c r="S32" i="11" s="1"/>
  <c r="S8" i="11"/>
  <c r="Q31" i="11" s="1"/>
  <c r="Q30" i="11" s="1"/>
  <c r="G8" i="11"/>
  <c r="W10" i="11"/>
  <c r="W13" i="11"/>
  <c r="W14" i="11"/>
  <c r="W17" i="11"/>
  <c r="W18" i="11"/>
  <c r="Z18" i="11" s="1"/>
  <c r="S35" i="11"/>
  <c r="W38" i="11"/>
  <c r="Z38" i="11" s="1"/>
  <c r="J49" i="11"/>
  <c r="X50" i="11"/>
  <c r="Z50" i="11" s="1"/>
  <c r="G64" i="11"/>
  <c r="W55" i="11"/>
  <c r="W57" i="11"/>
  <c r="Z191" i="11"/>
  <c r="Y191" i="11"/>
  <c r="W22" i="11"/>
  <c r="Y22" i="11" s="1"/>
  <c r="W23" i="11"/>
  <c r="W27" i="11"/>
  <c r="Y27" i="11" s="1"/>
  <c r="Z40" i="11"/>
  <c r="S41" i="11"/>
  <c r="W44" i="11"/>
  <c r="X46" i="11"/>
  <c r="Y46" i="11" s="1"/>
  <c r="X48" i="11"/>
  <c r="W51" i="11"/>
  <c r="Z51" i="11" s="1"/>
  <c r="Y54" i="11"/>
  <c r="Z54" i="11"/>
  <c r="X55" i="11"/>
  <c r="J64" i="11"/>
  <c r="W58" i="11"/>
  <c r="W59" i="11"/>
  <c r="Y59" i="11" s="1"/>
  <c r="W60" i="11"/>
  <c r="X71" i="11"/>
  <c r="Z71" i="11" s="1"/>
  <c r="J70" i="11"/>
  <c r="X72" i="11"/>
  <c r="W75" i="11"/>
  <c r="M74" i="11"/>
  <c r="W77" i="11"/>
  <c r="J78" i="11"/>
  <c r="X80" i="11"/>
  <c r="V100" i="11"/>
  <c r="S92" i="11"/>
  <c r="S100" i="11" s="1"/>
  <c r="W95" i="11"/>
  <c r="X97" i="11"/>
  <c r="X99" i="11"/>
  <c r="J106" i="11"/>
  <c r="X107" i="11"/>
  <c r="Z107" i="11" s="1"/>
  <c r="X124" i="11"/>
  <c r="Z124" i="11" s="1"/>
  <c r="X126" i="11"/>
  <c r="Z128" i="11"/>
  <c r="Y128" i="11"/>
  <c r="S141" i="11"/>
  <c r="W139" i="11"/>
  <c r="S148" i="11"/>
  <c r="W145" i="11"/>
  <c r="Z145" i="11" s="1"/>
  <c r="W147" i="11"/>
  <c r="Z147" i="11" s="1"/>
  <c r="V152" i="11"/>
  <c r="Y153" i="11"/>
  <c r="Z153" i="11"/>
  <c r="W167" i="11"/>
  <c r="M165" i="11"/>
  <c r="W165" i="11" s="1"/>
  <c r="W169" i="11"/>
  <c r="W181" i="11"/>
  <c r="Y182" i="11"/>
  <c r="W188" i="11"/>
  <c r="V8" i="11"/>
  <c r="X11" i="11"/>
  <c r="Y11" i="11" s="1"/>
  <c r="X13" i="11"/>
  <c r="X15" i="11"/>
  <c r="Z15" i="11" s="1"/>
  <c r="X17" i="11"/>
  <c r="X19" i="11"/>
  <c r="Y19" i="11" s="1"/>
  <c r="X22" i="11"/>
  <c r="W25" i="11"/>
  <c r="X29" i="11"/>
  <c r="P30" i="11"/>
  <c r="X38" i="11"/>
  <c r="X44" i="11"/>
  <c r="Z44" i="11" s="1"/>
  <c r="K53" i="11"/>
  <c r="W47" i="11"/>
  <c r="W48" i="11"/>
  <c r="X52" i="11"/>
  <c r="Z52" i="11" s="1"/>
  <c r="Z65" i="11"/>
  <c r="Y65" i="11"/>
  <c r="S82" i="11"/>
  <c r="W85" i="11"/>
  <c r="Y85" i="11" s="1"/>
  <c r="W91" i="11"/>
  <c r="W104" i="11"/>
  <c r="W105" i="11"/>
  <c r="W108" i="11"/>
  <c r="K114" i="11"/>
  <c r="S110" i="11"/>
  <c r="W113" i="11"/>
  <c r="Y113" i="11" s="1"/>
  <c r="W131" i="11"/>
  <c r="Y131" i="11" s="1"/>
  <c r="X134" i="11"/>
  <c r="Z136" i="11"/>
  <c r="Y136" i="11"/>
  <c r="Z142" i="11"/>
  <c r="Y142" i="11"/>
  <c r="W156" i="11"/>
  <c r="Z156" i="11" s="1"/>
  <c r="W163" i="11"/>
  <c r="Y164" i="11"/>
  <c r="W171" i="11"/>
  <c r="G170" i="11"/>
  <c r="W172" i="11"/>
  <c r="E192" i="11"/>
  <c r="M174" i="11"/>
  <c r="X180" i="11"/>
  <c r="Y180" i="11" s="1"/>
  <c r="X183" i="11"/>
  <c r="S64" i="11"/>
  <c r="W66" i="11"/>
  <c r="Z66" i="11" s="1"/>
  <c r="W68" i="11"/>
  <c r="Y71" i="11"/>
  <c r="Y73" i="11"/>
  <c r="E86" i="11"/>
  <c r="X75" i="11"/>
  <c r="V74" i="11"/>
  <c r="X77" i="11"/>
  <c r="W80" i="11"/>
  <c r="Z80" i="11" s="1"/>
  <c r="Y81" i="11"/>
  <c r="X84" i="11"/>
  <c r="Z84" i="11" s="1"/>
  <c r="W89" i="11"/>
  <c r="W88" i="11" s="1"/>
  <c r="X91" i="11"/>
  <c r="Z91" i="11" s="1"/>
  <c r="V92" i="11"/>
  <c r="X95" i="11"/>
  <c r="Y95" i="11" s="1"/>
  <c r="W98" i="11"/>
  <c r="W99" i="11"/>
  <c r="Z99" i="11" s="1"/>
  <c r="X103" i="11"/>
  <c r="X105" i="11"/>
  <c r="Y105" i="11" s="1"/>
  <c r="V106" i="11"/>
  <c r="Q114" i="11"/>
  <c r="X112" i="11"/>
  <c r="X118" i="11"/>
  <c r="X120" i="11"/>
  <c r="W125" i="11"/>
  <c r="Z125" i="11" s="1"/>
  <c r="X132" i="11"/>
  <c r="W133" i="11"/>
  <c r="P141" i="11"/>
  <c r="X140" i="11"/>
  <c r="X144" i="11"/>
  <c r="X146" i="11"/>
  <c r="Z146" i="11" s="1"/>
  <c r="M152" i="11"/>
  <c r="X156" i="11"/>
  <c r="X162" i="11"/>
  <c r="X164" i="11"/>
  <c r="S165" i="11"/>
  <c r="X167" i="11"/>
  <c r="X169" i="11"/>
  <c r="Y169" i="11" s="1"/>
  <c r="X171" i="11"/>
  <c r="X173" i="11"/>
  <c r="Z173" i="11" s="1"/>
  <c r="K192" i="11"/>
  <c r="X175" i="11"/>
  <c r="Y175" i="11" s="1"/>
  <c r="X177" i="11"/>
  <c r="Z177" i="11" s="1"/>
  <c r="W179" i="11"/>
  <c r="Z179" i="11" s="1"/>
  <c r="X182" i="11"/>
  <c r="W184" i="11"/>
  <c r="Y184" i="11" s="1"/>
  <c r="X187" i="11"/>
  <c r="Z187" i="11" s="1"/>
  <c r="X188" i="11"/>
  <c r="Z188" i="11" s="1"/>
  <c r="P174" i="11"/>
  <c r="Y16" i="11"/>
  <c r="Z16" i="11"/>
  <c r="Z46" i="11"/>
  <c r="Z48" i="11"/>
  <c r="Y48" i="11"/>
  <c r="V86" i="11"/>
  <c r="S31" i="11"/>
  <c r="S30" i="11" s="1"/>
  <c r="Z10" i="11"/>
  <c r="V39" i="11"/>
  <c r="Z11" i="11"/>
  <c r="Z13" i="11"/>
  <c r="Y13" i="11"/>
  <c r="Z14" i="11"/>
  <c r="Y15" i="11"/>
  <c r="Z17" i="11"/>
  <c r="Y17" i="11"/>
  <c r="Z19" i="11"/>
  <c r="Z22" i="11"/>
  <c r="Z23" i="11"/>
  <c r="Z27" i="11"/>
  <c r="Y38" i="11"/>
  <c r="Y44" i="11"/>
  <c r="Y51" i="11"/>
  <c r="Y52" i="11"/>
  <c r="Y67" i="11"/>
  <c r="Z67" i="11"/>
  <c r="Y68" i="11"/>
  <c r="Z68" i="11"/>
  <c r="Y69" i="11"/>
  <c r="Z69" i="11"/>
  <c r="S86" i="11"/>
  <c r="Z75" i="11"/>
  <c r="Y75" i="11"/>
  <c r="Z77" i="11"/>
  <c r="Y77" i="11"/>
  <c r="Y91" i="11"/>
  <c r="E31" i="11"/>
  <c r="Y12" i="11"/>
  <c r="Z12" i="11"/>
  <c r="Y20" i="11"/>
  <c r="Z20" i="11"/>
  <c r="X49" i="11"/>
  <c r="Z29" i="11"/>
  <c r="Y29" i="11"/>
  <c r="Y36" i="11"/>
  <c r="Z42" i="11"/>
  <c r="Y60" i="11"/>
  <c r="Y66" i="11"/>
  <c r="W70" i="11"/>
  <c r="W36" i="11"/>
  <c r="Z36" i="11" s="1"/>
  <c r="S39" i="11"/>
  <c r="W42" i="11"/>
  <c r="Y42" i="11" s="1"/>
  <c r="W56" i="11"/>
  <c r="Y56" i="11" s="1"/>
  <c r="Z63" i="11"/>
  <c r="Y63" i="11"/>
  <c r="Y80" i="11"/>
  <c r="Z89" i="11"/>
  <c r="Y89" i="11"/>
  <c r="Z94" i="11"/>
  <c r="Y94" i="11"/>
  <c r="Z105" i="11"/>
  <c r="M8" i="11"/>
  <c r="Y10" i="11"/>
  <c r="Y14" i="11"/>
  <c r="Y18" i="11"/>
  <c r="Y23" i="11"/>
  <c r="G28" i="11"/>
  <c r="P28" i="11"/>
  <c r="P39" i="11" s="1"/>
  <c r="H31" i="11"/>
  <c r="X32" i="11"/>
  <c r="J35" i="11"/>
  <c r="P35" i="11"/>
  <c r="J41" i="11"/>
  <c r="P41" i="11"/>
  <c r="P53" i="11" s="1"/>
  <c r="P45" i="11"/>
  <c r="Q53" i="11"/>
  <c r="Y50" i="11"/>
  <c r="Z57" i="11"/>
  <c r="Y57" i="11"/>
  <c r="Z58" i="11"/>
  <c r="Y58" i="11"/>
  <c r="Z59" i="11"/>
  <c r="M61" i="11"/>
  <c r="W62" i="11"/>
  <c r="Y62" i="11" s="1"/>
  <c r="X70" i="11"/>
  <c r="Z73" i="11"/>
  <c r="G78" i="11"/>
  <c r="W78" i="11" s="1"/>
  <c r="X82" i="11"/>
  <c r="M82" i="11"/>
  <c r="W83" i="11"/>
  <c r="Z83" i="11" s="1"/>
  <c r="M100" i="11"/>
  <c r="P88" i="11"/>
  <c r="W97" i="11"/>
  <c r="W96" i="11" s="1"/>
  <c r="G96" i="11"/>
  <c r="G106" i="11"/>
  <c r="Y107" i="11"/>
  <c r="X111" i="11"/>
  <c r="J110" i="11"/>
  <c r="V114" i="11"/>
  <c r="X129" i="11"/>
  <c r="J135" i="11"/>
  <c r="V135" i="11"/>
  <c r="P158" i="11"/>
  <c r="X154" i="11"/>
  <c r="Y156" i="11"/>
  <c r="X9" i="11"/>
  <c r="X25" i="11"/>
  <c r="M24" i="11"/>
  <c r="K33" i="11" s="1"/>
  <c r="M33" i="11" s="1"/>
  <c r="X24" i="11"/>
  <c r="W26" i="11"/>
  <c r="Y26" i="11" s="1"/>
  <c r="G24" i="11"/>
  <c r="K32" i="11"/>
  <c r="M32" i="11" s="1"/>
  <c r="W32" i="11" s="1"/>
  <c r="G45" i="11"/>
  <c r="W45" i="11" s="1"/>
  <c r="X47" i="11"/>
  <c r="J45" i="11"/>
  <c r="X45" i="11" s="1"/>
  <c r="S49" i="11"/>
  <c r="S53" i="11" s="1"/>
  <c r="K64" i="11"/>
  <c r="Z62" i="11"/>
  <c r="P74" i="11"/>
  <c r="X79" i="11"/>
  <c r="K86" i="11"/>
  <c r="W84" i="11"/>
  <c r="Y84" i="11" s="1"/>
  <c r="G82" i="11"/>
  <c r="Z85" i="11"/>
  <c r="X90" i="11"/>
  <c r="J88" i="11"/>
  <c r="W93" i="11"/>
  <c r="W92" i="11" s="1"/>
  <c r="W100" i="11" s="1"/>
  <c r="Y99" i="11"/>
  <c r="Y109" i="11"/>
  <c r="W112" i="11"/>
  <c r="Y112" i="11" s="1"/>
  <c r="G110" i="11"/>
  <c r="Z113" i="11"/>
  <c r="W116" i="11"/>
  <c r="G127" i="11"/>
  <c r="S127" i="11"/>
  <c r="X152" i="11"/>
  <c r="X8" i="11"/>
  <c r="X34" i="11"/>
  <c r="W37" i="11"/>
  <c r="Y37" i="11" s="1"/>
  <c r="G35" i="11"/>
  <c r="W35" i="11" s="1"/>
  <c r="W43" i="11"/>
  <c r="Z43" i="11" s="1"/>
  <c r="G41" i="11"/>
  <c r="W41" i="11" s="1"/>
  <c r="E53" i="11"/>
  <c r="M53" i="11"/>
  <c r="Z55" i="11"/>
  <c r="Z56" i="11"/>
  <c r="Z60" i="11"/>
  <c r="P64" i="11"/>
  <c r="X64" i="11" s="1"/>
  <c r="X61" i="11"/>
  <c r="Z72" i="11"/>
  <c r="Y72" i="11"/>
  <c r="Q86" i="11"/>
  <c r="X76" i="11"/>
  <c r="J74" i="11"/>
  <c r="X74" i="11" s="1"/>
  <c r="X78" i="11"/>
  <c r="P86" i="11"/>
  <c r="W103" i="11"/>
  <c r="Y103" i="11" s="1"/>
  <c r="G102" i="11"/>
  <c r="W102" i="11" s="1"/>
  <c r="Y108" i="11"/>
  <c r="Z108" i="11"/>
  <c r="Z126" i="11"/>
  <c r="Y126" i="11"/>
  <c r="Y133" i="11"/>
  <c r="Z133" i="11"/>
  <c r="G74" i="11"/>
  <c r="W74" i="11" s="1"/>
  <c r="G88" i="11"/>
  <c r="G100" i="11" s="1"/>
  <c r="J92" i="11"/>
  <c r="X92" i="11" s="1"/>
  <c r="P92" i="11"/>
  <c r="P96" i="11"/>
  <c r="P102" i="11"/>
  <c r="P110" i="11"/>
  <c r="M110" i="11"/>
  <c r="M114" i="11" s="1"/>
  <c r="J127" i="11"/>
  <c r="Z117" i="11"/>
  <c r="Z119" i="11"/>
  <c r="Z121" i="11"/>
  <c r="X123" i="11"/>
  <c r="Y124" i="11"/>
  <c r="X130" i="11"/>
  <c r="P135" i="11"/>
  <c r="X137" i="11"/>
  <c r="J141" i="11"/>
  <c r="Z140" i="11"/>
  <c r="Y140" i="11"/>
  <c r="P148" i="11"/>
  <c r="Y146" i="11"/>
  <c r="Z167" i="11"/>
  <c r="Y167" i="11"/>
  <c r="Z169" i="11"/>
  <c r="Z175" i="11"/>
  <c r="X98" i="11"/>
  <c r="J96" i="11"/>
  <c r="X104" i="11"/>
  <c r="J102" i="11"/>
  <c r="X102" i="11" s="1"/>
  <c r="S106" i="11"/>
  <c r="S114" i="11" s="1"/>
  <c r="Y122" i="11"/>
  <c r="Z151" i="11"/>
  <c r="Z171" i="11"/>
  <c r="Y171" i="11"/>
  <c r="Y179" i="11"/>
  <c r="Y188" i="11"/>
  <c r="P127" i="11"/>
  <c r="Z118" i="11"/>
  <c r="Y118" i="11"/>
  <c r="Z120" i="11"/>
  <c r="Y120" i="11"/>
  <c r="Z122" i="11"/>
  <c r="Y125" i="11"/>
  <c r="Z131" i="11"/>
  <c r="S160" i="11"/>
  <c r="Z183" i="11"/>
  <c r="Y183" i="11"/>
  <c r="V127" i="11"/>
  <c r="W137" i="11"/>
  <c r="W141" i="11" s="1"/>
  <c r="X138" i="11"/>
  <c r="W144" i="11"/>
  <c r="Z144" i="11" s="1"/>
  <c r="G148" i="11"/>
  <c r="X150" i="11"/>
  <c r="W151" i="11"/>
  <c r="Y151" i="11" s="1"/>
  <c r="W154" i="11"/>
  <c r="W158" i="11" s="1"/>
  <c r="G158" i="11"/>
  <c r="Y155" i="11"/>
  <c r="X160" i="11"/>
  <c r="M160" i="11"/>
  <c r="W161" i="11"/>
  <c r="Z161" i="11" s="1"/>
  <c r="J165" i="11"/>
  <c r="P165" i="11"/>
  <c r="P192" i="11" s="1"/>
  <c r="Y168" i="11"/>
  <c r="S170" i="11"/>
  <c r="Z172" i="11"/>
  <c r="Y172" i="11"/>
  <c r="Y173" i="11"/>
  <c r="W175" i="11"/>
  <c r="S174" i="11"/>
  <c r="S192" i="11" s="1"/>
  <c r="Y177" i="11"/>
  <c r="Z180" i="11"/>
  <c r="Y190" i="11"/>
  <c r="Y139" i="11"/>
  <c r="Z139" i="11"/>
  <c r="J148" i="11"/>
  <c r="X143" i="11"/>
  <c r="Y145" i="11"/>
  <c r="Y147" i="11"/>
  <c r="X158" i="11"/>
  <c r="W162" i="11"/>
  <c r="Y162" i="11" s="1"/>
  <c r="G160" i="11"/>
  <c r="Z163" i="11"/>
  <c r="Y163" i="11"/>
  <c r="M192" i="11"/>
  <c r="W176" i="11"/>
  <c r="Y176" i="11" s="1"/>
  <c r="Z181" i="11"/>
  <c r="Y181" i="11"/>
  <c r="E189" i="11"/>
  <c r="G189" i="11" s="1"/>
  <c r="W189" i="11" s="1"/>
  <c r="W185" i="11"/>
  <c r="X186" i="11"/>
  <c r="X116" i="11"/>
  <c r="W129" i="11"/>
  <c r="W135" i="11" s="1"/>
  <c r="W143" i="11"/>
  <c r="W150" i="11"/>
  <c r="W152" i="11" s="1"/>
  <c r="G152" i="11"/>
  <c r="Y157" i="11"/>
  <c r="Z164" i="11"/>
  <c r="Y166" i="11"/>
  <c r="M170" i="11"/>
  <c r="W170" i="11" s="1"/>
  <c r="Z182" i="11"/>
  <c r="X185" i="11"/>
  <c r="H189" i="11"/>
  <c r="J189" i="11" s="1"/>
  <c r="Y187" i="11"/>
  <c r="J170" i="11"/>
  <c r="X170" i="11" s="1"/>
  <c r="U178" i="11"/>
  <c r="V174" i="11"/>
  <c r="V192" i="11" s="1"/>
  <c r="X148" i="11" l="1"/>
  <c r="Z176" i="11"/>
  <c r="X141" i="11"/>
  <c r="Z95" i="11"/>
  <c r="W127" i="11"/>
  <c r="X28" i="11"/>
  <c r="X135" i="11"/>
  <c r="M86" i="11"/>
  <c r="X41" i="11"/>
  <c r="X35" i="11"/>
  <c r="Z97" i="11"/>
  <c r="Z37" i="11"/>
  <c r="Z134" i="11"/>
  <c r="Y134" i="11"/>
  <c r="X106" i="11"/>
  <c r="Y55" i="11"/>
  <c r="Z132" i="11"/>
  <c r="Y132" i="11"/>
  <c r="Z184" i="11"/>
  <c r="X127" i="11"/>
  <c r="Y79" i="11"/>
  <c r="Z79" i="11"/>
  <c r="Z9" i="11"/>
  <c r="Y9" i="11"/>
  <c r="Z135" i="11"/>
  <c r="Y135" i="11"/>
  <c r="J114" i="11"/>
  <c r="X110" i="11"/>
  <c r="W106" i="11"/>
  <c r="Y93" i="11"/>
  <c r="M64" i="11"/>
  <c r="W61" i="11"/>
  <c r="W64" i="11" s="1"/>
  <c r="Z64" i="11" s="1"/>
  <c r="Z41" i="11"/>
  <c r="Y41" i="11"/>
  <c r="H30" i="11"/>
  <c r="J31" i="11"/>
  <c r="K31" i="11"/>
  <c r="Y83" i="11"/>
  <c r="S193" i="11"/>
  <c r="X189" i="11"/>
  <c r="J174" i="11"/>
  <c r="J192" i="11" s="1"/>
  <c r="X192" i="11" s="1"/>
  <c r="Y186" i="11"/>
  <c r="Z186" i="11"/>
  <c r="W174" i="11"/>
  <c r="X165" i="11"/>
  <c r="Z138" i="11"/>
  <c r="Y138" i="11"/>
  <c r="Z104" i="11"/>
  <c r="Y104" i="11"/>
  <c r="Y97" i="11"/>
  <c r="J86" i="11"/>
  <c r="X86" i="11" s="1"/>
  <c r="Z103" i="11"/>
  <c r="X88" i="11"/>
  <c r="J100" i="11"/>
  <c r="W82" i="11"/>
  <c r="W86" i="11" s="1"/>
  <c r="G86" i="11"/>
  <c r="Y144" i="11"/>
  <c r="Y129" i="11"/>
  <c r="Z129" i="11"/>
  <c r="Z111" i="11"/>
  <c r="Y111" i="11"/>
  <c r="P100" i="11"/>
  <c r="V193" i="11"/>
  <c r="W49" i="11"/>
  <c r="W53" i="11" s="1"/>
  <c r="Y143" i="11"/>
  <c r="Z143" i="11"/>
  <c r="Z116" i="11"/>
  <c r="Y116" i="11"/>
  <c r="Z158" i="11"/>
  <c r="Y158" i="11"/>
  <c r="Z102" i="11"/>
  <c r="Y102" i="11"/>
  <c r="Y137" i="11"/>
  <c r="Z137" i="11"/>
  <c r="Y123" i="11"/>
  <c r="Z123" i="11"/>
  <c r="Z78" i="11"/>
  <c r="Y78" i="11"/>
  <c r="Z152" i="11"/>
  <c r="Y152" i="11"/>
  <c r="Y185" i="11"/>
  <c r="Z185" i="11"/>
  <c r="W148" i="11"/>
  <c r="Y148" i="11" s="1"/>
  <c r="W160" i="11"/>
  <c r="Y160" i="11" s="1"/>
  <c r="G174" i="11"/>
  <c r="G192" i="11" s="1"/>
  <c r="Z162" i="11"/>
  <c r="Z150" i="11"/>
  <c r="Y150" i="11"/>
  <c r="Y161" i="11"/>
  <c r="X96" i="11"/>
  <c r="Z130" i="11"/>
  <c r="Y130" i="11"/>
  <c r="P114" i="11"/>
  <c r="Z92" i="11"/>
  <c r="Y92" i="11"/>
  <c r="Y74" i="11"/>
  <c r="Z74" i="11"/>
  <c r="G114" i="11"/>
  <c r="W110" i="11"/>
  <c r="W114" i="11" s="1"/>
  <c r="Y90" i="11"/>
  <c r="Z90" i="11"/>
  <c r="Z45" i="11"/>
  <c r="Y45" i="11"/>
  <c r="Z28" i="11"/>
  <c r="Z112" i="11"/>
  <c r="Z82" i="11"/>
  <c r="Y82" i="11"/>
  <c r="Z70" i="11"/>
  <c r="Y70" i="11"/>
  <c r="Z35" i="11"/>
  <c r="Y35" i="11"/>
  <c r="E34" i="11"/>
  <c r="G34" i="11" s="1"/>
  <c r="W34" i="11" s="1"/>
  <c r="Y34" i="11" s="1"/>
  <c r="W28" i="11"/>
  <c r="Y28" i="11" s="1"/>
  <c r="Z26" i="11"/>
  <c r="J53" i="11"/>
  <c r="X53" i="11" s="1"/>
  <c r="G31" i="11"/>
  <c r="Y43" i="11"/>
  <c r="Z170" i="11"/>
  <c r="Y170" i="11"/>
  <c r="Z98" i="11"/>
  <c r="Y98" i="11"/>
  <c r="Z141" i="11"/>
  <c r="Y141" i="11"/>
  <c r="Y76" i="11"/>
  <c r="Z76" i="11"/>
  <c r="Z61" i="11"/>
  <c r="Y61" i="11"/>
  <c r="Z47" i="11"/>
  <c r="Y47" i="11"/>
  <c r="W24" i="11"/>
  <c r="Y24" i="11" s="1"/>
  <c r="E33" i="11"/>
  <c r="G33" i="11" s="1"/>
  <c r="W33" i="11" s="1"/>
  <c r="Y25" i="11"/>
  <c r="Z25" i="11"/>
  <c r="Z154" i="11"/>
  <c r="Y154" i="11"/>
  <c r="Z93" i="11"/>
  <c r="G53" i="11"/>
  <c r="Z32" i="11"/>
  <c r="Y32" i="11"/>
  <c r="W8" i="11"/>
  <c r="Y8" i="11" s="1"/>
  <c r="P193" i="11" l="1"/>
  <c r="X114" i="11"/>
  <c r="Y64" i="11"/>
  <c r="E30" i="11"/>
  <c r="Z34" i="11"/>
  <c r="Z148" i="11"/>
  <c r="Z160" i="11"/>
  <c r="Y33" i="11"/>
  <c r="Z33" i="11"/>
  <c r="Z8" i="11"/>
  <c r="Y86" i="11"/>
  <c r="Z86" i="11"/>
  <c r="Z165" i="11"/>
  <c r="Y165" i="11"/>
  <c r="M31" i="11"/>
  <c r="M30" i="11" s="1"/>
  <c r="M39" i="11" s="1"/>
  <c r="M193" i="11" s="1"/>
  <c r="K30" i="11"/>
  <c r="Z53" i="11"/>
  <c r="Y53" i="11"/>
  <c r="Z49" i="11"/>
  <c r="Z24" i="11"/>
  <c r="X100" i="11"/>
  <c r="W192" i="11"/>
  <c r="Z192" i="11" s="1"/>
  <c r="Z189" i="11"/>
  <c r="Y189" i="11"/>
  <c r="Y106" i="11"/>
  <c r="Z106" i="11"/>
  <c r="Z96" i="11"/>
  <c r="Y96" i="11"/>
  <c r="Y114" i="11"/>
  <c r="Z114" i="11"/>
  <c r="G30" i="11"/>
  <c r="Y49" i="11"/>
  <c r="Y88" i="11"/>
  <c r="Z88" i="11"/>
  <c r="J30" i="11"/>
  <c r="X31" i="11"/>
  <c r="Z110" i="11"/>
  <c r="Y110" i="11"/>
  <c r="Z127" i="11"/>
  <c r="Y127" i="11"/>
  <c r="X174" i="11"/>
  <c r="Z174" i="11" l="1"/>
  <c r="Y174" i="11"/>
  <c r="Y192" i="11"/>
  <c r="X30" i="11"/>
  <c r="J39" i="11"/>
  <c r="W31" i="11"/>
  <c r="Z31" i="11" s="1"/>
  <c r="Z100" i="11"/>
  <c r="Y100" i="11"/>
  <c r="W30" i="11"/>
  <c r="W39" i="11" s="1"/>
  <c r="W193" i="11" s="1"/>
  <c r="G39" i="11"/>
  <c r="G193" i="11" s="1"/>
  <c r="Y31" i="11" l="1"/>
  <c r="J193" i="11"/>
  <c r="X193" i="11" s="1"/>
  <c r="X39" i="11"/>
  <c r="Z30" i="11"/>
  <c r="Y30" i="11"/>
  <c r="Y193" i="11" l="1"/>
  <c r="Z193" i="11"/>
  <c r="Y39" i="11"/>
  <c r="Z39" i="11"/>
  <c r="B9" i="1" l="1"/>
  <c r="K9" i="1"/>
  <c r="O9" i="1" s="1"/>
  <c r="C10" i="1"/>
  <c r="K8" i="1"/>
  <c r="O8" i="1" s="1"/>
  <c r="L8" i="1" s="1"/>
  <c r="K7" i="1"/>
  <c r="O7" i="1" s="1"/>
  <c r="L7" i="1" s="1"/>
  <c r="N9" i="1" l="1"/>
  <c r="J9" i="1"/>
  <c r="B10" i="1"/>
  <c r="K10" i="1"/>
  <c r="J10" i="1" l="1"/>
  <c r="O10" i="1"/>
  <c r="N10" i="1" l="1"/>
  <c r="L10" i="1"/>
</calcChain>
</file>

<file path=xl/sharedStrings.xml><?xml version="1.0" encoding="utf-8"?>
<sst xmlns="http://schemas.openxmlformats.org/spreadsheetml/2006/main" count="731" uniqueCount="364">
  <si>
    <r>
      <rPr>
        <b/>
        <sz val="4"/>
        <rFont val="Calibri"/>
        <family val="1"/>
      </rPr>
      <t>Загальна сума гранту</t>
    </r>
  </si>
  <si>
    <r>
      <rPr>
        <b/>
        <sz val="4"/>
        <rFont val="Calibri"/>
        <family val="1"/>
      </rPr>
      <t>Загальна сума співфінансування</t>
    </r>
  </si>
  <si>
    <r>
      <rPr>
        <b/>
        <sz val="4"/>
        <rFont val="Calibri"/>
        <family val="1"/>
      </rPr>
      <t xml:space="preserve">Загальна сума реінвестицій (дохід отриманий від реалізації книг,
</t>
    </r>
    <r>
      <rPr>
        <b/>
        <sz val="4"/>
        <rFont val="Calibri"/>
        <family val="1"/>
      </rPr>
      <t>квитків, програм та інше)</t>
    </r>
  </si>
  <si>
    <r>
      <rPr>
        <b/>
        <sz val="4"/>
        <rFont val="Calibri"/>
        <family val="1"/>
      </rPr>
      <t>Загальна сума всього проєкту</t>
    </r>
  </si>
  <si>
    <r>
      <rPr>
        <sz val="4"/>
        <rFont val="Calibri"/>
        <family val="1"/>
      </rPr>
      <t xml:space="preserve">Кошти організацій- партнерів
</t>
    </r>
    <r>
      <rPr>
        <sz val="4"/>
        <rFont val="Calibri"/>
        <family val="1"/>
      </rPr>
      <t>(повна назва організації)</t>
    </r>
  </si>
  <si>
    <r>
      <rPr>
        <sz val="4"/>
        <rFont val="Calibri"/>
        <family val="1"/>
      </rPr>
      <t>Кошти державного та місцевих бюджетів (повна назва організації)</t>
    </r>
  </si>
  <si>
    <r>
      <rPr>
        <sz val="4"/>
        <rFont val="Calibri"/>
        <family val="1"/>
      </rPr>
      <t>Кошти інших інстутиційних донорів</t>
    </r>
  </si>
  <si>
    <r>
      <rPr>
        <sz val="4"/>
        <rFont val="Calibri"/>
        <family val="1"/>
      </rPr>
      <t>Кошти приватних донорів</t>
    </r>
  </si>
  <si>
    <r>
      <rPr>
        <sz val="4"/>
        <rFont val="Calibri"/>
        <family val="1"/>
      </rPr>
      <t>Власні кошти організації- заявника</t>
    </r>
  </si>
  <si>
    <r>
      <rPr>
        <sz val="4"/>
        <rFont val="Calibri"/>
        <family val="1"/>
      </rPr>
      <t>Загальна сума</t>
    </r>
  </si>
  <si>
    <r>
      <rPr>
        <sz val="4"/>
        <rFont val="Calibri"/>
        <family val="1"/>
      </rPr>
      <t>%</t>
    </r>
  </si>
  <si>
    <r>
      <rPr>
        <sz val="4"/>
        <rFont val="Calibri"/>
        <family val="1"/>
      </rPr>
      <t>грн.</t>
    </r>
  </si>
  <si>
    <r>
      <rPr>
        <sz val="4"/>
        <rFont val="Calibri"/>
        <family val="1"/>
      </rPr>
      <t xml:space="preserve">грн. (ст.3+ст.4+ст.5+
</t>
    </r>
    <r>
      <rPr>
        <sz val="4"/>
        <rFont val="Calibri"/>
        <family val="1"/>
      </rPr>
      <t>ст.6+ст.7)</t>
    </r>
  </si>
  <si>
    <r>
      <rPr>
        <b/>
        <sz val="4"/>
        <rFont val="Calibri"/>
        <family val="1"/>
      </rPr>
      <t>%</t>
    </r>
  </si>
  <si>
    <r>
      <rPr>
        <b/>
        <sz val="4"/>
        <rFont val="Calibri"/>
        <family val="1"/>
      </rPr>
      <t>грн.</t>
    </r>
  </si>
  <si>
    <r>
      <rPr>
        <sz val="4"/>
        <rFont val="Calibri"/>
        <family val="1"/>
      </rPr>
      <t>стовпці</t>
    </r>
  </si>
  <si>
    <r>
      <rPr>
        <sz val="4"/>
        <rFont val="Calibri"/>
        <family val="1"/>
      </rPr>
      <t>плановий бюджет</t>
    </r>
  </si>
  <si>
    <r>
      <rPr>
        <sz val="4"/>
        <rFont val="Calibri"/>
        <family val="1"/>
      </rPr>
      <t>фактичний бюджет</t>
    </r>
  </si>
  <si>
    <r>
      <rPr>
        <sz val="4"/>
        <rFont val="Calibri"/>
        <family val="1"/>
      </rPr>
      <t>профінансовано</t>
    </r>
  </si>
  <si>
    <r>
      <rPr>
        <sz val="4"/>
        <rFont val="Calibri"/>
        <family val="1"/>
      </rPr>
      <t xml:space="preserve">залишок до
</t>
    </r>
    <r>
      <rPr>
        <sz val="4"/>
        <rFont val="Calibri"/>
        <family val="1"/>
      </rPr>
      <t>фінансування</t>
    </r>
  </si>
  <si>
    <r>
      <rPr>
        <sz val="4"/>
        <rFont val="Calibri"/>
        <family val="1"/>
      </rPr>
      <t xml:space="preserve">Склав:                          </t>
    </r>
    <r>
      <rPr>
        <u/>
        <sz val="4"/>
        <rFont val="Times New Roman"/>
        <family val="1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4"/>
        <rFont val="Calibri"/>
        <family val="1"/>
      </rPr>
      <t>посада                                                                                                                                                                  підпис                                                                                                                                                                                                                 ПІБ</t>
    </r>
  </si>
  <si>
    <r>
      <rPr>
        <b/>
        <sz val="3"/>
        <rFont val="Arial"/>
        <family val="2"/>
      </rPr>
      <t>Розділ: Стаття: Підстаття: Пункт:</t>
    </r>
  </si>
  <si>
    <r>
      <rPr>
        <b/>
        <sz val="3"/>
        <rFont val="Arial"/>
        <family val="2"/>
      </rPr>
      <t>№</t>
    </r>
  </si>
  <si>
    <r>
      <rPr>
        <b/>
        <sz val="3"/>
        <rFont val="Arial"/>
        <family val="2"/>
      </rPr>
      <t>Найменування витрат</t>
    </r>
  </si>
  <si>
    <r>
      <rPr>
        <b/>
        <sz val="3"/>
        <rFont val="Arial"/>
        <family val="2"/>
      </rPr>
      <t>Одиниця виміру</t>
    </r>
  </si>
  <si>
    <r>
      <rPr>
        <b/>
        <sz val="3"/>
        <rFont val="Arial"/>
        <family val="2"/>
      </rPr>
      <t>Витрати за рахунок гранту УКФ</t>
    </r>
  </si>
  <si>
    <r>
      <rPr>
        <b/>
        <sz val="3"/>
        <rFont val="Arial"/>
        <family val="2"/>
      </rPr>
      <t>Витрати за рахунок співфінансування</t>
    </r>
  </si>
  <si>
    <r>
      <rPr>
        <b/>
        <sz val="3"/>
        <rFont val="Arial"/>
        <family val="2"/>
      </rPr>
      <t>Витрати за рахунок  реінвестиції</t>
    </r>
  </si>
  <si>
    <r>
      <rPr>
        <b/>
        <sz val="3"/>
        <rFont val="Arial"/>
        <family val="2"/>
      </rPr>
      <t>Загальна  сума витрат по проекту, грн.</t>
    </r>
  </si>
  <si>
    <r>
      <rPr>
        <b/>
        <sz val="3"/>
        <rFont val="Arial"/>
        <family val="2"/>
      </rPr>
      <t>Примітки</t>
    </r>
  </si>
  <si>
    <r>
      <rPr>
        <b/>
        <sz val="3"/>
        <rFont val="Arial"/>
        <family val="2"/>
      </rPr>
      <t>Планові витрати відповідно до заявки</t>
    </r>
  </si>
  <si>
    <r>
      <rPr>
        <b/>
        <sz val="3"/>
        <rFont val="Arial"/>
        <family val="2"/>
      </rPr>
      <t>Фактичні витрати відповідно до заявки</t>
    </r>
  </si>
  <si>
    <r>
      <rPr>
        <b/>
        <sz val="3"/>
        <rFont val="Arial"/>
        <family val="2"/>
      </rPr>
      <t>планова, грн. (=7+13+19)</t>
    </r>
  </si>
  <si>
    <r>
      <rPr>
        <b/>
        <sz val="3"/>
        <rFont val="Arial"/>
        <family val="2"/>
      </rPr>
      <t>фактична, грн. (=10+16+22)</t>
    </r>
  </si>
  <si>
    <r>
      <rPr>
        <b/>
        <sz val="3"/>
        <rFont val="Arial"/>
        <family val="2"/>
      </rPr>
      <t>різниця</t>
    </r>
  </si>
  <si>
    <r>
      <rPr>
        <b/>
        <sz val="3"/>
        <rFont val="Arial"/>
        <family val="2"/>
      </rPr>
      <t>грн.</t>
    </r>
  </si>
  <si>
    <r>
      <rPr>
        <b/>
        <sz val="3"/>
        <rFont val="Arial"/>
        <family val="2"/>
      </rPr>
      <t>%</t>
    </r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</si>
  <si>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</si>
  <si>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</si>
  <si>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</si>
  <si>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</si>
  <si>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</si>
  <si>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</si>
  <si>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</si>
  <si>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Меленчуков Володимир Володимирович, директор-художній керівник</t>
  </si>
  <si>
    <t>місяців</t>
  </si>
  <si>
    <t>1.1.2</t>
  </si>
  <si>
    <t>Білоножко Р.В., заступник директора-художнього керівника з юридичних та загальних питань</t>
  </si>
  <si>
    <t>1.1.3</t>
  </si>
  <si>
    <t>Поздняков Станіслав Єдуардович, головний адміністратор</t>
  </si>
  <si>
    <t>1.1.4</t>
  </si>
  <si>
    <t>Бершадська Галина Миколаївна, головний бухгалтер</t>
  </si>
  <si>
    <t>1.1.5</t>
  </si>
  <si>
    <t>Кон Сергій Володимирович, балетмейстер-постановник</t>
  </si>
  <si>
    <t>1.1.6</t>
  </si>
  <si>
    <t>Сухоплечева Василина Василівна, начальник бюро</t>
  </si>
  <si>
    <t>1.1.7</t>
  </si>
  <si>
    <t>Поклітару Раду Віталійович, головний балетмейстер</t>
  </si>
  <si>
    <t>1.1.8</t>
  </si>
  <si>
    <t>Вербицький Максим Валентинович, завідувач художньо-постановчої частини</t>
  </si>
  <si>
    <t>1.1.9</t>
  </si>
  <si>
    <t>Козлов Анаталій Анатолійович, репетитор з балету</t>
  </si>
  <si>
    <t>1.1.10</t>
  </si>
  <si>
    <t>Курій Олександр Дмитрович, звукорежизер вищої категорії</t>
  </si>
  <si>
    <t>1.1.11</t>
  </si>
  <si>
    <t>Антохіна Олена ОлексіївнаХудожнік з освітлення</t>
  </si>
  <si>
    <t>1.1.12</t>
  </si>
  <si>
    <t>Котлова А.В., заступник директора-художнього керівника з кадрової роботи</t>
  </si>
  <si>
    <t>1.1.13</t>
  </si>
  <si>
    <t>Чумаченко Володимир Вікторович, режисер</t>
  </si>
  <si>
    <t>1.1.14</t>
  </si>
  <si>
    <t xml:space="preserve"> Повне ПІБ, посада (роль у проєкті)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</si>
  <si>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</si>
  <si>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</si>
  <si>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</si>
  <si>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</si>
  <si>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</si>
  <si>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</si>
  <si>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</si>
  <si>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</si>
  <si>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Курята Дмитро Іванович, художник по костюмам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</si>
  <si>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</si>
  <si>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</si>
  <si>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</si>
  <si>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</si>
  <si>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</si>
  <si>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</si>
  <si>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</si>
  <si>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</si>
  <si>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</si>
  <si>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</si>
  <si>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</si>
  <si>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</si>
  <si>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</si>
  <si>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</si>
  <si>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</si>
  <si>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</si>
  <si>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</si>
  <si>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</si>
  <si>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</si>
  <si>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</si>
  <si>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</si>
  <si>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</si>
  <si>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</si>
  <si>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</si>
  <si>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</si>
  <si>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</si>
  <si>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</si>
  <si>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</si>
  <si>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</si>
  <si>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</si>
  <si>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</si>
  <si>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</si>
  <si>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</si>
  <si>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</si>
  <si>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</si>
  <si>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</si>
  <si>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</si>
  <si>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</si>
  <si>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</si>
  <si>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</si>
  <si>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</si>
  <si>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Конструкції з металевих, швидко збиральних, модульних елементів для підвісу проекційного екрану та обладнання</t>
  </si>
  <si>
    <t>3.1.2</t>
  </si>
  <si>
    <t>Бутафорія та реквізит</t>
  </si>
  <si>
    <t>3.1.3</t>
  </si>
  <si>
    <t>Театрально-сценічний одяг: взуття для репетицій та виступу</t>
  </si>
  <si>
    <t>3.1.4</t>
  </si>
  <si>
    <t>Театрально-сценічний одяг: перуки</t>
  </si>
  <si>
    <t>3.1.5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</si>
  <si>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</si>
  <si>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</si>
  <si>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</si>
  <si>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</si>
  <si>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</si>
  <si>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</si>
  <si>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</si>
  <si>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</si>
  <si>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</si>
  <si>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</si>
  <si>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</si>
  <si>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</si>
  <si>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</si>
  <si>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</si>
  <si>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Підприємство ФПУ "Міжнародний центр культури і мистецтв профспілок України",01021 м. Київ, алея Героїв Небесної сотні,1; 1800 місць глядацької зали, 14 годин оренди на добу</t>
  </si>
  <si>
    <t>діб</t>
  </si>
  <si>
    <t>4.1.2</t>
  </si>
  <si>
    <t>4.1.3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</si>
  <si>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</si>
  <si>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</si>
  <si>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</si>
  <si>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</si>
  <si>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</si>
  <si>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Найменування інструменту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</si>
  <si>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</si>
  <si>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</si>
  <si>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</si>
  <si>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</si>
  <si>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</si>
  <si>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</si>
  <si>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 xml:space="preserve">Оренда вантажного автомобіля 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</si>
  <si>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</si>
  <si>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</si>
  <si>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</si>
  <si>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</si>
  <si>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</si>
  <si>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</si>
  <si>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</si>
  <si>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</si>
  <si>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Оренда світлового обладнання</t>
  </si>
  <si>
    <t>година</t>
  </si>
  <si>
    <t>4.,4.2</t>
  </si>
  <si>
    <t>Найменування (з деталізацією технічних характеристик)</t>
  </si>
  <si>
    <t>4.4,3</t>
  </si>
  <si>
    <t>4.5</t>
  </si>
  <si>
    <t>Інші об'єкти оренди</t>
  </si>
  <si>
    <t>4.5.1</t>
  </si>
  <si>
    <t>Оренда компютерного обладнання для трансляції відеопроекції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</si>
  <si>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</si>
  <si>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</si>
  <si>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</si>
  <si>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</si>
  <si>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</si>
  <si>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</si>
  <si>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</si>
  <si>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у період репитиції та вистав членів команди 40 чоловік на добу (01, 11, 12, 13 жовтня 2020р.)</t>
  </si>
  <si>
    <t>чол.</t>
  </si>
  <si>
    <t>5.1.2</t>
  </si>
  <si>
    <t>Послуги з харчування (сніданок/обід/вечеря/кава-брейк)</t>
  </si>
  <si>
    <t>учасн.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</si>
  <si>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</si>
  <si>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</si>
  <si>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</si>
  <si>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</si>
  <si>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</si>
  <si>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</si>
  <si>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</si>
  <si>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</si>
  <si>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</si>
  <si>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</si>
  <si>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</si>
  <si>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</si>
  <si>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</si>
  <si>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</si>
  <si>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</si>
  <si>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</si>
  <si>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</si>
  <si>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</si>
  <si>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</si>
  <si>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</si>
  <si>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</si>
  <si>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</si>
  <si>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</si>
  <si>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</si>
  <si>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</si>
  <si>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</si>
  <si>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</si>
  <si>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</si>
  <si>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</si>
  <si>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</si>
  <si>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</si>
  <si>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</si>
  <si>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</si>
  <si>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</si>
  <si>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</si>
  <si>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</si>
  <si>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</si>
  <si>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Афіш А4</t>
  </si>
  <si>
    <t>7.4</t>
  </si>
  <si>
    <t>Друк програмок А4 та А5</t>
  </si>
  <si>
    <t>7.5</t>
  </si>
  <si>
    <t>Друк вкладишів А5</t>
  </si>
  <si>
    <t>7.6</t>
  </si>
  <si>
    <t>Друк запрошень</t>
  </si>
  <si>
    <t>7.7</t>
  </si>
  <si>
    <t>Друк банерів 2*3 та конструкція до нього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</si>
  <si>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</si>
  <si>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</si>
  <si>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</si>
  <si>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</si>
  <si>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</si>
  <si>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</si>
  <si>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</si>
  <si>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</si>
  <si>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</si>
  <si>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</si>
  <si>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</si>
  <si>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</si>
  <si>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</si>
  <si>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</si>
  <si>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</si>
  <si>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</si>
  <si>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</si>
  <si>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</si>
  <si>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</si>
  <si>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</si>
  <si>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</si>
  <si>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</si>
  <si>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</si>
  <si>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</si>
  <si>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</si>
  <si>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</si>
  <si>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 прем'єри та репетиції</t>
  </si>
  <si>
    <t>рекламні витрати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</si>
  <si>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</si>
  <si>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</si>
  <si>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</si>
  <si>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</si>
  <si>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</si>
  <si>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</si>
  <si>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</si>
  <si>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</si>
  <si>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</si>
  <si>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</si>
  <si>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</si>
  <si>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</si>
  <si>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</si>
  <si>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</si>
  <si>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</si>
  <si>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</si>
  <si>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</si>
  <si>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</si>
  <si>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</si>
  <si>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</si>
  <si>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</si>
  <si>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</si>
  <si>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</si>
  <si>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</si>
  <si>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</si>
  <si>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</si>
  <si>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</si>
  <si>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</si>
  <si>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</si>
  <si>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</si>
  <si>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</si>
  <si>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</si>
  <si>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</si>
  <si>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</si>
  <si>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</si>
  <si>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</si>
  <si>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</si>
  <si>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</si>
  <si>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</si>
  <si>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</si>
  <si>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</si>
  <si>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</si>
  <si>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</si>
  <si>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з монтажу світлового та звукового обладнання</t>
  </si>
  <si>
    <t>13.4.2</t>
  </si>
  <si>
    <t>Послуги онлайн-трансляції вистави  через платформу OpenTheatre</t>
  </si>
  <si>
    <t>13.4.3</t>
  </si>
  <si>
    <t>Послуги з оренди та обслуговування відеокамери</t>
  </si>
  <si>
    <t>13.4.4</t>
  </si>
  <si>
    <t>Театрально-сценічний одяг: костюми артистів балету</t>
  </si>
  <si>
    <t>13.4.5</t>
  </si>
  <si>
    <t>Розрахунково-касове обслуговування</t>
  </si>
  <si>
    <t>13.4.6</t>
  </si>
  <si>
    <t>Послуги з написанню сценарія відеопроекції та 3-Д мапінгу</t>
  </si>
  <si>
    <t>13.4.7</t>
  </si>
  <si>
    <t>Послуги з виготовленню відеопроекції та 3-Д мапінгу"</t>
  </si>
  <si>
    <t>13.4.8</t>
  </si>
  <si>
    <t>Проведення пресконференції УНІАН</t>
  </si>
  <si>
    <t>13.4.9</t>
  </si>
  <si>
    <t xml:space="preserve">Послуги запису фонограми </t>
  </si>
  <si>
    <t>13.4.10</t>
  </si>
  <si>
    <t>Послуги з встановлення устаткування для відеопроекції</t>
  </si>
  <si>
    <t>13.4.11</t>
  </si>
  <si>
    <t>Послуги дизайнеру з виготовлення макетів для контенту</t>
  </si>
  <si>
    <t>13.4.12</t>
  </si>
  <si>
    <t>Послуги відережисера</t>
  </si>
  <si>
    <t>13.4.13</t>
  </si>
  <si>
    <t>Послуги з виготовлення реквізиту</t>
  </si>
  <si>
    <t>13.4.14</t>
  </si>
  <si>
    <t>Послуги Копірайтера</t>
  </si>
  <si>
    <t>13.4.15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</si>
  <si>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</si>
  <si>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</si>
  <si>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</si>
  <si>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</si>
  <si>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Диретор-художній керівник</t>
  </si>
  <si>
    <t>Меленчуков В.В.</t>
  </si>
  <si>
    <t>(посада)</t>
  </si>
  <si>
    <t>(підпис, печатка)</t>
  </si>
  <si>
    <t>(ПІБ)</t>
  </si>
  <si>
    <t>Каленська Л.І., провідний економіст</t>
  </si>
  <si>
    <t>13.4.16</t>
  </si>
  <si>
    <t>13.4.17</t>
  </si>
  <si>
    <t>Послуги агентів за реалізацію електроних квитків</t>
  </si>
  <si>
    <t>Послуги вантажного перевезення</t>
  </si>
  <si>
    <t>Назва конкурсної програми: Назва ЛОТ-у: Інноваційний культурний продукт. Лот8. Танець, Індивідуальний
Назва Грантоотримувача: КЗ ТВЗК "Київ Модерн-балет" Назва проєкту: Балет на 2 дії Пікова дама
Дата початку проєкту: червень 2021
Дата завершення проєкту: жовтень 2021</t>
  </si>
  <si>
    <r>
      <rPr>
        <b/>
        <sz val="4"/>
        <rFont val="Arial"/>
        <family val="2"/>
      </rPr>
      <t>ЗВІТ
про надходження та використання коштів для реалізації проєкту за період зчервня 2021 року</t>
    </r>
    <r>
      <rPr>
        <sz val="4"/>
        <rFont val="Times New Roman"/>
        <family val="1"/>
      </rPr>
      <t xml:space="preserve"> </t>
    </r>
    <r>
      <rPr>
        <b/>
        <sz val="4"/>
        <rFont val="Arial"/>
        <family val="2"/>
      </rPr>
      <t xml:space="preserve">по жовтень </t>
    </r>
    <r>
      <rPr>
        <sz val="4"/>
        <rFont val="Times New Roman"/>
        <family val="1"/>
      </rPr>
      <t xml:space="preserve"> </t>
    </r>
    <r>
      <rPr>
        <b/>
        <sz val="4"/>
        <rFont val="Arial"/>
        <family val="2"/>
      </rPr>
      <t>2021 року</t>
    </r>
  </si>
  <si>
    <r>
      <rPr>
        <sz val="3.5"/>
        <rFont val="Trebuchet MS"/>
        <family val="2"/>
      </rPr>
      <t>Додаток №</t>
    </r>
    <r>
      <rPr>
        <u/>
        <sz val="3.5"/>
        <rFont val="Times New Roman"/>
        <family val="1"/>
      </rPr>
      <t xml:space="preserve">4
</t>
    </r>
    <r>
      <rPr>
        <sz val="3.5"/>
        <rFont val="Trebuchet MS"/>
        <family val="2"/>
      </rPr>
      <t>до Договору про надання гранту №</t>
    </r>
    <r>
      <rPr>
        <u/>
        <sz val="3.5"/>
        <rFont val="Times New Roman"/>
        <family val="1"/>
      </rPr>
      <t xml:space="preserve">
4ICP81-05099</t>
    </r>
    <r>
      <rPr>
        <sz val="3.5"/>
        <rFont val="Times New Roman"/>
        <family val="1"/>
      </rPr>
      <t xml:space="preserve"> </t>
    </r>
    <r>
      <rPr>
        <sz val="3.5"/>
        <rFont val="Trebuchet MS"/>
        <family val="2"/>
      </rPr>
      <t>від "</t>
    </r>
    <r>
      <rPr>
        <u/>
        <sz val="3.5"/>
        <rFont val="Times New Roman"/>
        <family val="1"/>
      </rPr>
      <t>30</t>
    </r>
    <r>
      <rPr>
        <sz val="3.5"/>
        <rFont val="Trebuchet MS"/>
        <family val="2"/>
      </rPr>
      <t xml:space="preserve">" </t>
    </r>
    <r>
      <rPr>
        <u/>
        <sz val="3.5"/>
        <rFont val="Times New Roman"/>
        <family val="1"/>
      </rPr>
      <t>червня</t>
    </r>
    <r>
      <rPr>
        <sz val="3.5"/>
        <rFont val="Times New Roman"/>
        <family val="1"/>
      </rPr>
      <t xml:space="preserve"> </t>
    </r>
    <r>
      <rPr>
        <sz val="3.5"/>
        <rFont val="Trebuchet MS"/>
        <family val="2"/>
      </rPr>
      <t>2021 року</t>
    </r>
  </si>
  <si>
    <t>Звіт про надходження та використання коштів для реалізації проекту
Назва Грантоотримувача: КЗ ТВЗК "Київ Модерн-балет"
Назва проєкту: "Балет на 2 дії "Пікова дама"
Дата початку проєкту: червень 2021
Дата завершення проєкту: жовтень 2021</t>
  </si>
  <si>
    <r>
      <rPr>
        <b/>
        <sz val="3"/>
        <rFont val="Arial"/>
        <family val="2"/>
      </rPr>
      <t>Кількість/
Період</t>
    </r>
  </si>
  <si>
    <r>
      <rPr>
        <b/>
        <sz val="3"/>
        <rFont val="Arial"/>
        <family val="2"/>
      </rPr>
      <t>Вартість за
одиницю, грн</t>
    </r>
  </si>
  <si>
    <r>
      <rPr>
        <b/>
        <sz val="3"/>
        <rFont val="Arial"/>
        <family val="2"/>
      </rPr>
      <t>Загальна сума,
грн. (=5*6)</t>
    </r>
  </si>
  <si>
    <r>
      <rPr>
        <b/>
        <sz val="3"/>
        <rFont val="Arial"/>
        <family val="2"/>
      </rPr>
      <t>Загальна сума,
грн. (=8*9)</t>
    </r>
  </si>
  <si>
    <r>
      <rPr>
        <b/>
        <sz val="3"/>
        <rFont val="Arial"/>
        <family val="2"/>
      </rPr>
      <t>Вартість за
одиницю, грн.</t>
    </r>
  </si>
  <si>
    <r>
      <rPr>
        <b/>
        <sz val="3"/>
        <rFont val="Arial"/>
        <family val="2"/>
      </rPr>
      <t>Загальна сума,
грн. (11*12)</t>
    </r>
  </si>
  <si>
    <r>
      <rPr>
        <b/>
        <sz val="3"/>
        <rFont val="Arial"/>
        <family val="2"/>
      </rPr>
      <t>Загальна сума,
грн. (=14*15)</t>
    </r>
  </si>
  <si>
    <r>
      <rPr>
        <b/>
        <sz val="3"/>
        <rFont val="Arial"/>
        <family val="2"/>
      </rPr>
      <t>Загальна сума,
грн. (=17*18)</t>
    </r>
  </si>
  <si>
    <r>
      <rPr>
        <b/>
        <sz val="3"/>
        <rFont val="Arial"/>
        <family val="2"/>
      </rPr>
      <t>Загальна сума,
грн. (=20*21)</t>
    </r>
  </si>
  <si>
    <r>
      <rPr>
        <b/>
        <sz val="3"/>
        <rFont val="Arial"/>
        <family val="2"/>
      </rPr>
      <t>Розділ ІІ:                  ВИТРАТИ:</t>
    </r>
  </si>
  <si>
    <t>зміни згідно листа №194 від 21.10.2021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</si>
</sst>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%;[Red]0.00%"/>
    <numFmt numFmtId="165" formatCode="_-* #,##0.00\ _₴_-;\-* #,##0.00\ _₴_-;_-* &quot;-&quot;??\ _₴_-;_-@"/>
    <numFmt numFmtId="166" formatCode="d\.m"/>
  </numFmts>
  <fonts count="35" x14ac:knownFonts="1">
    <font>
      <sz val="10"/>
      <color rgb="FF000000"/>
      <name val="Times New Roman"/>
      <charset val="204"/>
    </font>
    <font>
      <b/>
      <sz val="4"/>
      <name val="Calibri"/>
    </font>
    <font>
      <sz val="4"/>
      <name val="Calibri"/>
    </font>
    <font>
      <sz val="4"/>
      <color rgb="FF000000"/>
      <name val="Calibri"/>
      <family val="2"/>
    </font>
    <font>
      <b/>
      <sz val="4"/>
      <color rgb="FF000000"/>
      <name val="Calibri"/>
      <family val="2"/>
    </font>
    <font>
      <b/>
      <sz val="4"/>
      <color rgb="FFFF0000"/>
      <name val="Calibri"/>
      <family val="2"/>
    </font>
    <font>
      <b/>
      <sz val="3"/>
      <color rgb="FF000000"/>
      <name val="Arial"/>
      <family val="2"/>
    </font>
    <font>
      <b/>
      <sz val="3.5"/>
      <name val="Arial"/>
      <family val="2"/>
    </font>
    <font>
      <sz val="3.5"/>
      <name val="Trebuchet MS"/>
      <family val="2"/>
    </font>
    <font>
      <u/>
      <sz val="3.5"/>
      <name val="Times New Roman"/>
      <family val="1"/>
    </font>
    <font>
      <sz val="3.5"/>
      <name val="Times New Roman"/>
      <family val="1"/>
    </font>
    <font>
      <b/>
      <sz val="4"/>
      <name val="Arial"/>
      <family val="2"/>
    </font>
    <font>
      <u/>
      <sz val="4"/>
      <name val="Times New Roman"/>
      <family val="1"/>
    </font>
    <font>
      <sz val="4"/>
      <name val="Times New Roman"/>
      <family val="1"/>
    </font>
    <font>
      <b/>
      <sz val="4"/>
      <name val="Calibri"/>
      <family val="1"/>
    </font>
    <font>
      <sz val="4"/>
      <name val="Calibri"/>
      <family val="1"/>
    </font>
    <font>
      <b/>
      <sz val="3"/>
      <name val="Arial"/>
      <family val="2"/>
    </font>
    <font>
      <sz val="11"/>
      <color theme="1"/>
      <name val="Arial"/>
    </font>
    <font>
      <sz val="4"/>
      <name val="Times New Roman"/>
      <family val="1"/>
      <charset val="204"/>
    </font>
    <font>
      <sz val="3.5"/>
      <name val="Times New Roman"/>
      <family val="1"/>
      <charset val="204"/>
    </font>
    <font>
      <sz val="3"/>
      <color rgb="FF000000"/>
      <name val="Times New Roman"/>
      <family val="1"/>
      <charset val="204"/>
    </font>
    <font>
      <b/>
      <sz val="3"/>
      <name val="Arial"/>
      <family val="2"/>
      <charset val="204"/>
    </font>
    <font>
      <b/>
      <sz val="3"/>
      <color theme="1"/>
      <name val="Arial"/>
      <family val="2"/>
      <charset val="204"/>
    </font>
    <font>
      <b/>
      <sz val="3"/>
      <color rgb="FF000000"/>
      <name val="Arial"/>
      <family val="2"/>
      <charset val="204"/>
    </font>
    <font>
      <sz val="3"/>
      <color theme="1"/>
      <name val="Arial"/>
      <family val="2"/>
      <charset val="204"/>
    </font>
    <font>
      <b/>
      <sz val="3"/>
      <color rgb="FFFF0000"/>
      <name val="Arial"/>
      <family val="2"/>
      <charset val="204"/>
    </font>
    <font>
      <b/>
      <i/>
      <sz val="3"/>
      <color rgb="FF000000"/>
      <name val="Arial"/>
      <family val="2"/>
      <charset val="204"/>
    </font>
    <font>
      <sz val="3"/>
      <color rgb="FF000000"/>
      <name val="Arial"/>
      <family val="2"/>
      <charset val="204"/>
    </font>
    <font>
      <b/>
      <i/>
      <sz val="3"/>
      <color theme="1"/>
      <name val="Arial"/>
      <family val="2"/>
      <charset val="204"/>
    </font>
    <font>
      <sz val="3"/>
      <name val="Arial"/>
      <family val="2"/>
      <charset val="204"/>
    </font>
    <font>
      <sz val="3"/>
      <color rgb="FFFF0000"/>
      <name val="Arial"/>
      <family val="2"/>
      <charset val="204"/>
    </font>
    <font>
      <i/>
      <vertAlign val="superscript"/>
      <sz val="3"/>
      <color theme="1"/>
      <name val="Arial"/>
      <family val="2"/>
      <charset val="204"/>
    </font>
    <font>
      <b/>
      <i/>
      <vertAlign val="superscript"/>
      <sz val="3"/>
      <color theme="1"/>
      <name val="Arial"/>
      <family val="2"/>
      <charset val="204"/>
    </font>
    <font>
      <b/>
      <i/>
      <sz val="3"/>
      <color rgb="FFFF0000"/>
      <name val="Arial"/>
      <family val="2"/>
      <charset val="204"/>
    </font>
    <font>
      <i/>
      <sz val="3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EF2CB"/>
      </patternFill>
    </fill>
    <fill>
      <patternFill patternType="solid">
        <f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9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7" fillId="0" borderId="0"/>
  </cellStyleXfs>
  <cellXfs count="37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3"/>
    </xf>
    <xf numFmtId="0" fontId="0" fillId="0" borderId="1" xfId="0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left" vertical="top" indent="3" shrinkToFit="1"/>
    </xf>
    <xf numFmtId="2" fontId="3" fillId="0" borderId="1" xfId="0" applyNumberFormat="1" applyFont="1" applyFill="1" applyBorder="1" applyAlignment="1">
      <alignment horizontal="left" vertical="top" indent="3" shrinkToFit="1"/>
    </xf>
    <xf numFmtId="2" fontId="3" fillId="0" borderId="1" xfId="0" applyNumberFormat="1" applyFont="1" applyFill="1" applyBorder="1" applyAlignment="1">
      <alignment horizontal="center" vertical="top" shrinkToFit="1"/>
    </xf>
    <xf numFmtId="10" fontId="4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vertical="top" wrapText="1" indent="1"/>
    </xf>
    <xf numFmtId="1" fontId="6" fillId="3" borderId="1" xfId="0" applyNumberFormat="1" applyFont="1" applyFill="1" applyBorder="1" applyAlignment="1">
      <alignment horizontal="center" vertical="top" shrinkToFit="1"/>
    </xf>
    <xf numFmtId="1" fontId="6" fillId="3" borderId="1" xfId="0" applyNumberFormat="1" applyFont="1" applyFill="1" applyBorder="1" applyAlignment="1">
      <alignment horizontal="left" vertical="top" shrinkToFit="1"/>
    </xf>
    <xf numFmtId="1" fontId="6" fillId="3" borderId="1" xfId="0" applyNumberFormat="1" applyFont="1" applyFill="1" applyBorder="1" applyAlignment="1">
      <alignment horizontal="right" vertical="top" indent="1" shrinkToFit="1"/>
    </xf>
    <xf numFmtId="1" fontId="6" fillId="3" borderId="1" xfId="0" applyNumberFormat="1" applyFont="1" applyFill="1" applyBorder="1" applyAlignment="1">
      <alignment horizontal="left" vertical="top" indent="1" shrinkToFit="1"/>
    </xf>
    <xf numFmtId="2" fontId="0" fillId="0" borderId="0" xfId="0" applyNumberForma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 indent="1"/>
    </xf>
    <xf numFmtId="0" fontId="22" fillId="7" borderId="23" xfId="1" applyFont="1" applyFill="1" applyBorder="1" applyAlignment="1">
      <alignment vertical="center"/>
    </xf>
    <xf numFmtId="0" fontId="22" fillId="7" borderId="19" xfId="1" applyFont="1" applyFill="1" applyBorder="1" applyAlignment="1">
      <alignment horizontal="center" vertical="center"/>
    </xf>
    <xf numFmtId="0" fontId="23" fillId="7" borderId="17" xfId="1" applyFont="1" applyFill="1" applyBorder="1" applyAlignment="1">
      <alignment vertical="center"/>
    </xf>
    <xf numFmtId="0" fontId="24" fillId="7" borderId="17" xfId="1" applyFont="1" applyFill="1" applyBorder="1" applyAlignment="1">
      <alignment horizontal="center" vertical="center"/>
    </xf>
    <xf numFmtId="4" fontId="24" fillId="7" borderId="17" xfId="1" applyNumberFormat="1" applyFont="1" applyFill="1" applyBorder="1" applyAlignment="1">
      <alignment horizontal="right" vertical="center"/>
    </xf>
    <xf numFmtId="4" fontId="25" fillId="7" borderId="17" xfId="1" applyNumberFormat="1" applyFont="1" applyFill="1" applyBorder="1" applyAlignment="1">
      <alignment horizontal="right" vertical="center"/>
    </xf>
    <xf numFmtId="0" fontId="24" fillId="0" borderId="0" xfId="1" applyFont="1" applyAlignment="1">
      <alignment vertical="center"/>
    </xf>
    <xf numFmtId="0" fontId="24" fillId="0" borderId="0" xfId="1" applyFont="1" applyAlignment="1"/>
    <xf numFmtId="165" fontId="22" fillId="8" borderId="24" xfId="1" applyNumberFormat="1" applyFont="1" applyFill="1" applyBorder="1" applyAlignment="1">
      <alignment vertical="top"/>
    </xf>
    <xf numFmtId="49" fontId="22" fillId="8" borderId="25" xfId="1" applyNumberFormat="1" applyFont="1" applyFill="1" applyBorder="1" applyAlignment="1">
      <alignment horizontal="center" vertical="top"/>
    </xf>
    <xf numFmtId="0" fontId="26" fillId="8" borderId="13" xfId="1" applyFont="1" applyFill="1" applyBorder="1" applyAlignment="1">
      <alignment vertical="top" wrapText="1"/>
    </xf>
    <xf numFmtId="0" fontId="22" fillId="8" borderId="26" xfId="1" applyFont="1" applyFill="1" applyBorder="1" applyAlignment="1">
      <alignment horizontal="center" vertical="top"/>
    </xf>
    <xf numFmtId="4" fontId="22" fillId="8" borderId="27" xfId="1" applyNumberFormat="1" applyFont="1" applyFill="1" applyBorder="1" applyAlignment="1">
      <alignment horizontal="right" vertical="top"/>
    </xf>
    <xf numFmtId="4" fontId="22" fillId="8" borderId="4" xfId="1" applyNumberFormat="1" applyFont="1" applyFill="1" applyBorder="1" applyAlignment="1">
      <alignment horizontal="right" vertical="top"/>
    </xf>
    <xf numFmtId="4" fontId="22" fillId="8" borderId="28" xfId="1" applyNumberFormat="1" applyFont="1" applyFill="1" applyBorder="1" applyAlignment="1">
      <alignment horizontal="right" vertical="top"/>
    </xf>
    <xf numFmtId="4" fontId="22" fillId="8" borderId="13" xfId="1" applyNumberFormat="1" applyFont="1" applyFill="1" applyBorder="1" applyAlignment="1">
      <alignment horizontal="right" vertical="top"/>
    </xf>
    <xf numFmtId="4" fontId="25" fillId="8" borderId="13" xfId="1" applyNumberFormat="1" applyFont="1" applyFill="1" applyBorder="1" applyAlignment="1">
      <alignment horizontal="right" vertical="top"/>
    </xf>
    <xf numFmtId="4" fontId="22" fillId="0" borderId="91" xfId="1" applyNumberFormat="1" applyFont="1" applyBorder="1" applyAlignment="1">
      <alignment vertical="top"/>
    </xf>
    <xf numFmtId="3" fontId="22" fillId="0" borderId="91" xfId="1" applyNumberFormat="1" applyFont="1" applyBorder="1" applyAlignment="1">
      <alignment horizontal="center" vertical="top"/>
    </xf>
    <xf numFmtId="0" fontId="22" fillId="0" borderId="91" xfId="1" applyFont="1" applyBorder="1" applyAlignment="1">
      <alignment vertical="top" wrapText="1"/>
    </xf>
    <xf numFmtId="0" fontId="22" fillId="0" borderId="0" xfId="1" applyFont="1" applyAlignment="1">
      <alignment vertical="top"/>
    </xf>
    <xf numFmtId="165" fontId="22" fillId="0" borderId="29" xfId="1" applyNumberFormat="1" applyFont="1" applyBorder="1" applyAlignment="1">
      <alignment vertical="top"/>
    </xf>
    <xf numFmtId="49" fontId="23" fillId="0" borderId="30" xfId="1" applyNumberFormat="1" applyFont="1" applyBorder="1" applyAlignment="1">
      <alignment horizontal="center" vertical="top"/>
    </xf>
    <xf numFmtId="165" fontId="24" fillId="0" borderId="1" xfId="1" applyNumberFormat="1" applyFont="1" applyBorder="1" applyAlignment="1">
      <alignment vertical="top" wrapText="1"/>
    </xf>
    <xf numFmtId="0" fontId="24" fillId="0" borderId="31" xfId="1" applyFont="1" applyBorder="1" applyAlignment="1">
      <alignment horizontal="center" vertical="top"/>
    </xf>
    <xf numFmtId="4" fontId="24" fillId="0" borderId="32" xfId="1" applyNumberFormat="1" applyFont="1" applyBorder="1" applyAlignment="1">
      <alignment horizontal="right" vertical="top"/>
    </xf>
    <xf numFmtId="4" fontId="24" fillId="0" borderId="1" xfId="1" applyNumberFormat="1" applyFont="1" applyBorder="1" applyAlignment="1">
      <alignment horizontal="right" vertical="top"/>
    </xf>
    <xf numFmtId="4" fontId="24" fillId="0" borderId="33" xfId="1" applyNumberFormat="1" applyFont="1" applyBorder="1" applyAlignment="1">
      <alignment horizontal="right" vertical="top"/>
    </xf>
    <xf numFmtId="4" fontId="24" fillId="0" borderId="10" xfId="1" applyNumberFormat="1" applyFont="1" applyBorder="1" applyAlignment="1">
      <alignment horizontal="right" vertical="top"/>
    </xf>
    <xf numFmtId="4" fontId="25" fillId="0" borderId="10" xfId="1" applyNumberFormat="1" applyFont="1" applyBorder="1" applyAlignment="1">
      <alignment horizontal="right" vertical="top"/>
    </xf>
    <xf numFmtId="0" fontId="24" fillId="0" borderId="91" xfId="1" applyFont="1" applyBorder="1" applyAlignment="1">
      <alignment vertical="top" wrapText="1"/>
    </xf>
    <xf numFmtId="0" fontId="24" fillId="0" borderId="0" xfId="1" applyFont="1" applyAlignment="1">
      <alignment vertical="top"/>
    </xf>
    <xf numFmtId="4" fontId="24" fillId="0" borderId="2" xfId="1" applyNumberFormat="1" applyFont="1" applyBorder="1" applyAlignment="1">
      <alignment horizontal="right" vertical="top"/>
    </xf>
    <xf numFmtId="4" fontId="24" fillId="0" borderId="12" xfId="1" applyNumberFormat="1" applyFont="1" applyBorder="1" applyAlignment="1">
      <alignment horizontal="right" vertical="top"/>
    </xf>
    <xf numFmtId="4" fontId="24" fillId="0" borderId="34" xfId="1" applyNumberFormat="1" applyFont="1" applyBorder="1" applyAlignment="1">
      <alignment horizontal="right" vertical="top"/>
    </xf>
    <xf numFmtId="0" fontId="24" fillId="0" borderId="0" xfId="1" applyFont="1"/>
    <xf numFmtId="0" fontId="27" fillId="0" borderId="10" xfId="1" applyFont="1" applyBorder="1" applyAlignment="1">
      <alignment vertical="top" wrapText="1"/>
    </xf>
    <xf numFmtId="4" fontId="24" fillId="0" borderId="35" xfId="1" applyNumberFormat="1" applyFont="1" applyBorder="1" applyAlignment="1">
      <alignment horizontal="right" vertical="top"/>
    </xf>
    <xf numFmtId="4" fontId="25" fillId="0" borderId="12" xfId="1" applyNumberFormat="1" applyFont="1" applyBorder="1" applyAlignment="1">
      <alignment horizontal="right" vertical="top"/>
    </xf>
    <xf numFmtId="0" fontId="26" fillId="8" borderId="36" xfId="1" applyFont="1" applyFill="1" applyBorder="1" applyAlignment="1">
      <alignment vertical="top" wrapText="1"/>
    </xf>
    <xf numFmtId="0" fontId="22" fillId="8" borderId="37" xfId="1" applyFont="1" applyFill="1" applyBorder="1" applyAlignment="1">
      <alignment horizontal="center" vertical="top"/>
    </xf>
    <xf numFmtId="4" fontId="22" fillId="8" borderId="38" xfId="1" applyNumberFormat="1" applyFont="1" applyFill="1" applyBorder="1" applyAlignment="1">
      <alignment horizontal="right" vertical="top"/>
    </xf>
    <xf numFmtId="4" fontId="22" fillId="8" borderId="39" xfId="1" applyNumberFormat="1" applyFont="1" applyFill="1" applyBorder="1" applyAlignment="1">
      <alignment horizontal="right" vertical="top"/>
    </xf>
    <xf numFmtId="4" fontId="22" fillId="8" borderId="40" xfId="1" applyNumberFormat="1" applyFont="1" applyFill="1" applyBorder="1" applyAlignment="1">
      <alignment horizontal="right" vertical="top"/>
    </xf>
    <xf numFmtId="4" fontId="22" fillId="8" borderId="36" xfId="1" applyNumberFormat="1" applyFont="1" applyFill="1" applyBorder="1" applyAlignment="1">
      <alignment horizontal="right" vertical="top"/>
    </xf>
    <xf numFmtId="4" fontId="25" fillId="8" borderId="36" xfId="1" applyNumberFormat="1" applyFont="1" applyFill="1" applyBorder="1" applyAlignment="1">
      <alignment horizontal="right" vertical="top"/>
    </xf>
    <xf numFmtId="165" fontId="22" fillId="0" borderId="42" xfId="1" applyNumberFormat="1" applyFont="1" applyBorder="1" applyAlignment="1">
      <alignment vertical="top"/>
    </xf>
    <xf numFmtId="49" fontId="23" fillId="0" borderId="43" xfId="1" applyNumberFormat="1" applyFont="1" applyBorder="1" applyAlignment="1">
      <alignment horizontal="center" vertical="top"/>
    </xf>
    <xf numFmtId="0" fontId="24" fillId="0" borderId="44" xfId="1" applyFont="1" applyBorder="1" applyAlignment="1">
      <alignment horizontal="center" vertical="top"/>
    </xf>
    <xf numFmtId="4" fontId="24" fillId="0" borderId="45" xfId="1" applyNumberFormat="1" applyFont="1" applyBorder="1" applyAlignment="1">
      <alignment horizontal="right" vertical="top"/>
    </xf>
    <xf numFmtId="4" fontId="24" fillId="0" borderId="46" xfId="1" applyNumberFormat="1" applyFont="1" applyBorder="1" applyAlignment="1">
      <alignment horizontal="right" vertical="top"/>
    </xf>
    <xf numFmtId="4" fontId="24" fillId="0" borderId="47" xfId="1" applyNumberFormat="1" applyFont="1" applyBorder="1" applyAlignment="1">
      <alignment horizontal="right" vertical="top"/>
    </xf>
    <xf numFmtId="4" fontId="24" fillId="0" borderId="59" xfId="1" applyNumberFormat="1" applyFont="1" applyBorder="1" applyAlignment="1">
      <alignment horizontal="right" vertical="top"/>
    </xf>
    <xf numFmtId="0" fontId="28" fillId="8" borderId="36" xfId="1" applyFont="1" applyFill="1" applyBorder="1" applyAlignment="1">
      <alignment vertical="top" wrapText="1"/>
    </xf>
    <xf numFmtId="165" fontId="24" fillId="0" borderId="9" xfId="1" applyNumberFormat="1" applyFont="1" applyBorder="1" applyAlignment="1">
      <alignment vertical="top" wrapText="1"/>
    </xf>
    <xf numFmtId="49" fontId="23" fillId="8" borderId="25" xfId="1" applyNumberFormat="1" applyFont="1" applyFill="1" applyBorder="1" applyAlignment="1">
      <alignment horizontal="center" vertical="top"/>
    </xf>
    <xf numFmtId="0" fontId="24" fillId="0" borderId="91" xfId="1" applyFont="1" applyBorder="1" applyAlignment="1">
      <alignment vertical="center" wrapText="1"/>
    </xf>
    <xf numFmtId="165" fontId="22" fillId="0" borderId="50" xfId="1" applyNumberFormat="1" applyFont="1" applyBorder="1" applyAlignment="1">
      <alignment vertical="top"/>
    </xf>
    <xf numFmtId="49" fontId="23" fillId="0" borderId="51" xfId="1" applyNumberFormat="1" applyFont="1" applyBorder="1" applyAlignment="1">
      <alignment horizontal="center" vertical="top"/>
    </xf>
    <xf numFmtId="0" fontId="24" fillId="0" borderId="26" xfId="1" applyFont="1" applyBorder="1" applyAlignment="1">
      <alignment horizontal="center" vertical="top"/>
    </xf>
    <xf numFmtId="4" fontId="24" fillId="0" borderId="27" xfId="1" applyNumberFormat="1" applyFont="1" applyBorder="1" applyAlignment="1">
      <alignment horizontal="right" vertical="top"/>
    </xf>
    <xf numFmtId="4" fontId="24" fillId="0" borderId="4" xfId="1" applyNumberFormat="1" applyFont="1" applyBorder="1" applyAlignment="1">
      <alignment horizontal="right" vertical="top"/>
    </xf>
    <xf numFmtId="4" fontId="24" fillId="0" borderId="28" xfId="1" applyNumberFormat="1" applyFont="1" applyBorder="1" applyAlignment="1">
      <alignment horizontal="right" vertical="top"/>
    </xf>
    <xf numFmtId="4" fontId="24" fillId="0" borderId="13" xfId="1" applyNumberFormat="1" applyFont="1" applyBorder="1" applyAlignment="1">
      <alignment horizontal="right" vertical="top"/>
    </xf>
    <xf numFmtId="4" fontId="25" fillId="0" borderId="13" xfId="1" applyNumberFormat="1" applyFont="1" applyBorder="1" applyAlignment="1">
      <alignment horizontal="right" vertical="top"/>
    </xf>
    <xf numFmtId="165" fontId="22" fillId="0" borderId="48" xfId="1" applyNumberFormat="1" applyFont="1" applyBorder="1" applyAlignment="1">
      <alignment vertical="top"/>
    </xf>
    <xf numFmtId="0" fontId="24" fillId="0" borderId="12" xfId="1" applyFont="1" applyBorder="1" applyAlignment="1">
      <alignment vertical="top" wrapText="1"/>
    </xf>
    <xf numFmtId="0" fontId="24" fillId="0" borderId="49" xfId="1" applyFont="1" applyBorder="1" applyAlignment="1">
      <alignment horizontal="center" vertical="top"/>
    </xf>
    <xf numFmtId="0" fontId="27" fillId="0" borderId="12" xfId="1" applyFont="1" applyBorder="1" applyAlignment="1">
      <alignment vertical="top" wrapText="1"/>
    </xf>
    <xf numFmtId="165" fontId="26" fillId="9" borderId="21" xfId="1" applyNumberFormat="1" applyFont="1" applyFill="1" applyBorder="1" applyAlignment="1">
      <alignment vertical="center"/>
    </xf>
    <xf numFmtId="165" fontId="22" fillId="9" borderId="17" xfId="1" applyNumberFormat="1" applyFont="1" applyFill="1" applyBorder="1" applyAlignment="1">
      <alignment horizontal="center" vertical="center"/>
    </xf>
    <xf numFmtId="0" fontId="22" fillId="9" borderId="17" xfId="1" applyFont="1" applyFill="1" applyBorder="1" applyAlignment="1">
      <alignment vertical="center" wrapText="1"/>
    </xf>
    <xf numFmtId="0" fontId="22" fillId="9" borderId="18" xfId="1" applyFont="1" applyFill="1" applyBorder="1" applyAlignment="1">
      <alignment horizontal="center" vertical="center"/>
    </xf>
    <xf numFmtId="4" fontId="22" fillId="5" borderId="22" xfId="1" applyNumberFormat="1" applyFont="1" applyFill="1" applyBorder="1" applyAlignment="1">
      <alignment horizontal="right" vertical="center"/>
    </xf>
    <xf numFmtId="4" fontId="22" fillId="9" borderId="52" xfId="1" applyNumberFormat="1" applyFont="1" applyFill="1" applyBorder="1" applyAlignment="1">
      <alignment horizontal="right" vertical="center"/>
    </xf>
    <xf numFmtId="4" fontId="22" fillId="9" borderId="53" xfId="1" applyNumberFormat="1" applyFont="1" applyFill="1" applyBorder="1" applyAlignment="1">
      <alignment horizontal="right" vertical="center"/>
    </xf>
    <xf numFmtId="4" fontId="22" fillId="9" borderId="22" xfId="1" applyNumberFormat="1" applyFont="1" applyFill="1" applyBorder="1" applyAlignment="1">
      <alignment horizontal="right" vertical="center"/>
    </xf>
    <xf numFmtId="4" fontId="22" fillId="9" borderId="54" xfId="1" applyNumberFormat="1" applyFont="1" applyFill="1" applyBorder="1" applyAlignment="1">
      <alignment horizontal="right" vertical="center"/>
    </xf>
    <xf numFmtId="4" fontId="22" fillId="9" borderId="92" xfId="1" applyNumberFormat="1" applyFont="1" applyFill="1" applyBorder="1" applyAlignment="1">
      <alignment horizontal="right" vertical="center"/>
    </xf>
    <xf numFmtId="0" fontId="22" fillId="7" borderId="55" xfId="1" applyFont="1" applyFill="1" applyBorder="1" applyAlignment="1">
      <alignment vertical="center"/>
    </xf>
    <xf numFmtId="0" fontId="23" fillId="7" borderId="56" xfId="1" applyFont="1" applyFill="1" applyBorder="1" applyAlignment="1">
      <alignment horizontal="center" vertical="center"/>
    </xf>
    <xf numFmtId="0" fontId="22" fillId="7" borderId="57" xfId="1" applyFont="1" applyFill="1" applyBorder="1" applyAlignment="1">
      <alignment vertical="center"/>
    </xf>
    <xf numFmtId="0" fontId="24" fillId="7" borderId="57" xfId="1" applyFont="1" applyFill="1" applyBorder="1" applyAlignment="1">
      <alignment horizontal="center" vertical="center"/>
    </xf>
    <xf numFmtId="49" fontId="23" fillId="0" borderId="58" xfId="1" applyNumberFormat="1" applyFont="1" applyBorder="1" applyAlignment="1">
      <alignment horizontal="center" vertical="top"/>
    </xf>
    <xf numFmtId="0" fontId="24" fillId="0" borderId="10" xfId="1" applyFont="1" applyBorder="1" applyAlignment="1">
      <alignment vertical="top" wrapText="1"/>
    </xf>
    <xf numFmtId="0" fontId="27" fillId="0" borderId="59" xfId="1" applyFont="1" applyBorder="1" applyAlignment="1">
      <alignment vertical="top" wrapText="1"/>
    </xf>
    <xf numFmtId="4" fontId="22" fillId="9" borderId="60" xfId="1" applyNumberFormat="1" applyFont="1" applyFill="1" applyBorder="1" applyAlignment="1">
      <alignment horizontal="right" vertical="center"/>
    </xf>
    <xf numFmtId="4" fontId="22" fillId="9" borderId="61" xfId="1" applyNumberFormat="1" applyFont="1" applyFill="1" applyBorder="1" applyAlignment="1">
      <alignment horizontal="right" vertical="center"/>
    </xf>
    <xf numFmtId="4" fontId="22" fillId="9" borderId="20" xfId="1" applyNumberFormat="1" applyFont="1" applyFill="1" applyBorder="1" applyAlignment="1">
      <alignment horizontal="right" vertical="center"/>
    </xf>
    <xf numFmtId="4" fontId="25" fillId="9" borderId="22" xfId="1" applyNumberFormat="1" applyFont="1" applyFill="1" applyBorder="1" applyAlignment="1">
      <alignment horizontal="right" vertical="center"/>
    </xf>
    <xf numFmtId="0" fontId="24" fillId="0" borderId="0" xfId="1" applyFont="1" applyBorder="1" applyAlignment="1">
      <alignment vertical="top"/>
    </xf>
    <xf numFmtId="0" fontId="24" fillId="0" borderId="0" xfId="1" applyFont="1" applyBorder="1"/>
    <xf numFmtId="165" fontId="24" fillId="0" borderId="5" xfId="1" applyNumberFormat="1" applyFont="1" applyBorder="1" applyAlignment="1">
      <alignment vertical="top" wrapText="1"/>
    </xf>
    <xf numFmtId="4" fontId="24" fillId="0" borderId="10" xfId="1" applyNumberFormat="1" applyFont="1" applyFill="1" applyBorder="1" applyAlignment="1">
      <alignment horizontal="right" vertical="top"/>
    </xf>
    <xf numFmtId="0" fontId="29" fillId="0" borderId="12" xfId="1" applyFont="1" applyBorder="1"/>
    <xf numFmtId="0" fontId="29" fillId="0" borderId="57" xfId="1" applyFont="1" applyBorder="1"/>
    <xf numFmtId="0" fontId="28" fillId="8" borderId="13" xfId="1" applyFont="1" applyFill="1" applyBorder="1" applyAlignment="1">
      <alignment vertical="top" wrapText="1"/>
    </xf>
    <xf numFmtId="165" fontId="24" fillId="0" borderId="31" xfId="1" applyNumberFormat="1" applyFont="1" applyBorder="1" applyAlignment="1">
      <alignment vertical="top" wrapText="1"/>
    </xf>
    <xf numFmtId="165" fontId="24" fillId="0" borderId="32" xfId="1" applyNumberFormat="1" applyFont="1" applyBorder="1" applyAlignment="1">
      <alignment vertical="top" wrapText="1"/>
    </xf>
    <xf numFmtId="4" fontId="24" fillId="0" borderId="33" xfId="1" applyNumberFormat="1" applyFont="1" applyBorder="1" applyAlignment="1">
      <alignment horizontal="right" vertical="top" wrapText="1"/>
    </xf>
    <xf numFmtId="4" fontId="24" fillId="0" borderId="10" xfId="1" applyNumberFormat="1" applyFont="1" applyBorder="1" applyAlignment="1">
      <alignment horizontal="right" vertical="top" wrapText="1"/>
    </xf>
    <xf numFmtId="4" fontId="24" fillId="0" borderId="1" xfId="1" applyNumberFormat="1" applyFont="1" applyBorder="1" applyAlignment="1">
      <alignment horizontal="right" vertical="top" wrapText="1"/>
    </xf>
    <xf numFmtId="0" fontId="27" fillId="0" borderId="31" xfId="1" applyFont="1" applyBorder="1" applyAlignment="1">
      <alignment horizontal="center" vertical="top" wrapText="1"/>
    </xf>
    <xf numFmtId="4" fontId="24" fillId="0" borderId="34" xfId="1" applyNumberFormat="1" applyFont="1" applyBorder="1" applyAlignment="1">
      <alignment horizontal="right" vertical="top" wrapText="1"/>
    </xf>
    <xf numFmtId="4" fontId="24" fillId="0" borderId="2" xfId="1" applyNumberFormat="1" applyFont="1" applyBorder="1" applyAlignment="1">
      <alignment horizontal="right" vertical="top" wrapText="1"/>
    </xf>
    <xf numFmtId="4" fontId="24" fillId="0" borderId="35" xfId="1" applyNumberFormat="1" applyFont="1" applyBorder="1" applyAlignment="1">
      <alignment horizontal="right" vertical="top" wrapText="1"/>
    </xf>
    <xf numFmtId="4" fontId="24" fillId="0" borderId="12" xfId="1" applyNumberFormat="1" applyFont="1" applyBorder="1" applyAlignment="1">
      <alignment horizontal="right" vertical="top" wrapText="1"/>
    </xf>
    <xf numFmtId="0" fontId="24" fillId="0" borderId="12" xfId="1" applyFont="1" applyBorder="1" applyAlignment="1">
      <alignment horizontal="left" vertical="top" wrapText="1"/>
    </xf>
    <xf numFmtId="0" fontId="27" fillId="0" borderId="31" xfId="1" applyFont="1" applyBorder="1" applyAlignment="1">
      <alignment horizontal="center" vertical="top"/>
    </xf>
    <xf numFmtId="165" fontId="24" fillId="0" borderId="9" xfId="1" applyNumberFormat="1" applyFont="1" applyBorder="1" applyAlignment="1">
      <alignment horizontal="left" vertical="top" wrapText="1"/>
    </xf>
    <xf numFmtId="165" fontId="24" fillId="0" borderId="31" xfId="1" applyNumberFormat="1" applyFont="1" applyBorder="1" applyAlignment="1">
      <alignment horizontal="center" vertical="top"/>
    </xf>
    <xf numFmtId="0" fontId="24" fillId="0" borderId="10" xfId="1" applyFont="1" applyBorder="1" applyAlignment="1">
      <alignment horizontal="left" vertical="top" wrapText="1"/>
    </xf>
    <xf numFmtId="0" fontId="27" fillId="0" borderId="49" xfId="1" applyFont="1" applyBorder="1" applyAlignment="1">
      <alignment horizontal="center" vertical="top"/>
    </xf>
    <xf numFmtId="165" fontId="24" fillId="0" borderId="32" xfId="1" applyNumberFormat="1" applyFont="1" applyBorder="1" applyAlignment="1">
      <alignment horizontal="center" vertical="top"/>
    </xf>
    <xf numFmtId="165" fontId="24" fillId="0" borderId="1" xfId="1" applyNumberFormat="1" applyFont="1" applyBorder="1" applyAlignment="1">
      <alignment horizontal="center" vertical="top"/>
    </xf>
    <xf numFmtId="0" fontId="22" fillId="7" borderId="21" xfId="1" applyFont="1" applyFill="1" applyBorder="1" applyAlignment="1">
      <alignment vertical="center"/>
    </xf>
    <xf numFmtId="0" fontId="23" fillId="7" borderId="65" xfId="1" applyFont="1" applyFill="1" applyBorder="1" applyAlignment="1">
      <alignment horizontal="center" vertical="center"/>
    </xf>
    <xf numFmtId="0" fontId="22" fillId="7" borderId="17" xfId="1" applyFont="1" applyFill="1" applyBorder="1" applyAlignment="1">
      <alignment vertical="center"/>
    </xf>
    <xf numFmtId="0" fontId="29" fillId="0" borderId="9" xfId="1" applyFont="1" applyBorder="1" applyAlignment="1">
      <alignment vertical="top" wrapText="1"/>
    </xf>
    <xf numFmtId="0" fontId="27" fillId="0" borderId="9" xfId="1" applyFont="1" applyBorder="1" applyAlignment="1">
      <alignment vertical="top" wrapText="1"/>
    </xf>
    <xf numFmtId="0" fontId="22" fillId="8" borderId="65" xfId="1" applyFont="1" applyFill="1" applyBorder="1" applyAlignment="1">
      <alignment horizontal="center" vertical="top"/>
    </xf>
    <xf numFmtId="4" fontId="22" fillId="8" borderId="41" xfId="1" applyNumberFormat="1" applyFont="1" applyFill="1" applyBorder="1" applyAlignment="1">
      <alignment horizontal="right" vertical="top"/>
    </xf>
    <xf numFmtId="0" fontId="27" fillId="0" borderId="26" xfId="1" applyFont="1" applyBorder="1" applyAlignment="1">
      <alignment horizontal="center" vertical="top"/>
    </xf>
    <xf numFmtId="0" fontId="26" fillId="8" borderId="25" xfId="1" applyFont="1" applyFill="1" applyBorder="1" applyAlignment="1">
      <alignment vertical="top" wrapText="1"/>
    </xf>
    <xf numFmtId="0" fontId="22" fillId="8" borderId="36" xfId="1" applyFont="1" applyFill="1" applyBorder="1" applyAlignment="1">
      <alignment horizontal="center" vertical="top"/>
    </xf>
    <xf numFmtId="0" fontId="24" fillId="0" borderId="30" xfId="1" applyFont="1" applyBorder="1" applyAlignment="1">
      <alignment vertical="top" wrapText="1"/>
    </xf>
    <xf numFmtId="0" fontId="27" fillId="0" borderId="10" xfId="1" applyFont="1" applyBorder="1" applyAlignment="1">
      <alignment horizontal="center" vertical="top"/>
    </xf>
    <xf numFmtId="0" fontId="24" fillId="0" borderId="43" xfId="1" applyFont="1" applyBorder="1" applyAlignment="1">
      <alignment vertical="top" wrapText="1"/>
    </xf>
    <xf numFmtId="0" fontId="28" fillId="8" borderId="13" xfId="1" applyFont="1" applyFill="1" applyBorder="1" applyAlignment="1">
      <alignment horizontal="left" vertical="top" wrapText="1"/>
    </xf>
    <xf numFmtId="4" fontId="30" fillId="0" borderId="32" xfId="1" applyNumberFormat="1" applyFont="1" applyBorder="1" applyAlignment="1">
      <alignment horizontal="right" vertical="top"/>
    </xf>
    <xf numFmtId="4" fontId="30" fillId="0" borderId="1" xfId="1" applyNumberFormat="1" applyFont="1" applyBorder="1" applyAlignment="1">
      <alignment horizontal="right" vertical="top"/>
    </xf>
    <xf numFmtId="0" fontId="28" fillId="8" borderId="36" xfId="1" applyFont="1" applyFill="1" applyBorder="1" applyAlignment="1">
      <alignment horizontal="left" vertical="top" wrapText="1"/>
    </xf>
    <xf numFmtId="0" fontId="27" fillId="0" borderId="66" xfId="1" applyFont="1" applyBorder="1" applyAlignment="1">
      <alignment vertical="top" wrapText="1"/>
    </xf>
    <xf numFmtId="0" fontId="23" fillId="7" borderId="57" xfId="1" applyFont="1" applyFill="1" applyBorder="1" applyAlignment="1">
      <alignment vertical="center"/>
    </xf>
    <xf numFmtId="165" fontId="22" fillId="0" borderId="67" xfId="1" applyNumberFormat="1" applyFont="1" applyBorder="1" applyAlignment="1">
      <alignment vertical="top"/>
    </xf>
    <xf numFmtId="49" fontId="23" fillId="0" borderId="1" xfId="1" applyNumberFormat="1" applyFont="1" applyBorder="1" applyAlignment="1">
      <alignment horizontal="center" vertical="top"/>
    </xf>
    <xf numFmtId="0" fontId="24" fillId="0" borderId="9" xfId="1" applyFont="1" applyBorder="1" applyAlignment="1">
      <alignment vertical="top" wrapText="1"/>
    </xf>
    <xf numFmtId="4" fontId="27" fillId="0" borderId="32" xfId="1" applyNumberFormat="1" applyFont="1" applyBorder="1" applyAlignment="1">
      <alignment horizontal="right" vertical="top"/>
    </xf>
    <xf numFmtId="4" fontId="27" fillId="0" borderId="1" xfId="1" applyNumberFormat="1" applyFont="1" applyBorder="1" applyAlignment="1">
      <alignment horizontal="right" vertical="top"/>
    </xf>
    <xf numFmtId="165" fontId="22" fillId="0" borderId="68" xfId="1" applyNumberFormat="1" applyFont="1" applyBorder="1" applyAlignment="1">
      <alignment vertical="top"/>
    </xf>
    <xf numFmtId="49" fontId="23" fillId="0" borderId="2" xfId="1" applyNumberFormat="1" applyFont="1" applyBorder="1" applyAlignment="1">
      <alignment horizontal="center" vertical="top"/>
    </xf>
    <xf numFmtId="0" fontId="27" fillId="0" borderId="5" xfId="1" applyFont="1" applyBorder="1" applyAlignment="1">
      <alignment vertical="top" wrapText="1"/>
    </xf>
    <xf numFmtId="165" fontId="22" fillId="0" borderId="24" xfId="1" applyNumberFormat="1" applyFont="1" applyBorder="1" applyAlignment="1">
      <alignment vertical="top"/>
    </xf>
    <xf numFmtId="166" fontId="23" fillId="0" borderId="25" xfId="1" applyNumberFormat="1" applyFont="1" applyBorder="1" applyAlignment="1">
      <alignment horizontal="center" vertical="top"/>
    </xf>
    <xf numFmtId="165" fontId="24" fillId="0" borderId="39" xfId="1" applyNumberFormat="1" applyFont="1" applyBorder="1" applyAlignment="1">
      <alignment vertical="top" wrapText="1"/>
    </xf>
    <xf numFmtId="165" fontId="24" fillId="0" borderId="39" xfId="1" applyNumberFormat="1" applyFont="1" applyBorder="1" applyAlignment="1">
      <alignment horizontal="center" vertical="top"/>
    </xf>
    <xf numFmtId="165" fontId="24" fillId="0" borderId="39" xfId="1" applyNumberFormat="1" applyFont="1" applyBorder="1" applyAlignment="1">
      <alignment vertical="top"/>
    </xf>
    <xf numFmtId="4" fontId="24" fillId="0" borderId="40" xfId="1" applyNumberFormat="1" applyFont="1" applyBorder="1" applyAlignment="1">
      <alignment horizontal="right" vertical="top"/>
    </xf>
    <xf numFmtId="4" fontId="24" fillId="0" borderId="36" xfId="1" applyNumberFormat="1" applyFont="1" applyBorder="1" applyAlignment="1">
      <alignment horizontal="right" vertical="top"/>
    </xf>
    <xf numFmtId="4" fontId="24" fillId="0" borderId="38" xfId="1" applyNumberFormat="1" applyFont="1" applyBorder="1" applyAlignment="1">
      <alignment horizontal="right" vertical="top"/>
    </xf>
    <xf numFmtId="4" fontId="24" fillId="0" borderId="39" xfId="1" applyNumberFormat="1" applyFont="1" applyBorder="1" applyAlignment="1">
      <alignment horizontal="right" vertical="top"/>
    </xf>
    <xf numFmtId="4" fontId="25" fillId="0" borderId="36" xfId="1" applyNumberFormat="1" applyFont="1" applyBorder="1" applyAlignment="1">
      <alignment horizontal="right" vertical="top"/>
    </xf>
    <xf numFmtId="165" fontId="24" fillId="0" borderId="1" xfId="1" applyNumberFormat="1" applyFont="1" applyBorder="1" applyAlignment="1">
      <alignment vertical="top"/>
    </xf>
    <xf numFmtId="166" fontId="23" fillId="0" borderId="30" xfId="1" applyNumberFormat="1" applyFont="1" applyBorder="1" applyAlignment="1">
      <alignment horizontal="center" vertical="top"/>
    </xf>
    <xf numFmtId="0" fontId="24" fillId="0" borderId="13" xfId="1" applyFont="1" applyBorder="1" applyAlignment="1">
      <alignment vertical="top" wrapText="1"/>
    </xf>
    <xf numFmtId="0" fontId="24" fillId="0" borderId="25" xfId="1" applyFont="1" applyBorder="1" applyAlignment="1">
      <alignment horizontal="center" vertical="top"/>
    </xf>
    <xf numFmtId="4" fontId="24" fillId="0" borderId="8" xfId="1" applyNumberFormat="1" applyFont="1" applyBorder="1" applyAlignment="1">
      <alignment horizontal="right" vertical="top"/>
    </xf>
    <xf numFmtId="4" fontId="24" fillId="0" borderId="69" xfId="1" applyNumberFormat="1" applyFont="1" applyBorder="1" applyAlignment="1">
      <alignment horizontal="right" vertical="top"/>
    </xf>
    <xf numFmtId="0" fontId="24" fillId="0" borderId="30" xfId="1" applyFont="1" applyBorder="1" applyAlignment="1">
      <alignment horizontal="center" vertical="top"/>
    </xf>
    <xf numFmtId="4" fontId="24" fillId="0" borderId="11" xfId="1" applyNumberFormat="1" applyFont="1" applyBorder="1" applyAlignment="1">
      <alignment horizontal="right" vertical="top"/>
    </xf>
    <xf numFmtId="166" fontId="23" fillId="0" borderId="43" xfId="1" applyNumberFormat="1" applyFont="1" applyBorder="1" applyAlignment="1">
      <alignment horizontal="center" vertical="top"/>
    </xf>
    <xf numFmtId="0" fontId="24" fillId="0" borderId="43" xfId="1" applyFont="1" applyBorder="1" applyAlignment="1">
      <alignment horizontal="center" vertical="top"/>
    </xf>
    <xf numFmtId="4" fontId="24" fillId="0" borderId="6" xfId="1" applyNumberFormat="1" applyFont="1" applyBorder="1" applyAlignment="1">
      <alignment horizontal="right" vertical="top"/>
    </xf>
    <xf numFmtId="4" fontId="24" fillId="0" borderId="62" xfId="1" applyNumberFormat="1" applyFont="1" applyBorder="1" applyAlignment="1">
      <alignment horizontal="right" vertical="top"/>
    </xf>
    <xf numFmtId="166" fontId="23" fillId="0" borderId="58" xfId="1" applyNumberFormat="1" applyFont="1" applyBorder="1" applyAlignment="1">
      <alignment horizontal="center" vertical="top"/>
    </xf>
    <xf numFmtId="0" fontId="24" fillId="0" borderId="58" xfId="1" applyFont="1" applyBorder="1" applyAlignment="1">
      <alignment horizontal="center" vertical="top"/>
    </xf>
    <xf numFmtId="165" fontId="22" fillId="0" borderId="70" xfId="1" applyNumberFormat="1" applyFont="1" applyBorder="1" applyAlignment="1">
      <alignment vertical="top"/>
    </xf>
    <xf numFmtId="165" fontId="22" fillId="0" borderId="71" xfId="1" applyNumberFormat="1" applyFont="1" applyBorder="1" applyAlignment="1">
      <alignment vertical="top"/>
    </xf>
    <xf numFmtId="0" fontId="24" fillId="7" borderId="22" xfId="1" applyFont="1" applyFill="1" applyBorder="1" applyAlignment="1">
      <alignment horizontal="center" vertical="center"/>
    </xf>
    <xf numFmtId="166" fontId="23" fillId="0" borderId="51" xfId="1" applyNumberFormat="1" applyFont="1" applyBorder="1" applyAlignment="1">
      <alignment horizontal="center" vertical="top"/>
    </xf>
    <xf numFmtId="0" fontId="24" fillId="0" borderId="37" xfId="1" applyFont="1" applyBorder="1" applyAlignment="1">
      <alignment vertical="top" wrapText="1"/>
    </xf>
    <xf numFmtId="4" fontId="25" fillId="0" borderId="26" xfId="1" applyNumberFormat="1" applyFont="1" applyBorder="1" applyAlignment="1">
      <alignment horizontal="right" vertical="top"/>
    </xf>
    <xf numFmtId="4" fontId="24" fillId="0" borderId="94" xfId="1" applyNumberFormat="1" applyFont="1" applyBorder="1" applyAlignment="1">
      <alignment horizontal="right" vertical="top"/>
    </xf>
    <xf numFmtId="4" fontId="25" fillId="0" borderId="31" xfId="1" applyNumberFormat="1" applyFont="1" applyBorder="1" applyAlignment="1">
      <alignment horizontal="right" vertical="top"/>
    </xf>
    <xf numFmtId="4" fontId="25" fillId="0" borderId="49" xfId="1" applyNumberFormat="1" applyFont="1" applyBorder="1" applyAlignment="1">
      <alignment horizontal="right" vertical="top"/>
    </xf>
    <xf numFmtId="0" fontId="22" fillId="9" borderId="64" xfId="1" applyFont="1" applyFill="1" applyBorder="1" applyAlignment="1">
      <alignment horizontal="center" vertical="center"/>
    </xf>
    <xf numFmtId="0" fontId="23" fillId="7" borderId="19" xfId="1" applyFont="1" applyFill="1" applyBorder="1" applyAlignment="1">
      <alignment horizontal="center" vertical="center"/>
    </xf>
    <xf numFmtId="0" fontId="28" fillId="8" borderId="73" xfId="1" applyFont="1" applyFill="1" applyBorder="1" applyAlignment="1">
      <alignment horizontal="left" vertical="top" wrapText="1"/>
    </xf>
    <xf numFmtId="0" fontId="24" fillId="0" borderId="8" xfId="1" applyFont="1" applyBorder="1" applyAlignment="1">
      <alignment vertical="top" wrapText="1"/>
    </xf>
    <xf numFmtId="0" fontId="24" fillId="0" borderId="11" xfId="1" applyFont="1" applyBorder="1" applyAlignment="1">
      <alignment vertical="top" wrapText="1"/>
    </xf>
    <xf numFmtId="4" fontId="25" fillId="0" borderId="59" xfId="1" applyNumberFormat="1" applyFont="1" applyBorder="1" applyAlignment="1">
      <alignment horizontal="right" vertical="top"/>
    </xf>
    <xf numFmtId="165" fontId="22" fillId="8" borderId="50" xfId="1" applyNumberFormat="1" applyFont="1" applyFill="1" applyBorder="1" applyAlignment="1">
      <alignment vertical="top"/>
    </xf>
    <xf numFmtId="49" fontId="23" fillId="8" borderId="51" xfId="1" applyNumberFormat="1" applyFont="1" applyFill="1" applyBorder="1" applyAlignment="1">
      <alignment horizontal="center" vertical="top"/>
    </xf>
    <xf numFmtId="49" fontId="23" fillId="8" borderId="74" xfId="1" applyNumberFormat="1" applyFont="1" applyFill="1" applyBorder="1" applyAlignment="1">
      <alignment horizontal="center" vertical="top"/>
    </xf>
    <xf numFmtId="0" fontId="26" fillId="8" borderId="22" xfId="1" applyFont="1" applyFill="1" applyBorder="1" applyAlignment="1">
      <alignment horizontal="left" vertical="top" wrapText="1"/>
    </xf>
    <xf numFmtId="0" fontId="22" fillId="8" borderId="75" xfId="1" applyFont="1" applyFill="1" applyBorder="1" applyAlignment="1">
      <alignment horizontal="center" vertical="top"/>
    </xf>
    <xf numFmtId="49" fontId="23" fillId="0" borderId="76" xfId="1" applyNumberFormat="1" applyFont="1" applyBorder="1" applyAlignment="1">
      <alignment horizontal="center" vertical="top"/>
    </xf>
    <xf numFmtId="165" fontId="24" fillId="0" borderId="77" xfId="1" applyNumberFormat="1" applyFont="1" applyBorder="1" applyAlignment="1">
      <alignment vertical="top" wrapText="1"/>
    </xf>
    <xf numFmtId="165" fontId="24" fillId="0" borderId="78" xfId="1" applyNumberFormat="1" applyFont="1" applyBorder="1" applyAlignment="1">
      <alignment horizontal="center" vertical="top"/>
    </xf>
    <xf numFmtId="165" fontId="24" fillId="0" borderId="11" xfId="1" applyNumberFormat="1" applyFont="1" applyBorder="1" applyAlignment="1">
      <alignment horizontal="center" vertical="top"/>
    </xf>
    <xf numFmtId="4" fontId="24" fillId="0" borderId="32" xfId="1" applyNumberFormat="1" applyFont="1" applyFill="1" applyBorder="1" applyAlignment="1">
      <alignment horizontal="right" vertical="top"/>
    </xf>
    <xf numFmtId="4" fontId="24" fillId="0" borderId="1" xfId="1" applyNumberFormat="1" applyFont="1" applyFill="1" applyBorder="1" applyAlignment="1">
      <alignment horizontal="right" vertical="top"/>
    </xf>
    <xf numFmtId="4" fontId="24" fillId="0" borderId="33" xfId="1" applyNumberFormat="1" applyFont="1" applyFill="1" applyBorder="1" applyAlignment="1">
      <alignment horizontal="right" vertical="top"/>
    </xf>
    <xf numFmtId="4" fontId="24" fillId="0" borderId="12" xfId="1" applyNumberFormat="1" applyFont="1" applyFill="1" applyBorder="1" applyAlignment="1">
      <alignment horizontal="right" vertical="top"/>
    </xf>
    <xf numFmtId="0" fontId="24" fillId="0" borderId="78" xfId="1" applyFont="1" applyBorder="1" applyAlignment="1">
      <alignment horizontal="center" vertical="top"/>
    </xf>
    <xf numFmtId="165" fontId="21" fillId="0" borderId="29" xfId="1" applyNumberFormat="1" applyFont="1" applyBorder="1" applyAlignment="1">
      <alignment vertical="top"/>
    </xf>
    <xf numFmtId="165" fontId="29" fillId="0" borderId="77" xfId="1" applyNumberFormat="1" applyFont="1" applyBorder="1" applyAlignment="1">
      <alignment vertical="top" wrapText="1"/>
    </xf>
    <xf numFmtId="165" fontId="24" fillId="0" borderId="79" xfId="1" applyNumberFormat="1" applyFont="1" applyBorder="1" applyAlignment="1">
      <alignment horizontal="center" vertical="top"/>
    </xf>
    <xf numFmtId="165" fontId="24" fillId="0" borderId="3" xfId="1" applyNumberFormat="1" applyFont="1" applyBorder="1" applyAlignment="1">
      <alignment horizontal="center" vertical="top"/>
    </xf>
    <xf numFmtId="165" fontId="22" fillId="0" borderId="80" xfId="1" applyNumberFormat="1" applyFont="1" applyBorder="1" applyAlignment="1">
      <alignment vertical="top"/>
    </xf>
    <xf numFmtId="49" fontId="23" fillId="0" borderId="81" xfId="1" applyNumberFormat="1" applyFont="1" applyBorder="1" applyAlignment="1">
      <alignment horizontal="center" vertical="top"/>
    </xf>
    <xf numFmtId="0" fontId="27" fillId="0" borderId="82" xfId="1" applyFont="1" applyBorder="1" applyAlignment="1">
      <alignment vertical="top" wrapText="1"/>
    </xf>
    <xf numFmtId="0" fontId="24" fillId="0" borderId="83" xfId="1" applyFont="1" applyBorder="1" applyAlignment="1">
      <alignment horizontal="center" vertical="top"/>
    </xf>
    <xf numFmtId="4" fontId="24" fillId="0" borderId="84" xfId="1" applyNumberFormat="1" applyFont="1" applyBorder="1" applyAlignment="1">
      <alignment horizontal="right" vertical="top"/>
    </xf>
    <xf numFmtId="4" fontId="24" fillId="0" borderId="85" xfId="1" applyNumberFormat="1" applyFont="1" applyBorder="1" applyAlignment="1">
      <alignment horizontal="right" vertical="top"/>
    </xf>
    <xf numFmtId="4" fontId="24" fillId="0" borderId="86" xfId="1" applyNumberFormat="1" applyFont="1" applyBorder="1" applyAlignment="1">
      <alignment horizontal="right" vertical="top"/>
    </xf>
    <xf numFmtId="4" fontId="24" fillId="0" borderId="93" xfId="1" applyNumberFormat="1" applyFont="1" applyBorder="1" applyAlignment="1">
      <alignment horizontal="right" vertical="top"/>
    </xf>
    <xf numFmtId="4" fontId="24" fillId="0" borderId="87" xfId="1" applyNumberFormat="1" applyFont="1" applyBorder="1" applyAlignment="1">
      <alignment horizontal="right" vertical="top"/>
    </xf>
    <xf numFmtId="4" fontId="24" fillId="0" borderId="88" xfId="1" applyNumberFormat="1" applyFont="1" applyBorder="1" applyAlignment="1">
      <alignment horizontal="right" vertical="top"/>
    </xf>
    <xf numFmtId="4" fontId="25" fillId="0" borderId="93" xfId="1" applyNumberFormat="1" applyFont="1" applyBorder="1" applyAlignment="1">
      <alignment horizontal="right" vertical="top"/>
    </xf>
    <xf numFmtId="165" fontId="22" fillId="0" borderId="0" xfId="1" applyNumberFormat="1" applyFont="1" applyBorder="1" applyAlignment="1">
      <alignment vertical="top"/>
    </xf>
    <xf numFmtId="49" fontId="23" fillId="0" borderId="0" xfId="1" applyNumberFormat="1" applyFont="1" applyBorder="1" applyAlignment="1">
      <alignment horizontal="center" vertical="top"/>
    </xf>
    <xf numFmtId="0" fontId="27" fillId="0" borderId="0" xfId="1" applyFont="1" applyBorder="1" applyAlignment="1">
      <alignment vertical="top" wrapText="1"/>
    </xf>
    <xf numFmtId="0" fontId="24" fillId="0" borderId="0" xfId="1" applyFont="1" applyBorder="1" applyAlignment="1">
      <alignment horizontal="center" vertical="top"/>
    </xf>
    <xf numFmtId="4" fontId="24" fillId="0" borderId="79" xfId="1" applyNumberFormat="1" applyFont="1" applyBorder="1" applyAlignment="1">
      <alignment horizontal="right" vertical="top"/>
    </xf>
    <xf numFmtId="4" fontId="24" fillId="0" borderId="3" xfId="1" applyNumberFormat="1" applyFont="1" applyBorder="1" applyAlignment="1">
      <alignment horizontal="right" vertical="top"/>
    </xf>
    <xf numFmtId="4" fontId="24" fillId="0" borderId="95" xfId="1" applyNumberFormat="1" applyFont="1" applyBorder="1" applyAlignment="1">
      <alignment horizontal="right" vertical="top"/>
    </xf>
    <xf numFmtId="4" fontId="24" fillId="0" borderId="0" xfId="1" applyNumberFormat="1" applyFont="1" applyBorder="1" applyAlignment="1">
      <alignment horizontal="right" vertical="top"/>
    </xf>
    <xf numFmtId="165" fontId="26" fillId="9" borderId="15" xfId="1" applyNumberFormat="1" applyFont="1" applyFill="1" applyBorder="1" applyAlignment="1">
      <alignment vertical="center"/>
    </xf>
    <xf numFmtId="165" fontId="22" fillId="9" borderId="0" xfId="1" applyNumberFormat="1" applyFont="1" applyFill="1" applyBorder="1" applyAlignment="1">
      <alignment horizontal="center" vertical="center"/>
    </xf>
    <xf numFmtId="0" fontId="22" fillId="9" borderId="0" xfId="1" applyFont="1" applyFill="1" applyBorder="1" applyAlignment="1">
      <alignment vertical="center" wrapText="1"/>
    </xf>
    <xf numFmtId="0" fontId="22" fillId="9" borderId="14" xfId="1" applyFont="1" applyFill="1" applyBorder="1" applyAlignment="1">
      <alignment horizontal="center" vertical="center"/>
    </xf>
    <xf numFmtId="4" fontId="22" fillId="9" borderId="79" xfId="1" applyNumberFormat="1" applyFont="1" applyFill="1" applyBorder="1" applyAlignment="1">
      <alignment horizontal="right" vertical="center"/>
    </xf>
    <xf numFmtId="4" fontId="22" fillId="9" borderId="3" xfId="1" applyNumberFormat="1" applyFont="1" applyFill="1" applyBorder="1" applyAlignment="1">
      <alignment horizontal="right" vertical="center"/>
    </xf>
    <xf numFmtId="4" fontId="22" fillId="9" borderId="89" xfId="1" applyNumberFormat="1" applyFont="1" applyFill="1" applyBorder="1" applyAlignment="1">
      <alignment horizontal="right" vertical="center"/>
    </xf>
    <xf numFmtId="4" fontId="22" fillId="9" borderId="0" xfId="1" applyNumberFormat="1" applyFont="1" applyFill="1" applyBorder="1" applyAlignment="1">
      <alignment horizontal="right" vertical="center"/>
    </xf>
    <xf numFmtId="4" fontId="22" fillId="9" borderId="64" xfId="1" applyNumberFormat="1" applyFont="1" applyFill="1" applyBorder="1" applyAlignment="1">
      <alignment horizontal="right" vertical="center"/>
    </xf>
    <xf numFmtId="4" fontId="25" fillId="9" borderId="57" xfId="1" applyNumberFormat="1" applyFont="1" applyFill="1" applyBorder="1" applyAlignment="1">
      <alignment horizontal="right" vertical="center"/>
    </xf>
    <xf numFmtId="165" fontId="22" fillId="6" borderId="16" xfId="1" applyNumberFormat="1" applyFont="1" applyFill="1" applyBorder="1" applyAlignment="1">
      <alignment vertical="center"/>
    </xf>
    <xf numFmtId="165" fontId="22" fillId="6" borderId="17" xfId="1" applyNumberFormat="1" applyFont="1" applyFill="1" applyBorder="1" applyAlignment="1">
      <alignment horizontal="center" vertical="center"/>
    </xf>
    <xf numFmtId="0" fontId="22" fillId="6" borderId="17" xfId="1" applyFont="1" applyFill="1" applyBorder="1" applyAlignment="1">
      <alignment vertical="center" wrapText="1"/>
    </xf>
    <xf numFmtId="0" fontId="22" fillId="6" borderId="17" xfId="1" applyFont="1" applyFill="1" applyBorder="1" applyAlignment="1">
      <alignment horizontal="center" vertical="center"/>
    </xf>
    <xf numFmtId="4" fontId="22" fillId="6" borderId="16" xfId="1" applyNumberFormat="1" applyFont="1" applyFill="1" applyBorder="1" applyAlignment="1">
      <alignment horizontal="right" vertical="center"/>
    </xf>
    <xf numFmtId="4" fontId="22" fillId="6" borderId="18" xfId="1" applyNumberFormat="1" applyFont="1" applyFill="1" applyBorder="1" applyAlignment="1">
      <alignment horizontal="right" vertical="center"/>
    </xf>
    <xf numFmtId="4" fontId="22" fillId="6" borderId="64" xfId="1" applyNumberFormat="1" applyFont="1" applyFill="1" applyBorder="1" applyAlignment="1">
      <alignment horizontal="right" vertical="center"/>
    </xf>
    <xf numFmtId="4" fontId="22" fillId="6" borderId="57" xfId="1" applyNumberFormat="1" applyFont="1" applyFill="1" applyBorder="1" applyAlignment="1">
      <alignment horizontal="right" vertical="center"/>
    </xf>
    <xf numFmtId="0" fontId="24" fillId="0" borderId="0" xfId="1" applyFont="1" applyAlignment="1">
      <alignment horizontal="center" vertical="center"/>
    </xf>
    <xf numFmtId="4" fontId="24" fillId="0" borderId="0" xfId="1" applyNumberFormat="1" applyFont="1" applyAlignment="1">
      <alignment horizontal="right" vertical="center"/>
    </xf>
    <xf numFmtId="4" fontId="25" fillId="0" borderId="0" xfId="1" applyNumberFormat="1" applyFont="1" applyAlignment="1">
      <alignment horizontal="right" vertical="center"/>
    </xf>
    <xf numFmtId="0" fontId="24" fillId="0" borderId="91" xfId="1" applyFont="1" applyBorder="1" applyAlignment="1">
      <alignment vertical="center"/>
    </xf>
    <xf numFmtId="0" fontId="24" fillId="0" borderId="91" xfId="1" applyFont="1" applyBorder="1" applyAlignment="1"/>
    <xf numFmtId="0" fontId="24" fillId="0" borderId="91" xfId="1" applyFont="1" applyBorder="1" applyAlignment="1">
      <alignment wrapText="1"/>
    </xf>
    <xf numFmtId="0" fontId="22" fillId="6" borderId="18" xfId="1" applyFont="1" applyFill="1" applyBorder="1" applyAlignment="1">
      <alignment horizontal="center" vertical="center"/>
    </xf>
    <xf numFmtId="4" fontId="22" fillId="6" borderId="17" xfId="1" applyNumberFormat="1" applyFont="1" applyFill="1" applyBorder="1" applyAlignment="1">
      <alignment horizontal="right" vertical="center"/>
    </xf>
    <xf numFmtId="4" fontId="22" fillId="6" borderId="90" xfId="1" applyNumberFormat="1" applyFont="1" applyFill="1" applyBorder="1" applyAlignment="1">
      <alignment horizontal="right" vertical="center"/>
    </xf>
    <xf numFmtId="4" fontId="25" fillId="6" borderId="91" xfId="1" applyNumberFormat="1" applyFont="1" applyFill="1" applyBorder="1" applyAlignment="1">
      <alignment horizontal="right" vertical="center"/>
    </xf>
    <xf numFmtId="0" fontId="22" fillId="0" borderId="0" xfId="1" applyFont="1" applyAlignment="1">
      <alignment horizontal="center"/>
    </xf>
    <xf numFmtId="0" fontId="24" fillId="0" borderId="0" xfId="1" applyFont="1" applyAlignment="1">
      <alignment wrapText="1"/>
    </xf>
    <xf numFmtId="0" fontId="24" fillId="0" borderId="0" xfId="1" applyFont="1" applyAlignment="1">
      <alignment horizontal="center"/>
    </xf>
    <xf numFmtId="4" fontId="24" fillId="0" borderId="0" xfId="1" applyNumberFormat="1" applyFont="1" applyAlignment="1">
      <alignment horizontal="right"/>
    </xf>
    <xf numFmtId="4" fontId="25" fillId="0" borderId="0" xfId="1" applyNumberFormat="1" applyFont="1" applyAlignment="1">
      <alignment horizontal="right"/>
    </xf>
    <xf numFmtId="0" fontId="24" fillId="0" borderId="13" xfId="1" applyFont="1" applyBorder="1" applyAlignment="1">
      <alignment wrapText="1"/>
    </xf>
    <xf numFmtId="0" fontId="22" fillId="0" borderId="13" xfId="1" applyFont="1" applyBorder="1" applyAlignment="1">
      <alignment horizontal="center"/>
    </xf>
    <xf numFmtId="0" fontId="24" fillId="0" borderId="13" xfId="1" applyFont="1" applyBorder="1"/>
    <xf numFmtId="4" fontId="24" fillId="0" borderId="13" xfId="1" applyNumberFormat="1" applyFont="1" applyBorder="1" applyAlignment="1">
      <alignment horizontal="right"/>
    </xf>
    <xf numFmtId="4" fontId="22" fillId="0" borderId="13" xfId="1" applyNumberFormat="1" applyFont="1" applyBorder="1" applyAlignment="1">
      <alignment horizontal="left"/>
    </xf>
    <xf numFmtId="0" fontId="24" fillId="0" borderId="13" xfId="1" applyFont="1" applyBorder="1" applyAlignment="1">
      <alignment horizontal="left" wrapText="1"/>
    </xf>
    <xf numFmtId="0" fontId="31" fillId="0" borderId="0" xfId="1" applyFont="1" applyAlignment="1">
      <alignment wrapText="1"/>
    </xf>
    <xf numFmtId="0" fontId="32" fillId="0" borderId="0" xfId="1" applyFont="1" applyAlignment="1">
      <alignment horizontal="center"/>
    </xf>
    <xf numFmtId="0" fontId="31" fillId="0" borderId="0" xfId="1" applyFont="1" applyAlignment="1">
      <alignment horizontal="left" wrapText="1"/>
    </xf>
    <xf numFmtId="0" fontId="31" fillId="0" borderId="0" xfId="1" applyFont="1" applyAlignment="1">
      <alignment horizontal="center"/>
    </xf>
    <xf numFmtId="4" fontId="31" fillId="0" borderId="0" xfId="1" applyNumberFormat="1" applyFont="1" applyAlignment="1">
      <alignment horizontal="right"/>
    </xf>
    <xf numFmtId="4" fontId="31" fillId="0" borderId="0" xfId="1" applyNumberFormat="1" applyFont="1" applyAlignment="1">
      <alignment horizontal="left"/>
    </xf>
    <xf numFmtId="4" fontId="32" fillId="0" borderId="0" xfId="1" applyNumberFormat="1" applyFont="1" applyAlignment="1">
      <alignment horizontal="right"/>
    </xf>
    <xf numFmtId="0" fontId="31" fillId="0" borderId="0" xfId="1" applyFont="1" applyAlignment="1">
      <alignment horizontal="center" wrapText="1"/>
    </xf>
    <xf numFmtId="4" fontId="33" fillId="0" borderId="0" xfId="1" applyNumberFormat="1" applyFont="1" applyAlignment="1">
      <alignment horizontal="right"/>
    </xf>
    <xf numFmtId="0" fontId="34" fillId="0" borderId="0" xfId="1" applyFont="1" applyAlignment="1">
      <alignment wrapText="1"/>
    </xf>
    <xf numFmtId="0" fontId="31" fillId="0" borderId="0" xfId="1" applyFont="1"/>
    <xf numFmtId="0" fontId="0" fillId="0" borderId="0" xfId="0" applyFill="1" applyBorder="1" applyAlignment="1">
      <alignment horizontal="left" vertical="top" wrapText="1" indent="15"/>
    </xf>
    <xf numFmtId="1" fontId="3" fillId="0" borderId="9" xfId="0" applyNumberFormat="1" applyFont="1" applyFill="1" applyBorder="1" applyAlignment="1">
      <alignment horizontal="center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3" fillId="0" borderId="9" xfId="0" applyNumberFormat="1" applyFont="1" applyFill="1" applyBorder="1" applyAlignment="1">
      <alignment horizontal="center" vertical="top" shrinkToFit="1"/>
    </xf>
    <xf numFmtId="2" fontId="3" fillId="0" borderId="11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left" wrapText="1" indent="9"/>
    </xf>
    <xf numFmtId="0" fontId="0" fillId="0" borderId="0" xfId="0" applyFill="1" applyBorder="1" applyAlignment="1">
      <alignment horizontal="left" wrapText="1" indent="9"/>
    </xf>
    <xf numFmtId="0" fontId="19" fillId="0" borderId="0" xfId="0" applyFont="1" applyFill="1" applyBorder="1" applyAlignment="1">
      <alignment horizontal="left" vertical="top" wrapText="1" indent="18"/>
    </xf>
    <xf numFmtId="0" fontId="0" fillId="0" borderId="0" xfId="0" applyFill="1" applyBorder="1" applyAlignment="1">
      <alignment horizontal="left" vertical="top" wrapText="1" indent="18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 indent="3"/>
    </xf>
    <xf numFmtId="0" fontId="1" fillId="0" borderId="6" xfId="0" applyFont="1" applyFill="1" applyBorder="1" applyAlignment="1">
      <alignment horizontal="left" vertical="center" wrapText="1" indent="3"/>
    </xf>
    <xf numFmtId="0" fontId="1" fillId="0" borderId="7" xfId="0" applyFont="1" applyFill="1" applyBorder="1" applyAlignment="1">
      <alignment horizontal="left" vertical="center" wrapText="1" indent="3"/>
    </xf>
    <xf numFmtId="0" fontId="1" fillId="0" borderId="8" xfId="0" applyFont="1" applyFill="1" applyBorder="1" applyAlignment="1">
      <alignment horizontal="left" vertical="center" wrapText="1" indent="3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wrapText="1" indent="1"/>
    </xf>
    <xf numFmtId="0" fontId="0" fillId="0" borderId="7" xfId="0" applyFill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2"/>
    </xf>
    <xf numFmtId="0" fontId="1" fillId="0" borderId="6" xfId="0" applyFont="1" applyFill="1" applyBorder="1" applyAlignment="1">
      <alignment horizontal="left" vertical="center" wrapText="1" indent="2"/>
    </xf>
    <xf numFmtId="0" fontId="1" fillId="0" borderId="7" xfId="0" applyFont="1" applyFill="1" applyBorder="1" applyAlignment="1">
      <alignment horizontal="left" vertical="center" wrapText="1" indent="2"/>
    </xf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 indent="3"/>
    </xf>
    <xf numFmtId="0" fontId="21" fillId="2" borderId="3" xfId="0" applyFont="1" applyFill="1" applyBorder="1" applyAlignment="1">
      <alignment horizontal="left" vertical="center" wrapText="1" indent="3"/>
    </xf>
    <xf numFmtId="0" fontId="21" fillId="2" borderId="4" xfId="0" applyFont="1" applyFill="1" applyBorder="1" applyAlignment="1">
      <alignment horizontal="left" vertical="center" wrapText="1" indent="3"/>
    </xf>
    <xf numFmtId="0" fontId="21" fillId="2" borderId="2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left" vertical="top" wrapText="1" indent="6"/>
    </xf>
    <xf numFmtId="0" fontId="21" fillId="2" borderId="10" xfId="0" applyFont="1" applyFill="1" applyBorder="1" applyAlignment="1">
      <alignment horizontal="left" vertical="top" wrapText="1" indent="6"/>
    </xf>
    <xf numFmtId="0" fontId="21" fillId="2" borderId="11" xfId="0" applyFont="1" applyFill="1" applyBorder="1" applyAlignment="1">
      <alignment horizontal="left" vertical="top" wrapText="1" indent="6"/>
    </xf>
    <xf numFmtId="0" fontId="21" fillId="2" borderId="9" xfId="0" applyFont="1" applyFill="1" applyBorder="1" applyAlignment="1">
      <alignment horizontal="left" vertical="top" wrapText="1" indent="2"/>
    </xf>
    <xf numFmtId="0" fontId="21" fillId="2" borderId="10" xfId="0" applyFont="1" applyFill="1" applyBorder="1" applyAlignment="1">
      <alignment horizontal="left" vertical="top" wrapText="1" indent="2"/>
    </xf>
    <xf numFmtId="0" fontId="21" fillId="2" borderId="11" xfId="0" applyFont="1" applyFill="1" applyBorder="1" applyAlignment="1">
      <alignment horizontal="left" vertical="top" wrapText="1" indent="2"/>
    </xf>
    <xf numFmtId="0" fontId="21" fillId="2" borderId="2" xfId="0" applyFont="1" applyFill="1" applyBorder="1" applyAlignment="1">
      <alignment horizontal="left" vertical="center" wrapText="1" indent="1"/>
    </xf>
    <xf numFmtId="0" fontId="21" fillId="2" borderId="3" xfId="0" applyFont="1" applyFill="1" applyBorder="1" applyAlignment="1">
      <alignment horizontal="left" vertical="center" wrapText="1" indent="1"/>
    </xf>
    <xf numFmtId="0" fontId="21" fillId="2" borderId="4" xfId="0" applyFont="1" applyFill="1" applyBorder="1" applyAlignment="1">
      <alignment horizontal="left" vertical="center" wrapText="1" inden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165" fontId="26" fillId="9" borderId="72" xfId="1" applyNumberFormat="1" applyFont="1" applyFill="1" applyBorder="1" applyAlignment="1">
      <alignment horizontal="left" vertical="center" wrapText="1"/>
    </xf>
    <xf numFmtId="0" fontId="29" fillId="0" borderId="22" xfId="1" applyFont="1" applyBorder="1"/>
    <xf numFmtId="0" fontId="29" fillId="0" borderId="20" xfId="1" applyFont="1" applyBorder="1"/>
    <xf numFmtId="165" fontId="24" fillId="0" borderId="0" xfId="1" applyNumberFormat="1" applyFont="1" applyAlignment="1">
      <alignment horizontal="center" vertical="center"/>
    </xf>
    <xf numFmtId="0" fontId="24" fillId="0" borderId="0" xfId="1" applyFont="1" applyAlignment="1"/>
    <xf numFmtId="165" fontId="23" fillId="6" borderId="16" xfId="1" applyNumberFormat="1" applyFont="1" applyFill="1" applyBorder="1" applyAlignment="1">
      <alignment horizontal="left" vertical="center"/>
    </xf>
    <xf numFmtId="0" fontId="29" fillId="0" borderId="17" xfId="1" applyFont="1" applyBorder="1"/>
    <xf numFmtId="0" fontId="21" fillId="2" borderId="2" xfId="0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left" vertical="top" wrapText="1"/>
    </xf>
    <xf numFmtId="0" fontId="21" fillId="4" borderId="10" xfId="0" applyFont="1" applyFill="1" applyBorder="1" applyAlignment="1">
      <alignment horizontal="left" vertical="top" wrapText="1"/>
    </xf>
    <xf numFmtId="0" fontId="21" fillId="4" borderId="11" xfId="0" applyFont="1" applyFill="1" applyBorder="1" applyAlignment="1">
      <alignment horizontal="left" vertical="top" wrapText="1"/>
    </xf>
    <xf numFmtId="4" fontId="27" fillId="0" borderId="49" xfId="1" applyNumberFormat="1" applyFont="1" applyBorder="1" applyAlignment="1">
      <alignment horizontal="right" vertical="center"/>
    </xf>
    <xf numFmtId="0" fontId="29" fillId="0" borderId="12" xfId="1" applyFont="1" applyBorder="1"/>
    <xf numFmtId="0" fontId="29" fillId="0" borderId="62" xfId="1" applyFont="1" applyBorder="1"/>
    <xf numFmtId="0" fontId="29" fillId="0" borderId="63" xfId="1" applyFont="1" applyBorder="1"/>
    <xf numFmtId="0" fontId="29" fillId="0" borderId="57" xfId="1" applyFont="1" applyBorder="1"/>
    <xf numFmtId="0" fontId="29" fillId="0" borderId="64" xfId="1" applyFont="1" applyBorder="1"/>
    <xf numFmtId="165" fontId="26" fillId="9" borderId="21" xfId="1" applyNumberFormat="1" applyFont="1" applyFill="1" applyBorder="1" applyAlignment="1">
      <alignment horizontal="left" vertical="center" wrapText="1"/>
    </xf>
    <xf numFmtId="0" fontId="29" fillId="0" borderId="18" xfId="1" applyFont="1" applyBorder="1"/>
    <xf numFmtId="0" fontId="21" fillId="2" borderId="9" xfId="0" applyFont="1" applyFill="1" applyBorder="1" applyAlignment="1">
      <alignment horizontal="left" vertical="center" wrapText="1" indent="1"/>
    </xf>
    <xf numFmtId="0" fontId="21" fillId="2" borderId="10" xfId="0" applyFont="1" applyFill="1" applyBorder="1" applyAlignment="1">
      <alignment horizontal="left" vertical="center" wrapText="1" indent="1"/>
    </xf>
    <xf numFmtId="0" fontId="21" fillId="2" borderId="11" xfId="0" applyFont="1" applyFill="1" applyBorder="1" applyAlignment="1">
      <alignment horizontal="left" vertical="center" wrapText="1" inden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266319</xdr:colOff>
      <xdr:row>10</xdr:row>
      <xdr:rowOff>62579</xdr:rowOff>
    </xdr:from>
    <xdr:ext cx="1278890" cy="5080"/>
    <xdr:sp macro="" textlink="">
      <xdr:nvSpPr>
        <xdr:cNvPr id="2" name="Shape 2"/>
        <xdr:cNvSpPr/>
      </xdr:nvSpPr>
      <xdr:spPr>
        <a:xfrm>
          <a:off x="0" y="0"/>
          <a:ext cx="1278890" cy="5080"/>
        </a:xfrm>
        <a:custGeom>
          <a:avLst/>
          <a:gdLst/>
          <a:ahLst/>
          <a:cxnLst/>
          <a:rect l="0" t="0" r="0" b="0"/>
          <a:pathLst>
            <a:path w="1278890" h="5080">
              <a:moveTo>
                <a:pt x="1278636" y="0"/>
              </a:moveTo>
              <a:lnTo>
                <a:pt x="0" y="0"/>
              </a:lnTo>
              <a:lnTo>
                <a:pt x="0" y="4572"/>
              </a:lnTo>
              <a:lnTo>
                <a:pt x="1278636" y="4572"/>
              </a:lnTo>
              <a:lnTo>
                <a:pt x="1278636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11</xdr:col>
      <xdr:colOff>266191</xdr:colOff>
      <xdr:row>10</xdr:row>
      <xdr:rowOff>62579</xdr:rowOff>
    </xdr:from>
    <xdr:ext cx="2828925" cy="5080"/>
    <xdr:sp macro="" textlink="">
      <xdr:nvSpPr>
        <xdr:cNvPr id="3" name="Shape 3"/>
        <xdr:cNvSpPr/>
      </xdr:nvSpPr>
      <xdr:spPr>
        <a:xfrm>
          <a:off x="0" y="0"/>
          <a:ext cx="2828925" cy="5080"/>
        </a:xfrm>
        <a:custGeom>
          <a:avLst/>
          <a:gdLst/>
          <a:ahLst/>
          <a:cxnLst/>
          <a:rect l="0" t="0" r="0" b="0"/>
          <a:pathLst>
            <a:path w="2828925" h="5080">
              <a:moveTo>
                <a:pt x="2828544" y="0"/>
              </a:moveTo>
              <a:lnTo>
                <a:pt x="0" y="0"/>
              </a:lnTo>
              <a:lnTo>
                <a:pt x="0" y="4572"/>
              </a:lnTo>
              <a:lnTo>
                <a:pt x="2828544" y="4572"/>
              </a:lnTo>
              <a:lnTo>
                <a:pt x="2828544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101136</xdr:colOff>
      <xdr:row>0</xdr:row>
      <xdr:rowOff>67579</xdr:rowOff>
    </xdr:from>
    <xdr:ext cx="521878" cy="382866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1878" cy="38286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/Downloads/budget__972ba99ae8a83a7785e4c9e6732f6d13e58f683c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/Desktop/&#1060;&#1086;&#1088;&#1084;&#1072;%20&#1076;&#1083;&#1103;%20&#1074;&#1085;&#1077;&#1089;&#1077;&#1085;&#1085;&#1103;%20&#1079;&#1084;&#1110;&#1085;%20&#1076;&#1086;%20&#1082;&#1086;&#1096;&#1090;&#1086;&#1088;&#1080;&#1089;&#1091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>
        <row r="12">
          <cell r="A12" t="str">
            <v>Назва Заявника:</v>
          </cell>
        </row>
        <row r="15">
          <cell r="M15">
            <v>0</v>
          </cell>
          <cell r="S15">
            <v>0</v>
          </cell>
        </row>
        <row r="22">
          <cell r="D22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трати"/>
      <sheetName val="Кошторис  витрат"/>
      <sheetName val="Table 2"/>
      <sheetName val="Table 2 (2)"/>
      <sheetName val="Table 2 (3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zoomScale="190" zoomScaleNormal="190" workbookViewId="0">
      <selection sqref="A1:F1"/>
    </sheetView>
  </sheetViews>
  <sheetFormatPr defaultRowHeight="12.75" x14ac:dyDescent="0.2"/>
  <cols>
    <col min="1" max="1" width="8.83203125" customWidth="1"/>
    <col min="2" max="2" width="8.1640625" customWidth="1"/>
    <col min="3" max="3" width="11.5" customWidth="1"/>
    <col min="4" max="4" width="11.83203125" customWidth="1"/>
    <col min="5" max="5" width="11.5" customWidth="1"/>
    <col min="6" max="6" width="8" customWidth="1"/>
    <col min="7" max="7" width="3.33203125" customWidth="1"/>
    <col min="8" max="8" width="11.5" customWidth="1"/>
    <col min="9" max="9" width="11.83203125" customWidth="1"/>
    <col min="10" max="10" width="8.1640625" customWidth="1"/>
    <col min="11" max="11" width="11.5" customWidth="1"/>
    <col min="12" max="12" width="8.1640625" customWidth="1"/>
    <col min="13" max="13" width="11.5" customWidth="1"/>
    <col min="14" max="14" width="8.1640625" customWidth="1"/>
    <col min="15" max="15" width="11.5" customWidth="1"/>
    <col min="16" max="16" width="30.5" customWidth="1"/>
  </cols>
  <sheetData>
    <row r="1" spans="1:16" ht="109.5" customHeight="1" x14ac:dyDescent="0.2">
      <c r="A1" s="299" t="s">
        <v>349</v>
      </c>
      <c r="B1" s="300"/>
      <c r="C1" s="300"/>
      <c r="D1" s="300"/>
      <c r="E1" s="300"/>
      <c r="F1" s="300"/>
      <c r="G1" s="301" t="s">
        <v>351</v>
      </c>
      <c r="H1" s="302"/>
      <c r="I1" s="302"/>
      <c r="J1" s="302"/>
      <c r="K1" s="302"/>
      <c r="L1" s="302"/>
      <c r="M1" s="302"/>
      <c r="N1" s="302"/>
      <c r="O1" s="302"/>
      <c r="P1" s="302"/>
    </row>
    <row r="2" spans="1:16" ht="17.45" customHeight="1" x14ac:dyDescent="0.2">
      <c r="A2" s="303" t="s">
        <v>350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10.5" customHeight="1" x14ac:dyDescent="0.2">
      <c r="A3" s="305"/>
      <c r="B3" s="308" t="s">
        <v>0</v>
      </c>
      <c r="C3" s="309"/>
      <c r="D3" s="312" t="s">
        <v>1</v>
      </c>
      <c r="E3" s="313"/>
      <c r="F3" s="313"/>
      <c r="G3" s="313"/>
      <c r="H3" s="313"/>
      <c r="I3" s="313"/>
      <c r="J3" s="313"/>
      <c r="K3" s="314"/>
      <c r="L3" s="315" t="s">
        <v>2</v>
      </c>
      <c r="M3" s="316"/>
      <c r="N3" s="319" t="s">
        <v>3</v>
      </c>
      <c r="O3" s="320"/>
    </row>
    <row r="4" spans="1:16" ht="48" customHeight="1" x14ac:dyDescent="0.2">
      <c r="A4" s="306"/>
      <c r="B4" s="310"/>
      <c r="C4" s="311"/>
      <c r="D4" s="2" t="s">
        <v>4</v>
      </c>
      <c r="E4" s="3" t="s">
        <v>5</v>
      </c>
      <c r="F4" s="323" t="s">
        <v>6</v>
      </c>
      <c r="G4" s="324"/>
      <c r="H4" s="3" t="s">
        <v>7</v>
      </c>
      <c r="I4" s="4" t="s">
        <v>8</v>
      </c>
      <c r="J4" s="325" t="s">
        <v>9</v>
      </c>
      <c r="K4" s="326"/>
      <c r="L4" s="317"/>
      <c r="M4" s="318"/>
      <c r="N4" s="321"/>
      <c r="O4" s="322"/>
    </row>
    <row r="5" spans="1:16" ht="13.5" customHeight="1" x14ac:dyDescent="0.2">
      <c r="A5" s="307"/>
      <c r="B5" s="5" t="s">
        <v>10</v>
      </c>
      <c r="C5" s="6" t="s">
        <v>11</v>
      </c>
      <c r="D5" s="5" t="s">
        <v>11</v>
      </c>
      <c r="E5" s="5" t="s">
        <v>11</v>
      </c>
      <c r="F5" s="327" t="s">
        <v>11</v>
      </c>
      <c r="G5" s="328"/>
      <c r="H5" s="5" t="s">
        <v>11</v>
      </c>
      <c r="I5" s="6" t="s">
        <v>11</v>
      </c>
      <c r="J5" s="5" t="s">
        <v>10</v>
      </c>
      <c r="K5" s="7" t="s">
        <v>12</v>
      </c>
      <c r="L5" s="5" t="s">
        <v>10</v>
      </c>
      <c r="M5" s="6" t="s">
        <v>11</v>
      </c>
      <c r="N5" s="1" t="s">
        <v>13</v>
      </c>
      <c r="O5" s="1" t="s">
        <v>14</v>
      </c>
    </row>
    <row r="6" spans="1:16" ht="10.5" customHeight="1" x14ac:dyDescent="0.2">
      <c r="A6" s="5" t="s">
        <v>15</v>
      </c>
      <c r="B6" s="8">
        <v>1</v>
      </c>
      <c r="C6" s="9">
        <v>2</v>
      </c>
      <c r="D6" s="8">
        <v>3</v>
      </c>
      <c r="E6" s="8">
        <v>4</v>
      </c>
      <c r="F6" s="295">
        <v>5</v>
      </c>
      <c r="G6" s="296"/>
      <c r="H6" s="8">
        <v>6</v>
      </c>
      <c r="I6" s="9">
        <v>7</v>
      </c>
      <c r="J6" s="8">
        <v>8</v>
      </c>
      <c r="K6" s="8">
        <v>9</v>
      </c>
      <c r="L6" s="8">
        <v>10</v>
      </c>
      <c r="M6" s="9">
        <v>11</v>
      </c>
      <c r="N6" s="8">
        <v>12</v>
      </c>
      <c r="O6" s="8">
        <v>13</v>
      </c>
    </row>
    <row r="7" spans="1:16" ht="10.5" customHeight="1" x14ac:dyDescent="0.2">
      <c r="A7" s="5" t="s">
        <v>16</v>
      </c>
      <c r="B7" s="21">
        <v>100</v>
      </c>
      <c r="C7" s="10">
        <v>1470500.0024000001</v>
      </c>
      <c r="D7" s="11">
        <v>0</v>
      </c>
      <c r="E7" s="11">
        <v>0</v>
      </c>
      <c r="F7" s="297">
        <v>0</v>
      </c>
      <c r="G7" s="298"/>
      <c r="H7" s="11">
        <v>0</v>
      </c>
      <c r="I7" s="10">
        <v>555635.76</v>
      </c>
      <c r="J7" s="21">
        <v>100</v>
      </c>
      <c r="K7" s="11">
        <f>C7+I7</f>
        <v>2026135.7624000001</v>
      </c>
      <c r="L7" s="21">
        <f>M7/O7*100</f>
        <v>19.89201754442546</v>
      </c>
      <c r="M7" s="10">
        <v>503120</v>
      </c>
      <c r="N7" s="12">
        <v>1</v>
      </c>
      <c r="O7" s="13">
        <f>K7+M7</f>
        <v>2529255.7624000004</v>
      </c>
    </row>
    <row r="8" spans="1:16" ht="10.5" customHeight="1" x14ac:dyDescent="0.2">
      <c r="A8" s="5" t="s">
        <v>17</v>
      </c>
      <c r="B8" s="21">
        <v>100</v>
      </c>
      <c r="C8" s="10">
        <v>1470500.0024000001</v>
      </c>
      <c r="D8" s="11">
        <v>0</v>
      </c>
      <c r="E8" s="11">
        <v>0</v>
      </c>
      <c r="F8" s="297">
        <v>0</v>
      </c>
      <c r="G8" s="298"/>
      <c r="H8" s="11">
        <v>0</v>
      </c>
      <c r="I8" s="10">
        <f>I7</f>
        <v>555635.76</v>
      </c>
      <c r="J8" s="21">
        <v>100</v>
      </c>
      <c r="K8" s="11">
        <f>C8+I8</f>
        <v>2026135.7624000001</v>
      </c>
      <c r="L8" s="21">
        <f t="shared" ref="L8:L10" si="0">M8/O8*100</f>
        <v>19.89201754442546</v>
      </c>
      <c r="M8" s="10">
        <v>503120</v>
      </c>
      <c r="N8" s="14">
        <v>1</v>
      </c>
      <c r="O8" s="13">
        <f>K8+M8</f>
        <v>2529255.7624000004</v>
      </c>
    </row>
    <row r="9" spans="1:16" ht="10.5" customHeight="1" x14ac:dyDescent="0.2">
      <c r="A9" s="5" t="s">
        <v>18</v>
      </c>
      <c r="B9" s="21">
        <f>C9/C8*100</f>
        <v>74.999999877592643</v>
      </c>
      <c r="C9" s="10">
        <v>1102875</v>
      </c>
      <c r="D9" s="11">
        <v>0</v>
      </c>
      <c r="E9" s="11">
        <v>0</v>
      </c>
      <c r="F9" s="297">
        <v>0</v>
      </c>
      <c r="G9" s="298"/>
      <c r="H9" s="11">
        <v>0</v>
      </c>
      <c r="I9" s="10">
        <v>312850</v>
      </c>
      <c r="J9" s="21">
        <f>K9/K8*100</f>
        <v>69.873155899634497</v>
      </c>
      <c r="K9" s="11">
        <f>C9+I9</f>
        <v>1415725</v>
      </c>
      <c r="L9" s="21"/>
      <c r="M9" s="10">
        <v>503120</v>
      </c>
      <c r="N9" s="22">
        <f>O9/O8*100</f>
        <v>75.865993013660898</v>
      </c>
      <c r="O9" s="13">
        <f t="shared" ref="O9:O10" si="1">K9+M9</f>
        <v>1918845</v>
      </c>
    </row>
    <row r="10" spans="1:16" ht="13.5" customHeight="1" x14ac:dyDescent="0.2">
      <c r="A10" s="15" t="s">
        <v>19</v>
      </c>
      <c r="B10" s="21">
        <f>C10/C8*100</f>
        <v>25.00000012240735</v>
      </c>
      <c r="C10" s="10">
        <f>C8-C9</f>
        <v>367625.00240000011</v>
      </c>
      <c r="D10" s="11">
        <v>0</v>
      </c>
      <c r="E10" s="11">
        <v>0</v>
      </c>
      <c r="F10" s="297">
        <v>0</v>
      </c>
      <c r="G10" s="298"/>
      <c r="H10" s="11">
        <v>0</v>
      </c>
      <c r="I10" s="10">
        <f>I8-I9</f>
        <v>242785.76</v>
      </c>
      <c r="J10" s="21">
        <f>K10/K8*100</f>
        <v>30.126844100365506</v>
      </c>
      <c r="K10" s="11">
        <f>C10+I10</f>
        <v>610410.76240000012</v>
      </c>
      <c r="L10" s="21">
        <f t="shared" si="0"/>
        <v>0</v>
      </c>
      <c r="M10" s="10">
        <v>0</v>
      </c>
      <c r="N10" s="22">
        <f>O10/O8*100</f>
        <v>24.134006986339092</v>
      </c>
      <c r="O10" s="13">
        <f t="shared" si="1"/>
        <v>610410.76240000012</v>
      </c>
    </row>
    <row r="11" spans="1:16" ht="13.5" customHeight="1" x14ac:dyDescent="0.2">
      <c r="A11" s="294" t="s">
        <v>20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</row>
    <row r="12" spans="1:16" x14ac:dyDescent="0.2">
      <c r="M12" s="20"/>
    </row>
  </sheetData>
  <mergeCells count="17">
    <mergeCell ref="A1:F1"/>
    <mergeCell ref="G1:P1"/>
    <mergeCell ref="A2:P2"/>
    <mergeCell ref="A3:A5"/>
    <mergeCell ref="B3:C4"/>
    <mergeCell ref="D3:K3"/>
    <mergeCell ref="L3:M4"/>
    <mergeCell ref="N3:O4"/>
    <mergeCell ref="F4:G4"/>
    <mergeCell ref="J4:K4"/>
    <mergeCell ref="F5:G5"/>
    <mergeCell ref="A11:P11"/>
    <mergeCell ref="F6:G6"/>
    <mergeCell ref="F7:G7"/>
    <mergeCell ref="F8:G8"/>
    <mergeCell ref="F9:G9"/>
    <mergeCell ref="F10:G10"/>
  </mergeCells>
  <pageMargins left="0.7" right="0.7" top="0.75" bottom="0.75" header="0.3" footer="0.3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1"/>
  <sheetViews>
    <sheetView tabSelected="1" zoomScale="230" zoomScaleNormal="230" workbookViewId="0">
      <selection activeCell="A199" sqref="A199"/>
    </sheetView>
  </sheetViews>
  <sheetFormatPr defaultColWidth="8.83203125" defaultRowHeight="6" x14ac:dyDescent="0.2"/>
  <cols>
    <col min="1" max="1" width="4.6640625" style="23" customWidth="1"/>
    <col min="2" max="2" width="2.83203125" style="23" customWidth="1"/>
    <col min="3" max="3" width="19.5" style="23" customWidth="1"/>
    <col min="4" max="4" width="4.1640625" style="23" customWidth="1"/>
    <col min="5" max="5" width="4.83203125" style="23" customWidth="1"/>
    <col min="6" max="6" width="6.6640625" style="23" customWidth="1"/>
    <col min="7" max="7" width="7.1640625" style="23" customWidth="1"/>
    <col min="8" max="8" width="4.6640625" style="23" customWidth="1"/>
    <col min="9" max="9" width="6.6640625" style="23" customWidth="1"/>
    <col min="10" max="10" width="7.1640625" style="23" customWidth="1"/>
    <col min="11" max="11" width="4.83203125" style="23" customWidth="1"/>
    <col min="12" max="12" width="6.5" style="23" customWidth="1"/>
    <col min="13" max="13" width="7.1640625" style="23" customWidth="1"/>
    <col min="14" max="14" width="4.83203125" style="23" customWidth="1"/>
    <col min="15" max="15" width="6.6640625" style="23" customWidth="1"/>
    <col min="16" max="16" width="7.1640625" style="23" customWidth="1"/>
    <col min="17" max="17" width="4.83203125" style="23" customWidth="1"/>
    <col min="18" max="18" width="6.5" style="23" customWidth="1"/>
    <col min="19" max="19" width="7.1640625" style="23" customWidth="1"/>
    <col min="20" max="20" width="4.83203125" style="23" customWidth="1"/>
    <col min="21" max="21" width="6.5" style="23" customWidth="1"/>
    <col min="22" max="22" width="7.1640625" style="23" customWidth="1"/>
    <col min="23" max="23" width="5.83203125" style="23" customWidth="1"/>
    <col min="24" max="25" width="5.5" style="23" customWidth="1"/>
    <col min="26" max="26" width="6" style="23" customWidth="1"/>
    <col min="27" max="27" width="8.5" style="23" customWidth="1"/>
    <col min="28" max="28" width="2.83203125" style="23" customWidth="1"/>
    <col min="29" max="16384" width="8.83203125" style="23"/>
  </cols>
  <sheetData>
    <row r="1" spans="1:33" ht="33.6" customHeight="1" x14ac:dyDescent="0.2">
      <c r="A1" s="329" t="s">
        <v>352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</row>
    <row r="2" spans="1:33" x14ac:dyDescent="0.2">
      <c r="A2" s="331" t="s">
        <v>21</v>
      </c>
      <c r="B2" s="331" t="s">
        <v>22</v>
      </c>
      <c r="C2" s="334" t="s">
        <v>23</v>
      </c>
      <c r="D2" s="337" t="s">
        <v>24</v>
      </c>
      <c r="E2" s="340" t="s">
        <v>25</v>
      </c>
      <c r="F2" s="341"/>
      <c r="G2" s="341"/>
      <c r="H2" s="341"/>
      <c r="I2" s="341"/>
      <c r="J2" s="342"/>
      <c r="K2" s="343" t="s">
        <v>26</v>
      </c>
      <c r="L2" s="344"/>
      <c r="M2" s="344"/>
      <c r="N2" s="344"/>
      <c r="O2" s="344"/>
      <c r="P2" s="345"/>
      <c r="Q2" s="340" t="s">
        <v>27</v>
      </c>
      <c r="R2" s="341"/>
      <c r="S2" s="341"/>
      <c r="T2" s="341"/>
      <c r="U2" s="341"/>
      <c r="V2" s="342"/>
      <c r="W2" s="346" t="s">
        <v>28</v>
      </c>
      <c r="X2" s="347"/>
      <c r="Y2" s="347"/>
      <c r="Z2" s="348"/>
      <c r="AA2" s="349" t="s">
        <v>29</v>
      </c>
    </row>
    <row r="3" spans="1:33" x14ac:dyDescent="0.2">
      <c r="A3" s="332"/>
      <c r="B3" s="332"/>
      <c r="C3" s="335"/>
      <c r="D3" s="338"/>
      <c r="E3" s="374" t="s">
        <v>30</v>
      </c>
      <c r="F3" s="375"/>
      <c r="G3" s="376"/>
      <c r="H3" s="374" t="s">
        <v>31</v>
      </c>
      <c r="I3" s="375"/>
      <c r="J3" s="376"/>
      <c r="K3" s="374" t="s">
        <v>30</v>
      </c>
      <c r="L3" s="375"/>
      <c r="M3" s="376"/>
      <c r="N3" s="374" t="s">
        <v>31</v>
      </c>
      <c r="O3" s="375"/>
      <c r="P3" s="376"/>
      <c r="Q3" s="374" t="s">
        <v>30</v>
      </c>
      <c r="R3" s="375"/>
      <c r="S3" s="376"/>
      <c r="T3" s="374" t="s">
        <v>31</v>
      </c>
      <c r="U3" s="375"/>
      <c r="V3" s="376"/>
      <c r="W3" s="337" t="s">
        <v>32</v>
      </c>
      <c r="X3" s="361" t="s">
        <v>33</v>
      </c>
      <c r="Y3" s="352" t="s">
        <v>34</v>
      </c>
      <c r="Z3" s="353"/>
      <c r="AA3" s="350"/>
    </row>
    <row r="4" spans="1:33" ht="12" x14ac:dyDescent="0.2">
      <c r="A4" s="333"/>
      <c r="B4" s="333"/>
      <c r="C4" s="336"/>
      <c r="D4" s="339"/>
      <c r="E4" s="24" t="s">
        <v>353</v>
      </c>
      <c r="F4" s="24" t="s">
        <v>354</v>
      </c>
      <c r="G4" s="24" t="s">
        <v>355</v>
      </c>
      <c r="H4" s="24" t="s">
        <v>353</v>
      </c>
      <c r="I4" s="24" t="s">
        <v>354</v>
      </c>
      <c r="J4" s="24" t="s">
        <v>356</v>
      </c>
      <c r="K4" s="24" t="s">
        <v>353</v>
      </c>
      <c r="L4" s="24" t="s">
        <v>357</v>
      </c>
      <c r="M4" s="24" t="s">
        <v>358</v>
      </c>
      <c r="N4" s="24" t="s">
        <v>353</v>
      </c>
      <c r="O4" s="24" t="s">
        <v>357</v>
      </c>
      <c r="P4" s="24" t="s">
        <v>359</v>
      </c>
      <c r="Q4" s="24" t="s">
        <v>353</v>
      </c>
      <c r="R4" s="24" t="s">
        <v>357</v>
      </c>
      <c r="S4" s="24" t="s">
        <v>360</v>
      </c>
      <c r="T4" s="24" t="s">
        <v>353</v>
      </c>
      <c r="U4" s="24" t="s">
        <v>357</v>
      </c>
      <c r="V4" s="24" t="s">
        <v>361</v>
      </c>
      <c r="W4" s="339"/>
      <c r="X4" s="362"/>
      <c r="Y4" s="25" t="s">
        <v>35</v>
      </c>
      <c r="Z4" s="25" t="s">
        <v>36</v>
      </c>
      <c r="AA4" s="351"/>
    </row>
    <row r="5" spans="1:33" x14ac:dyDescent="0.2">
      <c r="A5" s="16">
        <v>1</v>
      </c>
      <c r="B5" s="17">
        <v>2</v>
      </c>
      <c r="C5" s="16">
        <v>3</v>
      </c>
      <c r="D5" s="18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9">
        <v>25</v>
      </c>
      <c r="Z5" s="19">
        <v>26</v>
      </c>
      <c r="AA5" s="16">
        <v>27</v>
      </c>
    </row>
    <row r="6" spans="1:33" ht="6.75" thickBot="1" x14ac:dyDescent="0.25">
      <c r="A6" s="363" t="s">
        <v>362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5"/>
    </row>
    <row r="7" spans="1:33" s="33" customFormat="1" ht="6.75" thickBot="1" x14ac:dyDescent="0.2">
      <c r="A7" s="26" t="s">
        <v>37</v>
      </c>
      <c r="B7" s="27">
        <v>1</v>
      </c>
      <c r="C7" s="28" t="s">
        <v>38</v>
      </c>
      <c r="D7" s="29"/>
      <c r="E7" s="30"/>
      <c r="F7" s="30"/>
      <c r="G7" s="30"/>
      <c r="H7" s="30"/>
      <c r="I7" s="30"/>
      <c r="J7" s="30"/>
      <c r="K7" s="30"/>
      <c r="L7" s="30"/>
      <c r="M7" s="30"/>
      <c r="N7" s="31"/>
      <c r="O7" s="32"/>
      <c r="P7" s="32"/>
      <c r="Q7" s="32"/>
      <c r="R7" s="32"/>
      <c r="S7" s="32"/>
    </row>
    <row r="8" spans="1:33" s="33" customFormat="1" ht="12" x14ac:dyDescent="0.15">
      <c r="A8" s="34" t="s">
        <v>39</v>
      </c>
      <c r="B8" s="35" t="s">
        <v>40</v>
      </c>
      <c r="C8" s="36" t="s">
        <v>41</v>
      </c>
      <c r="D8" s="37"/>
      <c r="E8" s="38">
        <f>SUM(E9:E23)</f>
        <v>36</v>
      </c>
      <c r="F8" s="39"/>
      <c r="G8" s="40">
        <f t="shared" ref="G8:K8" si="0">SUM(G9:G23)</f>
        <v>299592.25</v>
      </c>
      <c r="H8" s="38">
        <f>SUM(H9:H23)</f>
        <v>36.409371537122048</v>
      </c>
      <c r="I8" s="39"/>
      <c r="J8" s="41">
        <f t="shared" ref="J8" si="1">SUM(J9:J23)</f>
        <v>299592.25</v>
      </c>
      <c r="K8" s="38">
        <f t="shared" si="0"/>
        <v>0</v>
      </c>
      <c r="L8" s="39"/>
      <c r="M8" s="40">
        <f t="shared" ref="M8:Q8" si="2">SUM(M9:M23)</f>
        <v>0</v>
      </c>
      <c r="N8" s="41"/>
      <c r="O8" s="41"/>
      <c r="P8" s="41">
        <f t="shared" ref="P8" si="3">SUM(P9:P23)</f>
        <v>0</v>
      </c>
      <c r="Q8" s="38">
        <f t="shared" si="2"/>
        <v>0</v>
      </c>
      <c r="R8" s="39"/>
      <c r="S8" s="40">
        <f>SUM(S9:S23)</f>
        <v>0</v>
      </c>
      <c r="T8" s="41"/>
      <c r="U8" s="41"/>
      <c r="V8" s="41">
        <f t="shared" ref="V8" si="4">SUM(V9:V23)</f>
        <v>0</v>
      </c>
      <c r="W8" s="42">
        <f t="shared" ref="W8:W20" si="5">G8+M8+S8</f>
        <v>299592.25</v>
      </c>
      <c r="X8" s="43">
        <f>J8+P8+V8</f>
        <v>299592.25</v>
      </c>
      <c r="Y8" s="44">
        <f>X8-W8</f>
        <v>0</v>
      </c>
      <c r="Z8" s="44">
        <f>X8/W8*100</f>
        <v>100</v>
      </c>
      <c r="AA8" s="45"/>
      <c r="AB8" s="46"/>
    </row>
    <row r="9" spans="1:33" s="33" customFormat="1" ht="12" x14ac:dyDescent="0.15">
      <c r="A9" s="47" t="s">
        <v>42</v>
      </c>
      <c r="B9" s="48" t="s">
        <v>43</v>
      </c>
      <c r="C9" s="49" t="s">
        <v>44</v>
      </c>
      <c r="D9" s="50" t="s">
        <v>45</v>
      </c>
      <c r="E9" s="51">
        <v>5</v>
      </c>
      <c r="F9" s="52">
        <v>10279</v>
      </c>
      <c r="G9" s="53">
        <f t="shared" ref="G9:G23" si="6">E9*F9</f>
        <v>51395</v>
      </c>
      <c r="H9" s="51">
        <v>5</v>
      </c>
      <c r="I9" s="52">
        <v>10279</v>
      </c>
      <c r="J9" s="54">
        <f t="shared" ref="J9:J23" si="7">H9*I9</f>
        <v>51395</v>
      </c>
      <c r="K9" s="51"/>
      <c r="L9" s="52"/>
      <c r="M9" s="53">
        <f t="shared" ref="M9:M23" si="8">K9*L9</f>
        <v>0</v>
      </c>
      <c r="N9" s="54"/>
      <c r="O9" s="54"/>
      <c r="P9" s="54">
        <f t="shared" ref="P9:P23" si="9">N9*O9</f>
        <v>0</v>
      </c>
      <c r="Q9" s="51"/>
      <c r="R9" s="52"/>
      <c r="S9" s="53">
        <f t="shared" ref="S9:S23" si="10">Q9*R9</f>
        <v>0</v>
      </c>
      <c r="T9" s="54"/>
      <c r="U9" s="54"/>
      <c r="V9" s="54">
        <f t="shared" ref="V9:V23" si="11">T9*U9</f>
        <v>0</v>
      </c>
      <c r="W9" s="55">
        <f t="shared" si="5"/>
        <v>51395</v>
      </c>
      <c r="X9" s="43">
        <f t="shared" ref="X9:X72" si="12">J9+P9+V9</f>
        <v>51395</v>
      </c>
      <c r="Y9" s="44">
        <f t="shared" ref="Y9:Y72" si="13">X9-W9</f>
        <v>0</v>
      </c>
      <c r="Z9" s="44">
        <f t="shared" ref="Z9:Z72" si="14">X9/W9*100</f>
        <v>100</v>
      </c>
      <c r="AA9" s="56"/>
      <c r="AB9" s="57"/>
    </row>
    <row r="10" spans="1:33" s="33" customFormat="1" ht="12" x14ac:dyDescent="0.15">
      <c r="A10" s="47" t="s">
        <v>42</v>
      </c>
      <c r="B10" s="48" t="s">
        <v>46</v>
      </c>
      <c r="C10" s="49" t="s">
        <v>47</v>
      </c>
      <c r="D10" s="50" t="s">
        <v>45</v>
      </c>
      <c r="E10" s="51">
        <v>5</v>
      </c>
      <c r="F10" s="52">
        <v>9765</v>
      </c>
      <c r="G10" s="53">
        <f t="shared" si="6"/>
        <v>48825</v>
      </c>
      <c r="H10" s="51">
        <v>5</v>
      </c>
      <c r="I10" s="52">
        <v>9765</v>
      </c>
      <c r="J10" s="54">
        <f t="shared" si="7"/>
        <v>48825</v>
      </c>
      <c r="K10" s="51"/>
      <c r="L10" s="52"/>
      <c r="M10" s="53">
        <f t="shared" si="8"/>
        <v>0</v>
      </c>
      <c r="N10" s="54"/>
      <c r="O10" s="54"/>
      <c r="P10" s="54">
        <f t="shared" si="9"/>
        <v>0</v>
      </c>
      <c r="Q10" s="51"/>
      <c r="R10" s="52"/>
      <c r="S10" s="53">
        <f t="shared" si="10"/>
        <v>0</v>
      </c>
      <c r="T10" s="54"/>
      <c r="U10" s="54"/>
      <c r="V10" s="54">
        <f t="shared" si="11"/>
        <v>0</v>
      </c>
      <c r="W10" s="55">
        <f t="shared" si="5"/>
        <v>48825</v>
      </c>
      <c r="X10" s="43">
        <f t="shared" si="12"/>
        <v>48825</v>
      </c>
      <c r="Y10" s="44">
        <f t="shared" si="13"/>
        <v>0</v>
      </c>
      <c r="Z10" s="44">
        <f t="shared" si="14"/>
        <v>100</v>
      </c>
      <c r="AA10" s="56"/>
      <c r="AB10" s="57"/>
    </row>
    <row r="11" spans="1:33" s="33" customFormat="1" x14ac:dyDescent="0.15">
      <c r="A11" s="47" t="s">
        <v>42</v>
      </c>
      <c r="B11" s="48" t="s">
        <v>48</v>
      </c>
      <c r="C11" s="49" t="s">
        <v>49</v>
      </c>
      <c r="D11" s="50" t="s">
        <v>45</v>
      </c>
      <c r="E11" s="51">
        <v>1.25</v>
      </c>
      <c r="F11" s="58">
        <v>8010</v>
      </c>
      <c r="G11" s="53">
        <f t="shared" si="6"/>
        <v>10012.5</v>
      </c>
      <c r="H11" s="51">
        <v>1.25</v>
      </c>
      <c r="I11" s="58">
        <v>8010</v>
      </c>
      <c r="J11" s="59">
        <f t="shared" si="7"/>
        <v>10012.5</v>
      </c>
      <c r="K11" s="60"/>
      <c r="L11" s="58"/>
      <c r="M11" s="53">
        <f t="shared" si="8"/>
        <v>0</v>
      </c>
      <c r="N11" s="59"/>
      <c r="O11" s="59"/>
      <c r="P11" s="59">
        <f t="shared" si="9"/>
        <v>0</v>
      </c>
      <c r="Q11" s="60"/>
      <c r="R11" s="52"/>
      <c r="S11" s="53">
        <f t="shared" si="10"/>
        <v>0</v>
      </c>
      <c r="T11" s="54"/>
      <c r="U11" s="54"/>
      <c r="V11" s="54">
        <f t="shared" si="11"/>
        <v>0</v>
      </c>
      <c r="W11" s="55">
        <f t="shared" si="5"/>
        <v>10012.5</v>
      </c>
      <c r="X11" s="43">
        <f t="shared" si="12"/>
        <v>10012.5</v>
      </c>
      <c r="Y11" s="44">
        <f t="shared" si="13"/>
        <v>0</v>
      </c>
      <c r="Z11" s="44">
        <f t="shared" si="14"/>
        <v>100</v>
      </c>
      <c r="AA11" s="56"/>
      <c r="AB11" s="57"/>
      <c r="AC11" s="61"/>
      <c r="AD11" s="61"/>
      <c r="AE11" s="61"/>
      <c r="AF11" s="61"/>
      <c r="AG11" s="61"/>
    </row>
    <row r="12" spans="1:33" s="33" customFormat="1" x14ac:dyDescent="0.15">
      <c r="A12" s="47" t="s">
        <v>42</v>
      </c>
      <c r="B12" s="48" t="s">
        <v>50</v>
      </c>
      <c r="C12" s="49" t="s">
        <v>51</v>
      </c>
      <c r="D12" s="50" t="s">
        <v>45</v>
      </c>
      <c r="E12" s="51">
        <v>5</v>
      </c>
      <c r="F12" s="58">
        <v>9251</v>
      </c>
      <c r="G12" s="53">
        <f t="shared" si="6"/>
        <v>46255</v>
      </c>
      <c r="H12" s="51">
        <v>5</v>
      </c>
      <c r="I12" s="58">
        <v>9251</v>
      </c>
      <c r="J12" s="59">
        <f t="shared" si="7"/>
        <v>46255</v>
      </c>
      <c r="K12" s="60"/>
      <c r="L12" s="58"/>
      <c r="M12" s="53">
        <f t="shared" si="8"/>
        <v>0</v>
      </c>
      <c r="N12" s="59"/>
      <c r="O12" s="59"/>
      <c r="P12" s="59">
        <f t="shared" si="9"/>
        <v>0</v>
      </c>
      <c r="Q12" s="60"/>
      <c r="R12" s="52"/>
      <c r="S12" s="53">
        <f t="shared" si="10"/>
        <v>0</v>
      </c>
      <c r="T12" s="54"/>
      <c r="U12" s="54"/>
      <c r="V12" s="54">
        <f t="shared" si="11"/>
        <v>0</v>
      </c>
      <c r="W12" s="55">
        <f t="shared" si="5"/>
        <v>46255</v>
      </c>
      <c r="X12" s="43">
        <f t="shared" si="12"/>
        <v>46255</v>
      </c>
      <c r="Y12" s="44">
        <f t="shared" si="13"/>
        <v>0</v>
      </c>
      <c r="Z12" s="44">
        <f t="shared" si="14"/>
        <v>100</v>
      </c>
      <c r="AA12" s="56"/>
      <c r="AB12" s="57"/>
      <c r="AC12" s="61"/>
      <c r="AD12" s="61"/>
      <c r="AE12" s="61"/>
      <c r="AF12" s="61"/>
      <c r="AG12" s="61"/>
    </row>
    <row r="13" spans="1:33" s="33" customFormat="1" x14ac:dyDescent="0.15">
      <c r="A13" s="47" t="s">
        <v>42</v>
      </c>
      <c r="B13" s="48" t="s">
        <v>52</v>
      </c>
      <c r="C13" s="49" t="s">
        <v>53</v>
      </c>
      <c r="D13" s="50" t="s">
        <v>45</v>
      </c>
      <c r="E13" s="51">
        <v>1.5</v>
      </c>
      <c r="F13" s="58">
        <v>4005</v>
      </c>
      <c r="G13" s="53">
        <f t="shared" si="6"/>
        <v>6007.5</v>
      </c>
      <c r="H13" s="51">
        <v>1.5</v>
      </c>
      <c r="I13" s="58">
        <v>4005</v>
      </c>
      <c r="J13" s="59">
        <f t="shared" si="7"/>
        <v>6007.5</v>
      </c>
      <c r="K13" s="60"/>
      <c r="L13" s="58"/>
      <c r="M13" s="53">
        <f t="shared" si="8"/>
        <v>0</v>
      </c>
      <c r="N13" s="59"/>
      <c r="O13" s="59"/>
      <c r="P13" s="59">
        <f t="shared" si="9"/>
        <v>0</v>
      </c>
      <c r="Q13" s="60"/>
      <c r="R13" s="52"/>
      <c r="S13" s="53">
        <f t="shared" si="10"/>
        <v>0</v>
      </c>
      <c r="T13" s="54"/>
      <c r="U13" s="54"/>
      <c r="V13" s="54">
        <f t="shared" si="11"/>
        <v>0</v>
      </c>
      <c r="W13" s="55">
        <f t="shared" si="5"/>
        <v>6007.5</v>
      </c>
      <c r="X13" s="43">
        <f t="shared" si="12"/>
        <v>6007.5</v>
      </c>
      <c r="Y13" s="44">
        <f t="shared" si="13"/>
        <v>0</v>
      </c>
      <c r="Z13" s="44">
        <f t="shared" si="14"/>
        <v>100</v>
      </c>
      <c r="AA13" s="56"/>
      <c r="AB13" s="57"/>
      <c r="AC13" s="61"/>
      <c r="AD13" s="61"/>
      <c r="AE13" s="61"/>
      <c r="AF13" s="61"/>
      <c r="AG13" s="61"/>
    </row>
    <row r="14" spans="1:33" s="33" customFormat="1" x14ac:dyDescent="0.15">
      <c r="A14" s="47" t="s">
        <v>42</v>
      </c>
      <c r="B14" s="48" t="s">
        <v>54</v>
      </c>
      <c r="C14" s="49" t="s">
        <v>55</v>
      </c>
      <c r="D14" s="50" t="s">
        <v>45</v>
      </c>
      <c r="E14" s="51">
        <v>5</v>
      </c>
      <c r="F14" s="58">
        <v>7450</v>
      </c>
      <c r="G14" s="53">
        <f t="shared" si="6"/>
        <v>37250</v>
      </c>
      <c r="H14" s="51">
        <v>5</v>
      </c>
      <c r="I14" s="58">
        <v>7450</v>
      </c>
      <c r="J14" s="59">
        <f t="shared" si="7"/>
        <v>37250</v>
      </c>
      <c r="K14" s="60"/>
      <c r="L14" s="58"/>
      <c r="M14" s="53">
        <f t="shared" si="8"/>
        <v>0</v>
      </c>
      <c r="N14" s="59"/>
      <c r="O14" s="59"/>
      <c r="P14" s="59">
        <f t="shared" si="9"/>
        <v>0</v>
      </c>
      <c r="Q14" s="60"/>
      <c r="R14" s="52"/>
      <c r="S14" s="53">
        <f t="shared" si="10"/>
        <v>0</v>
      </c>
      <c r="T14" s="54"/>
      <c r="U14" s="54"/>
      <c r="V14" s="54">
        <f t="shared" si="11"/>
        <v>0</v>
      </c>
      <c r="W14" s="55">
        <f t="shared" si="5"/>
        <v>37250</v>
      </c>
      <c r="X14" s="43">
        <f t="shared" si="12"/>
        <v>37250</v>
      </c>
      <c r="Y14" s="44">
        <f t="shared" si="13"/>
        <v>0</v>
      </c>
      <c r="Z14" s="44">
        <f t="shared" si="14"/>
        <v>100</v>
      </c>
      <c r="AA14" s="56"/>
      <c r="AB14" s="57"/>
      <c r="AC14" s="61"/>
      <c r="AD14" s="61"/>
      <c r="AE14" s="61"/>
      <c r="AF14" s="61"/>
      <c r="AG14" s="61"/>
    </row>
    <row r="15" spans="1:33" s="33" customFormat="1" x14ac:dyDescent="0.15">
      <c r="A15" s="47" t="s">
        <v>42</v>
      </c>
      <c r="B15" s="48" t="s">
        <v>56</v>
      </c>
      <c r="C15" s="49" t="s">
        <v>57</v>
      </c>
      <c r="D15" s="50" t="s">
        <v>45</v>
      </c>
      <c r="E15" s="51">
        <v>4</v>
      </c>
      <c r="F15" s="58">
        <v>9719</v>
      </c>
      <c r="G15" s="53">
        <f t="shared" si="6"/>
        <v>38876</v>
      </c>
      <c r="H15" s="51">
        <v>4</v>
      </c>
      <c r="I15" s="58">
        <v>9719</v>
      </c>
      <c r="J15" s="59">
        <f t="shared" si="7"/>
        <v>38876</v>
      </c>
      <c r="K15" s="60"/>
      <c r="L15" s="58"/>
      <c r="M15" s="53">
        <f t="shared" si="8"/>
        <v>0</v>
      </c>
      <c r="N15" s="59"/>
      <c r="O15" s="59"/>
      <c r="P15" s="59">
        <f t="shared" si="9"/>
        <v>0</v>
      </c>
      <c r="Q15" s="60"/>
      <c r="R15" s="52"/>
      <c r="S15" s="53">
        <f t="shared" si="10"/>
        <v>0</v>
      </c>
      <c r="T15" s="54"/>
      <c r="U15" s="54"/>
      <c r="V15" s="54">
        <f t="shared" si="11"/>
        <v>0</v>
      </c>
      <c r="W15" s="55">
        <f t="shared" si="5"/>
        <v>38876</v>
      </c>
      <c r="X15" s="43">
        <f t="shared" si="12"/>
        <v>38876</v>
      </c>
      <c r="Y15" s="44">
        <f t="shared" si="13"/>
        <v>0</v>
      </c>
      <c r="Z15" s="44">
        <f t="shared" si="14"/>
        <v>100</v>
      </c>
      <c r="AA15" s="56"/>
      <c r="AB15" s="57"/>
      <c r="AC15" s="61"/>
      <c r="AD15" s="61"/>
      <c r="AE15" s="61"/>
      <c r="AF15" s="61"/>
      <c r="AG15" s="61"/>
    </row>
    <row r="16" spans="1:33" s="33" customFormat="1" ht="12" x14ac:dyDescent="0.15">
      <c r="A16" s="47" t="s">
        <v>42</v>
      </c>
      <c r="B16" s="48" t="s">
        <v>58</v>
      </c>
      <c r="C16" s="49" t="s">
        <v>59</v>
      </c>
      <c r="D16" s="50" t="s">
        <v>45</v>
      </c>
      <c r="E16" s="51">
        <v>3.5</v>
      </c>
      <c r="F16" s="58">
        <v>8010</v>
      </c>
      <c r="G16" s="53">
        <f t="shared" si="6"/>
        <v>28035</v>
      </c>
      <c r="H16" s="51">
        <v>3.5</v>
      </c>
      <c r="I16" s="58">
        <v>8010</v>
      </c>
      <c r="J16" s="59">
        <f t="shared" si="7"/>
        <v>28035</v>
      </c>
      <c r="K16" s="60"/>
      <c r="L16" s="58"/>
      <c r="M16" s="53">
        <f t="shared" si="8"/>
        <v>0</v>
      </c>
      <c r="N16" s="59"/>
      <c r="O16" s="59"/>
      <c r="P16" s="59">
        <f t="shared" si="9"/>
        <v>0</v>
      </c>
      <c r="Q16" s="60"/>
      <c r="R16" s="52"/>
      <c r="S16" s="53">
        <f t="shared" si="10"/>
        <v>0</v>
      </c>
      <c r="T16" s="54"/>
      <c r="U16" s="54"/>
      <c r="V16" s="54">
        <f t="shared" si="11"/>
        <v>0</v>
      </c>
      <c r="W16" s="55">
        <f t="shared" si="5"/>
        <v>28035</v>
      </c>
      <c r="X16" s="43">
        <f t="shared" si="12"/>
        <v>28035</v>
      </c>
      <c r="Y16" s="44">
        <f t="shared" si="13"/>
        <v>0</v>
      </c>
      <c r="Z16" s="44">
        <f t="shared" si="14"/>
        <v>100</v>
      </c>
      <c r="AA16" s="56"/>
      <c r="AB16" s="57"/>
      <c r="AC16" s="61"/>
      <c r="AD16" s="61"/>
      <c r="AE16" s="61"/>
      <c r="AF16" s="61"/>
      <c r="AG16" s="61"/>
    </row>
    <row r="17" spans="1:33" s="33" customFormat="1" x14ac:dyDescent="0.15">
      <c r="A17" s="47" t="s">
        <v>42</v>
      </c>
      <c r="B17" s="48" t="s">
        <v>60</v>
      </c>
      <c r="C17" s="49" t="s">
        <v>61</v>
      </c>
      <c r="D17" s="50" t="s">
        <v>45</v>
      </c>
      <c r="E17" s="51">
        <v>1.5</v>
      </c>
      <c r="F17" s="58">
        <v>3725</v>
      </c>
      <c r="G17" s="53">
        <f t="shared" si="6"/>
        <v>5587.5</v>
      </c>
      <c r="H17" s="51">
        <v>1.5</v>
      </c>
      <c r="I17" s="58">
        <v>3725</v>
      </c>
      <c r="J17" s="59">
        <f t="shared" si="7"/>
        <v>5587.5</v>
      </c>
      <c r="K17" s="60"/>
      <c r="L17" s="58"/>
      <c r="M17" s="53">
        <f t="shared" si="8"/>
        <v>0</v>
      </c>
      <c r="N17" s="59"/>
      <c r="O17" s="59"/>
      <c r="P17" s="59">
        <f t="shared" si="9"/>
        <v>0</v>
      </c>
      <c r="Q17" s="60"/>
      <c r="R17" s="52"/>
      <c r="S17" s="53">
        <f t="shared" si="10"/>
        <v>0</v>
      </c>
      <c r="T17" s="54"/>
      <c r="U17" s="54"/>
      <c r="V17" s="54">
        <f t="shared" si="11"/>
        <v>0</v>
      </c>
      <c r="W17" s="55">
        <f t="shared" si="5"/>
        <v>5587.5</v>
      </c>
      <c r="X17" s="43">
        <f t="shared" si="12"/>
        <v>5587.5</v>
      </c>
      <c r="Y17" s="44">
        <f t="shared" si="13"/>
        <v>0</v>
      </c>
      <c r="Z17" s="44">
        <f t="shared" si="14"/>
        <v>100</v>
      </c>
      <c r="AA17" s="56"/>
      <c r="AB17" s="57"/>
      <c r="AC17" s="61"/>
      <c r="AD17" s="61"/>
      <c r="AE17" s="61"/>
      <c r="AF17" s="61"/>
      <c r="AG17" s="61"/>
    </row>
    <row r="18" spans="1:33" s="33" customFormat="1" x14ac:dyDescent="0.15">
      <c r="A18" s="47" t="s">
        <v>42</v>
      </c>
      <c r="B18" s="48" t="s">
        <v>62</v>
      </c>
      <c r="C18" s="49" t="s">
        <v>63</v>
      </c>
      <c r="D18" s="50" t="s">
        <v>45</v>
      </c>
      <c r="E18" s="51">
        <v>1</v>
      </c>
      <c r="F18" s="58">
        <v>4005</v>
      </c>
      <c r="G18" s="53">
        <f t="shared" si="6"/>
        <v>4005</v>
      </c>
      <c r="H18" s="51">
        <v>1</v>
      </c>
      <c r="I18" s="58">
        <v>4005</v>
      </c>
      <c r="J18" s="59">
        <f t="shared" si="7"/>
        <v>4005</v>
      </c>
      <c r="K18" s="60"/>
      <c r="L18" s="58"/>
      <c r="M18" s="53">
        <f t="shared" si="8"/>
        <v>0</v>
      </c>
      <c r="N18" s="59"/>
      <c r="O18" s="59"/>
      <c r="P18" s="59">
        <f t="shared" si="9"/>
        <v>0</v>
      </c>
      <c r="Q18" s="60"/>
      <c r="R18" s="52"/>
      <c r="S18" s="53">
        <f t="shared" si="10"/>
        <v>0</v>
      </c>
      <c r="T18" s="54"/>
      <c r="U18" s="54"/>
      <c r="V18" s="54">
        <f t="shared" si="11"/>
        <v>0</v>
      </c>
      <c r="W18" s="55">
        <f t="shared" si="5"/>
        <v>4005</v>
      </c>
      <c r="X18" s="43">
        <f t="shared" si="12"/>
        <v>4005</v>
      </c>
      <c r="Y18" s="44">
        <f t="shared" si="13"/>
        <v>0</v>
      </c>
      <c r="Z18" s="44">
        <f t="shared" si="14"/>
        <v>100</v>
      </c>
      <c r="AA18" s="56"/>
      <c r="AB18" s="57"/>
      <c r="AC18" s="61"/>
      <c r="AD18" s="61"/>
      <c r="AE18" s="61"/>
      <c r="AF18" s="61"/>
      <c r="AG18" s="61"/>
    </row>
    <row r="19" spans="1:33" s="33" customFormat="1" x14ac:dyDescent="0.15">
      <c r="A19" s="47" t="s">
        <v>42</v>
      </c>
      <c r="B19" s="48" t="s">
        <v>64</v>
      </c>
      <c r="C19" s="49" t="s">
        <v>65</v>
      </c>
      <c r="D19" s="50" t="s">
        <v>45</v>
      </c>
      <c r="E19" s="51">
        <v>1.5</v>
      </c>
      <c r="F19" s="58">
        <v>8010</v>
      </c>
      <c r="G19" s="53">
        <f t="shared" si="6"/>
        <v>12015</v>
      </c>
      <c r="H19" s="51">
        <v>1.5</v>
      </c>
      <c r="I19" s="58">
        <v>8010</v>
      </c>
      <c r="J19" s="59">
        <f t="shared" si="7"/>
        <v>12015</v>
      </c>
      <c r="K19" s="60"/>
      <c r="L19" s="58"/>
      <c r="M19" s="53">
        <f t="shared" si="8"/>
        <v>0</v>
      </c>
      <c r="N19" s="59"/>
      <c r="O19" s="59"/>
      <c r="P19" s="59">
        <f t="shared" si="9"/>
        <v>0</v>
      </c>
      <c r="Q19" s="60"/>
      <c r="R19" s="52"/>
      <c r="S19" s="53">
        <f t="shared" si="10"/>
        <v>0</v>
      </c>
      <c r="T19" s="54"/>
      <c r="U19" s="54"/>
      <c r="V19" s="54">
        <f t="shared" si="11"/>
        <v>0</v>
      </c>
      <c r="W19" s="55">
        <f t="shared" si="5"/>
        <v>12015</v>
      </c>
      <c r="X19" s="43">
        <f t="shared" si="12"/>
        <v>12015</v>
      </c>
      <c r="Y19" s="44">
        <f t="shared" si="13"/>
        <v>0</v>
      </c>
      <c r="Z19" s="44">
        <f t="shared" si="14"/>
        <v>100</v>
      </c>
      <c r="AA19" s="56"/>
      <c r="AB19" s="57"/>
      <c r="AC19" s="61"/>
      <c r="AD19" s="61"/>
      <c r="AE19" s="61"/>
      <c r="AF19" s="61"/>
      <c r="AG19" s="61"/>
    </row>
    <row r="20" spans="1:33" s="33" customFormat="1" ht="12" x14ac:dyDescent="0.15">
      <c r="A20" s="47" t="s">
        <v>42</v>
      </c>
      <c r="B20" s="48" t="s">
        <v>66</v>
      </c>
      <c r="C20" s="49" t="s">
        <v>67</v>
      </c>
      <c r="D20" s="50" t="s">
        <v>45</v>
      </c>
      <c r="E20" s="51">
        <v>0.75</v>
      </c>
      <c r="F20" s="58">
        <v>9765</v>
      </c>
      <c r="G20" s="53">
        <f t="shared" si="6"/>
        <v>7323.75</v>
      </c>
      <c r="H20" s="51"/>
      <c r="I20" s="58"/>
      <c r="J20" s="59">
        <f t="shared" si="7"/>
        <v>0</v>
      </c>
      <c r="K20" s="60"/>
      <c r="L20" s="58"/>
      <c r="M20" s="53">
        <f t="shared" si="8"/>
        <v>0</v>
      </c>
      <c r="N20" s="59"/>
      <c r="O20" s="59"/>
      <c r="P20" s="59">
        <f t="shared" si="9"/>
        <v>0</v>
      </c>
      <c r="Q20" s="60"/>
      <c r="R20" s="52"/>
      <c r="S20" s="53">
        <f t="shared" si="10"/>
        <v>0</v>
      </c>
      <c r="T20" s="54"/>
      <c r="U20" s="54"/>
      <c r="V20" s="54">
        <f t="shared" si="11"/>
        <v>0</v>
      </c>
      <c r="W20" s="55">
        <f t="shared" si="5"/>
        <v>7323.75</v>
      </c>
      <c r="X20" s="43">
        <f t="shared" si="12"/>
        <v>0</v>
      </c>
      <c r="Y20" s="44">
        <f t="shared" si="13"/>
        <v>-7323.75</v>
      </c>
      <c r="Z20" s="44">
        <f t="shared" si="14"/>
        <v>0</v>
      </c>
      <c r="AA20" s="56" t="s">
        <v>363</v>
      </c>
      <c r="AB20" s="57"/>
      <c r="AC20" s="61"/>
      <c r="AD20" s="61"/>
      <c r="AE20" s="61"/>
      <c r="AF20" s="61"/>
      <c r="AG20" s="61"/>
    </row>
    <row r="21" spans="1:33" s="33" customFormat="1" ht="12" x14ac:dyDescent="0.15">
      <c r="A21" s="47"/>
      <c r="B21" s="48" t="s">
        <v>66</v>
      </c>
      <c r="C21" s="49" t="s">
        <v>344</v>
      </c>
      <c r="D21" s="50" t="s">
        <v>45</v>
      </c>
      <c r="E21" s="51"/>
      <c r="F21" s="58"/>
      <c r="G21" s="53"/>
      <c r="H21" s="51">
        <f>J21/I21</f>
        <v>1.1593715371220517</v>
      </c>
      <c r="I21" s="58">
        <v>6317</v>
      </c>
      <c r="J21" s="59">
        <v>7323.75</v>
      </c>
      <c r="K21" s="60"/>
      <c r="L21" s="58"/>
      <c r="M21" s="53"/>
      <c r="N21" s="59"/>
      <c r="O21" s="59"/>
      <c r="P21" s="59"/>
      <c r="Q21" s="60"/>
      <c r="R21" s="52"/>
      <c r="S21" s="53"/>
      <c r="T21" s="54"/>
      <c r="U21" s="54"/>
      <c r="V21" s="54"/>
      <c r="W21" s="55"/>
      <c r="X21" s="43">
        <f t="shared" si="12"/>
        <v>7323.75</v>
      </c>
      <c r="Y21" s="44">
        <f t="shared" si="13"/>
        <v>7323.75</v>
      </c>
      <c r="Z21" s="44" t="e">
        <f t="shared" si="14"/>
        <v>#DIV/0!</v>
      </c>
      <c r="AA21" s="56" t="s">
        <v>363</v>
      </c>
      <c r="AB21" s="57"/>
      <c r="AC21" s="61"/>
      <c r="AD21" s="61"/>
      <c r="AE21" s="61"/>
      <c r="AF21" s="61"/>
      <c r="AG21" s="61"/>
    </row>
    <row r="22" spans="1:33" s="33" customFormat="1" x14ac:dyDescent="0.15">
      <c r="A22" s="47" t="s">
        <v>42</v>
      </c>
      <c r="B22" s="48" t="s">
        <v>68</v>
      </c>
      <c r="C22" s="49" t="s">
        <v>69</v>
      </c>
      <c r="D22" s="50" t="s">
        <v>45</v>
      </c>
      <c r="E22" s="51">
        <v>1</v>
      </c>
      <c r="F22" s="58">
        <v>4005</v>
      </c>
      <c r="G22" s="53">
        <f t="shared" si="6"/>
        <v>4005</v>
      </c>
      <c r="H22" s="51">
        <v>1</v>
      </c>
      <c r="I22" s="58">
        <v>4005</v>
      </c>
      <c r="J22" s="59">
        <f t="shared" si="7"/>
        <v>4005</v>
      </c>
      <c r="K22" s="60"/>
      <c r="L22" s="58"/>
      <c r="M22" s="53">
        <f t="shared" si="8"/>
        <v>0</v>
      </c>
      <c r="N22" s="59"/>
      <c r="O22" s="59"/>
      <c r="P22" s="59">
        <f t="shared" si="9"/>
        <v>0</v>
      </c>
      <c r="Q22" s="60"/>
      <c r="R22" s="52"/>
      <c r="S22" s="53">
        <f t="shared" si="10"/>
        <v>0</v>
      </c>
      <c r="T22" s="54"/>
      <c r="U22" s="54"/>
      <c r="V22" s="54">
        <f t="shared" si="11"/>
        <v>0</v>
      </c>
      <c r="W22" s="55">
        <f t="shared" ref="W22:W38" si="15">G22+M22+S22</f>
        <v>4005</v>
      </c>
      <c r="X22" s="43">
        <f t="shared" si="12"/>
        <v>4005</v>
      </c>
      <c r="Y22" s="44">
        <f t="shared" si="13"/>
        <v>0</v>
      </c>
      <c r="Z22" s="44">
        <f t="shared" si="14"/>
        <v>100</v>
      </c>
      <c r="AA22" s="56"/>
      <c r="AB22" s="57"/>
      <c r="AC22" s="61"/>
      <c r="AD22" s="61"/>
      <c r="AE22" s="61"/>
      <c r="AF22" s="61"/>
      <c r="AG22" s="61"/>
    </row>
    <row r="23" spans="1:33" s="33" customFormat="1" ht="6.75" thickBot="1" x14ac:dyDescent="0.2">
      <c r="A23" s="47" t="s">
        <v>42</v>
      </c>
      <c r="B23" s="48" t="s">
        <v>70</v>
      </c>
      <c r="C23" s="62" t="s">
        <v>71</v>
      </c>
      <c r="D23" s="50" t="s">
        <v>45</v>
      </c>
      <c r="E23" s="60"/>
      <c r="F23" s="58"/>
      <c r="G23" s="63">
        <f t="shared" si="6"/>
        <v>0</v>
      </c>
      <c r="H23" s="60"/>
      <c r="I23" s="58"/>
      <c r="J23" s="59">
        <f t="shared" si="7"/>
        <v>0</v>
      </c>
      <c r="K23" s="60"/>
      <c r="L23" s="58"/>
      <c r="M23" s="63">
        <f t="shared" si="8"/>
        <v>0</v>
      </c>
      <c r="N23" s="59"/>
      <c r="O23" s="59"/>
      <c r="P23" s="59">
        <f t="shared" si="9"/>
        <v>0</v>
      </c>
      <c r="Q23" s="60"/>
      <c r="R23" s="52"/>
      <c r="S23" s="63">
        <f t="shared" si="10"/>
        <v>0</v>
      </c>
      <c r="T23" s="59"/>
      <c r="U23" s="59"/>
      <c r="V23" s="59">
        <f t="shared" si="11"/>
        <v>0</v>
      </c>
      <c r="W23" s="64">
        <f t="shared" si="15"/>
        <v>0</v>
      </c>
      <c r="X23" s="43">
        <f t="shared" si="12"/>
        <v>0</v>
      </c>
      <c r="Y23" s="44">
        <f t="shared" si="13"/>
        <v>0</v>
      </c>
      <c r="Z23" s="44" t="e">
        <f t="shared" si="14"/>
        <v>#DIV/0!</v>
      </c>
      <c r="AA23" s="56"/>
      <c r="AB23" s="57"/>
    </row>
    <row r="24" spans="1:33" s="33" customFormat="1" x14ac:dyDescent="0.15">
      <c r="A24" s="34" t="s">
        <v>39</v>
      </c>
      <c r="B24" s="35" t="s">
        <v>72</v>
      </c>
      <c r="C24" s="65" t="s">
        <v>73</v>
      </c>
      <c r="D24" s="66"/>
      <c r="E24" s="67">
        <f>SUM(E25:E27)</f>
        <v>0</v>
      </c>
      <c r="F24" s="68"/>
      <c r="G24" s="69">
        <f t="shared" ref="G24:K24" si="16">SUM(G25:G27)</f>
        <v>0</v>
      </c>
      <c r="H24" s="70"/>
      <c r="I24" s="70"/>
      <c r="J24" s="70">
        <f t="shared" ref="J24" si="17">SUM(J25:J27)</f>
        <v>0</v>
      </c>
      <c r="K24" s="67">
        <f t="shared" si="16"/>
        <v>0</v>
      </c>
      <c r="L24" s="68"/>
      <c r="M24" s="69">
        <f t="shared" ref="M24:Q24" si="18">SUM(M25:M27)</f>
        <v>0</v>
      </c>
      <c r="N24" s="70"/>
      <c r="O24" s="70"/>
      <c r="P24" s="70">
        <f t="shared" ref="P24" si="19">SUM(P25:P27)</f>
        <v>0</v>
      </c>
      <c r="Q24" s="67">
        <f t="shared" si="18"/>
        <v>0</v>
      </c>
      <c r="R24" s="68"/>
      <c r="S24" s="69">
        <f>SUM(S25:S27)</f>
        <v>0</v>
      </c>
      <c r="T24" s="70"/>
      <c r="U24" s="70"/>
      <c r="V24" s="70">
        <f t="shared" ref="V24" si="20">SUM(V25:V27)</f>
        <v>0</v>
      </c>
      <c r="W24" s="71">
        <f t="shared" si="15"/>
        <v>0</v>
      </c>
      <c r="X24" s="43">
        <f t="shared" si="12"/>
        <v>0</v>
      </c>
      <c r="Y24" s="44">
        <f t="shared" si="13"/>
        <v>0</v>
      </c>
      <c r="Z24" s="44" t="e">
        <f t="shared" si="14"/>
        <v>#DIV/0!</v>
      </c>
      <c r="AA24" s="45"/>
      <c r="AB24" s="46"/>
    </row>
    <row r="25" spans="1:33" s="33" customFormat="1" x14ac:dyDescent="0.15">
      <c r="A25" s="47" t="s">
        <v>42</v>
      </c>
      <c r="B25" s="48" t="s">
        <v>74</v>
      </c>
      <c r="C25" s="62" t="s">
        <v>71</v>
      </c>
      <c r="D25" s="50" t="s">
        <v>45</v>
      </c>
      <c r="E25" s="51"/>
      <c r="F25" s="52"/>
      <c r="G25" s="53">
        <f t="shared" ref="G25:G27" si="21">E25*F25</f>
        <v>0</v>
      </c>
      <c r="H25" s="54"/>
      <c r="I25" s="54"/>
      <c r="J25" s="54">
        <f t="shared" ref="J25:J27" si="22">H25*I25</f>
        <v>0</v>
      </c>
      <c r="K25" s="51"/>
      <c r="L25" s="52"/>
      <c r="M25" s="53">
        <f t="shared" ref="M25:M27" si="23">K25*L25</f>
        <v>0</v>
      </c>
      <c r="N25" s="54"/>
      <c r="O25" s="54"/>
      <c r="P25" s="54">
        <f t="shared" ref="P25:P27" si="24">N25*O25</f>
        <v>0</v>
      </c>
      <c r="Q25" s="51"/>
      <c r="R25" s="52"/>
      <c r="S25" s="53">
        <f t="shared" ref="S25:S27" si="25">Q25*R25</f>
        <v>0</v>
      </c>
      <c r="T25" s="54"/>
      <c r="U25" s="54"/>
      <c r="V25" s="54">
        <f t="shared" ref="V25:V27" si="26">T25*U25</f>
        <v>0</v>
      </c>
      <c r="W25" s="55">
        <f t="shared" si="15"/>
        <v>0</v>
      </c>
      <c r="X25" s="43">
        <f t="shared" si="12"/>
        <v>0</v>
      </c>
      <c r="Y25" s="44">
        <f t="shared" si="13"/>
        <v>0</v>
      </c>
      <c r="Z25" s="44" t="e">
        <f t="shared" si="14"/>
        <v>#DIV/0!</v>
      </c>
      <c r="AA25" s="56"/>
      <c r="AB25" s="57"/>
    </row>
    <row r="26" spans="1:33" s="33" customFormat="1" x14ac:dyDescent="0.15">
      <c r="A26" s="47" t="s">
        <v>42</v>
      </c>
      <c r="B26" s="48" t="s">
        <v>75</v>
      </c>
      <c r="C26" s="62" t="s">
        <v>71</v>
      </c>
      <c r="D26" s="50" t="s">
        <v>45</v>
      </c>
      <c r="E26" s="51"/>
      <c r="F26" s="52"/>
      <c r="G26" s="53">
        <f t="shared" si="21"/>
        <v>0</v>
      </c>
      <c r="H26" s="54"/>
      <c r="I26" s="54"/>
      <c r="J26" s="54">
        <f t="shared" si="22"/>
        <v>0</v>
      </c>
      <c r="K26" s="51"/>
      <c r="L26" s="52"/>
      <c r="M26" s="53">
        <f t="shared" si="23"/>
        <v>0</v>
      </c>
      <c r="N26" s="54"/>
      <c r="O26" s="54"/>
      <c r="P26" s="54">
        <f t="shared" si="24"/>
        <v>0</v>
      </c>
      <c r="Q26" s="51"/>
      <c r="R26" s="52"/>
      <c r="S26" s="53">
        <f t="shared" si="25"/>
        <v>0</v>
      </c>
      <c r="T26" s="54"/>
      <c r="U26" s="54"/>
      <c r="V26" s="54">
        <f t="shared" si="26"/>
        <v>0</v>
      </c>
      <c r="W26" s="55">
        <f t="shared" si="15"/>
        <v>0</v>
      </c>
      <c r="X26" s="43">
        <f t="shared" si="12"/>
        <v>0</v>
      </c>
      <c r="Y26" s="44">
        <f t="shared" si="13"/>
        <v>0</v>
      </c>
      <c r="Z26" s="44" t="e">
        <f t="shared" si="14"/>
        <v>#DIV/0!</v>
      </c>
      <c r="AA26" s="56"/>
      <c r="AB26" s="57"/>
    </row>
    <row r="27" spans="1:33" s="33" customFormat="1" ht="6.75" thickBot="1" x14ac:dyDescent="0.2">
      <c r="A27" s="72" t="s">
        <v>42</v>
      </c>
      <c r="B27" s="73" t="s">
        <v>76</v>
      </c>
      <c r="C27" s="62" t="s">
        <v>71</v>
      </c>
      <c r="D27" s="74" t="s">
        <v>45</v>
      </c>
      <c r="E27" s="75"/>
      <c r="F27" s="76"/>
      <c r="G27" s="77">
        <f t="shared" si="21"/>
        <v>0</v>
      </c>
      <c r="H27" s="78"/>
      <c r="I27" s="78"/>
      <c r="J27" s="78">
        <f t="shared" si="22"/>
        <v>0</v>
      </c>
      <c r="K27" s="75"/>
      <c r="L27" s="76"/>
      <c r="M27" s="77">
        <f t="shared" si="23"/>
        <v>0</v>
      </c>
      <c r="N27" s="78"/>
      <c r="O27" s="78"/>
      <c r="P27" s="78">
        <f t="shared" si="24"/>
        <v>0</v>
      </c>
      <c r="Q27" s="75"/>
      <c r="R27" s="76"/>
      <c r="S27" s="77">
        <f t="shared" si="25"/>
        <v>0</v>
      </c>
      <c r="T27" s="59"/>
      <c r="U27" s="59"/>
      <c r="V27" s="59">
        <f t="shared" si="26"/>
        <v>0</v>
      </c>
      <c r="W27" s="64">
        <f t="shared" si="15"/>
        <v>0</v>
      </c>
      <c r="X27" s="43">
        <f t="shared" si="12"/>
        <v>0</v>
      </c>
      <c r="Y27" s="44">
        <f t="shared" si="13"/>
        <v>0</v>
      </c>
      <c r="Z27" s="44" t="e">
        <f t="shared" si="14"/>
        <v>#DIV/0!</v>
      </c>
      <c r="AA27" s="56"/>
      <c r="AB27" s="57"/>
    </row>
    <row r="28" spans="1:33" s="33" customFormat="1" x14ac:dyDescent="0.15">
      <c r="A28" s="34" t="s">
        <v>39</v>
      </c>
      <c r="B28" s="35" t="s">
        <v>77</v>
      </c>
      <c r="C28" s="79" t="s">
        <v>78</v>
      </c>
      <c r="D28" s="66"/>
      <c r="E28" s="67">
        <f>SUM(E29:E29)</f>
        <v>3</v>
      </c>
      <c r="F28" s="68"/>
      <c r="G28" s="69">
        <f>SUM(G29:G29)</f>
        <v>75000</v>
      </c>
      <c r="H28" s="70"/>
      <c r="I28" s="70"/>
      <c r="J28" s="70">
        <f>SUM(J29:J29)</f>
        <v>75000</v>
      </c>
      <c r="K28" s="67">
        <f>SUM(K29:K29)</f>
        <v>0</v>
      </c>
      <c r="L28" s="68"/>
      <c r="M28" s="69">
        <f>SUM(M29:M29)</f>
        <v>0</v>
      </c>
      <c r="N28" s="70"/>
      <c r="O28" s="70"/>
      <c r="P28" s="70">
        <f>SUM(P29:P29)</f>
        <v>0</v>
      </c>
      <c r="Q28" s="67">
        <f>SUM(Q29:Q29)</f>
        <v>0</v>
      </c>
      <c r="R28" s="68"/>
      <c r="S28" s="69">
        <f>SUM(S29:S29)</f>
        <v>0</v>
      </c>
      <c r="T28" s="70"/>
      <c r="U28" s="70"/>
      <c r="V28" s="70">
        <f>SUM(V29:V29)</f>
        <v>0</v>
      </c>
      <c r="W28" s="71">
        <f t="shared" si="15"/>
        <v>75000</v>
      </c>
      <c r="X28" s="43">
        <f t="shared" si="12"/>
        <v>75000</v>
      </c>
      <c r="Y28" s="44">
        <f t="shared" si="13"/>
        <v>0</v>
      </c>
      <c r="Z28" s="44">
        <f t="shared" si="14"/>
        <v>100</v>
      </c>
      <c r="AA28" s="45"/>
      <c r="AB28" s="46"/>
    </row>
    <row r="29" spans="1:33" s="33" customFormat="1" ht="6.75" thickBot="1" x14ac:dyDescent="0.2">
      <c r="A29" s="47" t="s">
        <v>42</v>
      </c>
      <c r="B29" s="48" t="s">
        <v>79</v>
      </c>
      <c r="C29" s="80" t="s">
        <v>80</v>
      </c>
      <c r="D29" s="50" t="s">
        <v>45</v>
      </c>
      <c r="E29" s="51">
        <v>3</v>
      </c>
      <c r="F29" s="52">
        <v>25000</v>
      </c>
      <c r="G29" s="53">
        <f t="shared" ref="G29" si="27">E29*F29</f>
        <v>75000</v>
      </c>
      <c r="H29" s="51">
        <v>3</v>
      </c>
      <c r="I29" s="52">
        <v>25000</v>
      </c>
      <c r="J29" s="54">
        <f t="shared" ref="J29" si="28">H29*I29</f>
        <v>75000</v>
      </c>
      <c r="K29" s="51"/>
      <c r="L29" s="52"/>
      <c r="M29" s="53">
        <f t="shared" ref="M29" si="29">K29*L29</f>
        <v>0</v>
      </c>
      <c r="N29" s="54"/>
      <c r="O29" s="54"/>
      <c r="P29" s="54">
        <f t="shared" ref="P29" si="30">N29*O29</f>
        <v>0</v>
      </c>
      <c r="Q29" s="51"/>
      <c r="R29" s="52"/>
      <c r="S29" s="53">
        <f t="shared" ref="S29" si="31">Q29*R29</f>
        <v>0</v>
      </c>
      <c r="T29" s="54"/>
      <c r="U29" s="54"/>
      <c r="V29" s="54">
        <f t="shared" ref="V29" si="32">T29*U29</f>
        <v>0</v>
      </c>
      <c r="W29" s="55">
        <f t="shared" si="15"/>
        <v>75000</v>
      </c>
      <c r="X29" s="43">
        <f t="shared" si="12"/>
        <v>75000</v>
      </c>
      <c r="Y29" s="44">
        <f t="shared" si="13"/>
        <v>0</v>
      </c>
      <c r="Z29" s="44">
        <f t="shared" si="14"/>
        <v>100</v>
      </c>
      <c r="AA29" s="56"/>
      <c r="AB29" s="57"/>
      <c r="AC29" s="61"/>
      <c r="AD29" s="61"/>
      <c r="AE29" s="61"/>
      <c r="AF29" s="61"/>
      <c r="AG29" s="61"/>
    </row>
    <row r="30" spans="1:33" s="33" customFormat="1" x14ac:dyDescent="0.15">
      <c r="A30" s="34" t="s">
        <v>37</v>
      </c>
      <c r="B30" s="81" t="s">
        <v>81</v>
      </c>
      <c r="C30" s="65" t="s">
        <v>82</v>
      </c>
      <c r="D30" s="66"/>
      <c r="E30" s="67">
        <f>SUM(E31:E34)</f>
        <v>374592.25</v>
      </c>
      <c r="F30" s="68"/>
      <c r="G30" s="69">
        <f t="shared" ref="G30:K30" si="33">SUM(G31:G34)</f>
        <v>75425.714500000002</v>
      </c>
      <c r="H30" s="67">
        <f>SUM(H31:H34)</f>
        <v>374592.25</v>
      </c>
      <c r="I30" s="68"/>
      <c r="J30" s="70">
        <f t="shared" ref="J30" si="34">SUM(J31:J34)</f>
        <v>75425.714500000002</v>
      </c>
      <c r="K30" s="67">
        <f t="shared" si="33"/>
        <v>0</v>
      </c>
      <c r="L30" s="68"/>
      <c r="M30" s="69">
        <f t="shared" ref="M30:Q30" si="35">SUM(M31:M34)</f>
        <v>0</v>
      </c>
      <c r="N30" s="70"/>
      <c r="O30" s="70"/>
      <c r="P30" s="70">
        <f t="shared" ref="P30" si="36">SUM(P31:P34)</f>
        <v>0</v>
      </c>
      <c r="Q30" s="67">
        <f t="shared" si="35"/>
        <v>0</v>
      </c>
      <c r="R30" s="68"/>
      <c r="S30" s="69">
        <f>SUM(S31:S34)</f>
        <v>0</v>
      </c>
      <c r="T30" s="70"/>
      <c r="U30" s="70"/>
      <c r="V30" s="70">
        <f t="shared" ref="V30" si="37">SUM(V31:V34)</f>
        <v>0</v>
      </c>
      <c r="W30" s="71">
        <f t="shared" si="15"/>
        <v>75425.714500000002</v>
      </c>
      <c r="X30" s="43">
        <f t="shared" si="12"/>
        <v>75425.714500000002</v>
      </c>
      <c r="Y30" s="44">
        <f t="shared" si="13"/>
        <v>0</v>
      </c>
      <c r="Z30" s="44">
        <f t="shared" si="14"/>
        <v>100</v>
      </c>
      <c r="AA30" s="82"/>
      <c r="AB30" s="32"/>
    </row>
    <row r="31" spans="1:33" s="33" customFormat="1" x14ac:dyDescent="0.15">
      <c r="A31" s="83" t="s">
        <v>42</v>
      </c>
      <c r="B31" s="84" t="s">
        <v>83</v>
      </c>
      <c r="C31" s="62" t="s">
        <v>84</v>
      </c>
      <c r="D31" s="85"/>
      <c r="E31" s="86">
        <f>G8-E32</f>
        <v>248197.25</v>
      </c>
      <c r="F31" s="87">
        <v>0.22</v>
      </c>
      <c r="G31" s="88">
        <f t="shared" ref="G31:G34" si="38">E31*F31</f>
        <v>54603.394999999997</v>
      </c>
      <c r="H31" s="86">
        <f>J8-H32</f>
        <v>248197.25</v>
      </c>
      <c r="I31" s="87">
        <v>0.22</v>
      </c>
      <c r="J31" s="89">
        <f t="shared" ref="J31:J34" si="39">H31*I31</f>
        <v>54603.394999999997</v>
      </c>
      <c r="K31" s="86">
        <f>M8</f>
        <v>0</v>
      </c>
      <c r="L31" s="87">
        <v>0.22</v>
      </c>
      <c r="M31" s="88">
        <f t="shared" ref="M31:M34" si="40">K31*L31</f>
        <v>0</v>
      </c>
      <c r="N31" s="89"/>
      <c r="O31" s="89"/>
      <c r="P31" s="89">
        <f t="shared" ref="P31:P34" si="41">N31*O31</f>
        <v>0</v>
      </c>
      <c r="Q31" s="86">
        <f>S8</f>
        <v>0</v>
      </c>
      <c r="R31" s="87">
        <v>0.22</v>
      </c>
      <c r="S31" s="88">
        <f t="shared" ref="S31:S34" si="42">Q31*R31</f>
        <v>0</v>
      </c>
      <c r="T31" s="89"/>
      <c r="U31" s="89"/>
      <c r="V31" s="89">
        <f t="shared" ref="V31:V34" si="43">T31*U31</f>
        <v>0</v>
      </c>
      <c r="W31" s="90">
        <f t="shared" si="15"/>
        <v>54603.394999999997</v>
      </c>
      <c r="X31" s="43">
        <f t="shared" si="12"/>
        <v>54603.394999999997</v>
      </c>
      <c r="Y31" s="44">
        <f t="shared" si="13"/>
        <v>0</v>
      </c>
      <c r="Z31" s="44">
        <f t="shared" si="14"/>
        <v>100</v>
      </c>
      <c r="AA31" s="56"/>
      <c r="AB31" s="57"/>
    </row>
    <row r="32" spans="1:33" s="33" customFormat="1" x14ac:dyDescent="0.15">
      <c r="A32" s="83" t="s">
        <v>42</v>
      </c>
      <c r="B32" s="84" t="s">
        <v>85</v>
      </c>
      <c r="C32" s="62" t="s">
        <v>84</v>
      </c>
      <c r="D32" s="85"/>
      <c r="E32" s="86">
        <f>G9</f>
        <v>51395</v>
      </c>
      <c r="F32" s="87">
        <v>8.4099999999999994E-2</v>
      </c>
      <c r="G32" s="88">
        <f t="shared" si="38"/>
        <v>4322.3194999999996</v>
      </c>
      <c r="H32" s="86">
        <f>J9</f>
        <v>51395</v>
      </c>
      <c r="I32" s="87">
        <v>8.4099999999999994E-2</v>
      </c>
      <c r="J32" s="89">
        <f t="shared" si="39"/>
        <v>4322.3194999999996</v>
      </c>
      <c r="K32" s="86">
        <f>M9</f>
        <v>0</v>
      </c>
      <c r="L32" s="87">
        <v>0.22</v>
      </c>
      <c r="M32" s="88">
        <f t="shared" si="40"/>
        <v>0</v>
      </c>
      <c r="N32" s="89"/>
      <c r="O32" s="89"/>
      <c r="P32" s="89">
        <f t="shared" si="41"/>
        <v>0</v>
      </c>
      <c r="Q32" s="86">
        <f>S9</f>
        <v>0</v>
      </c>
      <c r="R32" s="87">
        <v>0.22</v>
      </c>
      <c r="S32" s="88">
        <f t="shared" si="42"/>
        <v>0</v>
      </c>
      <c r="T32" s="89"/>
      <c r="U32" s="89"/>
      <c r="V32" s="89">
        <f t="shared" si="43"/>
        <v>0</v>
      </c>
      <c r="W32" s="90">
        <f t="shared" si="15"/>
        <v>4322.3194999999996</v>
      </c>
      <c r="X32" s="43">
        <f t="shared" si="12"/>
        <v>4322.3194999999996</v>
      </c>
      <c r="Y32" s="44">
        <f t="shared" si="13"/>
        <v>0</v>
      </c>
      <c r="Z32" s="44">
        <f t="shared" si="14"/>
        <v>100</v>
      </c>
      <c r="AA32" s="56"/>
      <c r="AB32" s="57"/>
    </row>
    <row r="33" spans="1:28" s="33" customFormat="1" x14ac:dyDescent="0.15">
      <c r="A33" s="47" t="s">
        <v>42</v>
      </c>
      <c r="B33" s="84" t="s">
        <v>85</v>
      </c>
      <c r="C33" s="62" t="s">
        <v>86</v>
      </c>
      <c r="D33" s="50"/>
      <c r="E33" s="51">
        <f>G24</f>
        <v>0</v>
      </c>
      <c r="F33" s="52">
        <v>0.22</v>
      </c>
      <c r="G33" s="53">
        <f t="shared" si="38"/>
        <v>0</v>
      </c>
      <c r="H33" s="51">
        <f>J24</f>
        <v>0</v>
      </c>
      <c r="I33" s="52">
        <v>0.22</v>
      </c>
      <c r="J33" s="54">
        <f t="shared" si="39"/>
        <v>0</v>
      </c>
      <c r="K33" s="51">
        <f>M24</f>
        <v>0</v>
      </c>
      <c r="L33" s="52">
        <v>0.22</v>
      </c>
      <c r="M33" s="53">
        <f t="shared" si="40"/>
        <v>0</v>
      </c>
      <c r="N33" s="54"/>
      <c r="O33" s="54"/>
      <c r="P33" s="54">
        <f t="shared" si="41"/>
        <v>0</v>
      </c>
      <c r="Q33" s="51">
        <f>S24</f>
        <v>0</v>
      </c>
      <c r="R33" s="52">
        <v>0.22</v>
      </c>
      <c r="S33" s="53">
        <f t="shared" si="42"/>
        <v>0</v>
      </c>
      <c r="T33" s="54"/>
      <c r="U33" s="54"/>
      <c r="V33" s="54">
        <f t="shared" si="43"/>
        <v>0</v>
      </c>
      <c r="W33" s="55">
        <f t="shared" si="15"/>
        <v>0</v>
      </c>
      <c r="X33" s="43">
        <f t="shared" si="12"/>
        <v>0</v>
      </c>
      <c r="Y33" s="44">
        <f t="shared" si="13"/>
        <v>0</v>
      </c>
      <c r="Z33" s="44" t="e">
        <f t="shared" si="14"/>
        <v>#DIV/0!</v>
      </c>
      <c r="AA33" s="56"/>
      <c r="AB33" s="57"/>
    </row>
    <row r="34" spans="1:28" s="33" customFormat="1" ht="6.75" thickBot="1" x14ac:dyDescent="0.2">
      <c r="A34" s="91" t="s">
        <v>42</v>
      </c>
      <c r="B34" s="84" t="s">
        <v>87</v>
      </c>
      <c r="C34" s="92" t="s">
        <v>78</v>
      </c>
      <c r="D34" s="93"/>
      <c r="E34" s="60">
        <f>G28</f>
        <v>75000</v>
      </c>
      <c r="F34" s="58">
        <v>0.22</v>
      </c>
      <c r="G34" s="63">
        <f t="shared" si="38"/>
        <v>16500</v>
      </c>
      <c r="H34" s="60">
        <f>J28</f>
        <v>75000</v>
      </c>
      <c r="I34" s="58">
        <v>0.22</v>
      </c>
      <c r="J34" s="59">
        <f t="shared" si="39"/>
        <v>16500</v>
      </c>
      <c r="K34" s="60">
        <f>M28</f>
        <v>0</v>
      </c>
      <c r="L34" s="58">
        <v>0.22</v>
      </c>
      <c r="M34" s="63">
        <f t="shared" si="40"/>
        <v>0</v>
      </c>
      <c r="N34" s="59"/>
      <c r="O34" s="59"/>
      <c r="P34" s="59">
        <f t="shared" si="41"/>
        <v>0</v>
      </c>
      <c r="Q34" s="60">
        <f>S28</f>
        <v>0</v>
      </c>
      <c r="R34" s="58">
        <v>0.22</v>
      </c>
      <c r="S34" s="63">
        <f t="shared" si="42"/>
        <v>0</v>
      </c>
      <c r="T34" s="59"/>
      <c r="U34" s="59"/>
      <c r="V34" s="59">
        <f t="shared" si="43"/>
        <v>0</v>
      </c>
      <c r="W34" s="64">
        <f t="shared" si="15"/>
        <v>16500</v>
      </c>
      <c r="X34" s="43">
        <f t="shared" si="12"/>
        <v>16500</v>
      </c>
      <c r="Y34" s="44">
        <f t="shared" si="13"/>
        <v>0</v>
      </c>
      <c r="Z34" s="44">
        <f t="shared" si="14"/>
        <v>100</v>
      </c>
      <c r="AA34" s="56"/>
      <c r="AB34" s="57"/>
    </row>
    <row r="35" spans="1:28" s="33" customFormat="1" x14ac:dyDescent="0.15">
      <c r="A35" s="34" t="s">
        <v>39</v>
      </c>
      <c r="B35" s="81" t="s">
        <v>88</v>
      </c>
      <c r="C35" s="65" t="s">
        <v>89</v>
      </c>
      <c r="D35" s="66"/>
      <c r="E35" s="67">
        <f>SUM(E36:E38)</f>
        <v>0</v>
      </c>
      <c r="F35" s="68"/>
      <c r="G35" s="69">
        <f t="shared" ref="G35:K35" si="44">SUM(G36:G38)</f>
        <v>0</v>
      </c>
      <c r="H35" s="70"/>
      <c r="I35" s="70"/>
      <c r="J35" s="70">
        <f t="shared" ref="J35" si="45">SUM(J36:J38)</f>
        <v>0</v>
      </c>
      <c r="K35" s="67">
        <f t="shared" si="44"/>
        <v>0</v>
      </c>
      <c r="L35" s="68"/>
      <c r="M35" s="69">
        <f t="shared" ref="M35:Q35" si="46">SUM(M36:M38)</f>
        <v>0</v>
      </c>
      <c r="N35" s="70"/>
      <c r="O35" s="70"/>
      <c r="P35" s="70">
        <f t="shared" ref="P35" si="47">SUM(P36:P38)</f>
        <v>0</v>
      </c>
      <c r="Q35" s="67">
        <f t="shared" si="46"/>
        <v>0</v>
      </c>
      <c r="R35" s="68"/>
      <c r="S35" s="69">
        <f>SUM(S36:S38)</f>
        <v>0</v>
      </c>
      <c r="T35" s="70"/>
      <c r="U35" s="70"/>
      <c r="V35" s="70">
        <f t="shared" ref="V35" si="48">SUM(V36:V38)</f>
        <v>0</v>
      </c>
      <c r="W35" s="71">
        <f t="shared" si="15"/>
        <v>0</v>
      </c>
      <c r="X35" s="43">
        <f t="shared" si="12"/>
        <v>0</v>
      </c>
      <c r="Y35" s="44">
        <f t="shared" si="13"/>
        <v>0</v>
      </c>
      <c r="Z35" s="44" t="e">
        <f t="shared" si="14"/>
        <v>#DIV/0!</v>
      </c>
      <c r="AA35" s="82"/>
      <c r="AB35" s="32"/>
    </row>
    <row r="36" spans="1:28" s="33" customFormat="1" ht="12" x14ac:dyDescent="0.15">
      <c r="A36" s="47" t="s">
        <v>42</v>
      </c>
      <c r="B36" s="84" t="s">
        <v>90</v>
      </c>
      <c r="C36" s="62" t="s">
        <v>91</v>
      </c>
      <c r="D36" s="50" t="s">
        <v>45</v>
      </c>
      <c r="E36" s="51"/>
      <c r="F36" s="52"/>
      <c r="G36" s="53">
        <f t="shared" ref="G36:G38" si="49">E36*F36</f>
        <v>0</v>
      </c>
      <c r="H36" s="54"/>
      <c r="I36" s="54"/>
      <c r="J36" s="54">
        <f t="shared" ref="J36:J38" si="50">H36*I36</f>
        <v>0</v>
      </c>
      <c r="K36" s="51"/>
      <c r="L36" s="52"/>
      <c r="M36" s="53">
        <f t="shared" ref="M36:M38" si="51">K36*L36</f>
        <v>0</v>
      </c>
      <c r="N36" s="54"/>
      <c r="O36" s="54"/>
      <c r="P36" s="54">
        <f t="shared" ref="P36:P38" si="52">N36*O36</f>
        <v>0</v>
      </c>
      <c r="Q36" s="51"/>
      <c r="R36" s="52"/>
      <c r="S36" s="53">
        <f t="shared" ref="S36:S38" si="53">Q36*R36</f>
        <v>0</v>
      </c>
      <c r="T36" s="54"/>
      <c r="U36" s="54"/>
      <c r="V36" s="54">
        <f t="shared" ref="V36:V38" si="54">T36*U36</f>
        <v>0</v>
      </c>
      <c r="W36" s="55">
        <f t="shared" si="15"/>
        <v>0</v>
      </c>
      <c r="X36" s="43">
        <f t="shared" si="12"/>
        <v>0</v>
      </c>
      <c r="Y36" s="44">
        <f t="shared" si="13"/>
        <v>0</v>
      </c>
      <c r="Z36" s="44" t="e">
        <f t="shared" si="14"/>
        <v>#DIV/0!</v>
      </c>
      <c r="AA36" s="82"/>
      <c r="AB36" s="32"/>
    </row>
    <row r="37" spans="1:28" s="33" customFormat="1" ht="12" x14ac:dyDescent="0.15">
      <c r="A37" s="47" t="s">
        <v>42</v>
      </c>
      <c r="B37" s="48" t="s">
        <v>92</v>
      </c>
      <c r="C37" s="62" t="s">
        <v>91</v>
      </c>
      <c r="D37" s="50" t="s">
        <v>45</v>
      </c>
      <c r="E37" s="51"/>
      <c r="F37" s="52"/>
      <c r="G37" s="53">
        <f t="shared" si="49"/>
        <v>0</v>
      </c>
      <c r="H37" s="54"/>
      <c r="I37" s="54"/>
      <c r="J37" s="54">
        <f t="shared" si="50"/>
        <v>0</v>
      </c>
      <c r="K37" s="51"/>
      <c r="L37" s="52"/>
      <c r="M37" s="53">
        <f t="shared" si="51"/>
        <v>0</v>
      </c>
      <c r="N37" s="54"/>
      <c r="O37" s="54"/>
      <c r="P37" s="54">
        <f t="shared" si="52"/>
        <v>0</v>
      </c>
      <c r="Q37" s="51"/>
      <c r="R37" s="52"/>
      <c r="S37" s="53">
        <f t="shared" si="53"/>
        <v>0</v>
      </c>
      <c r="T37" s="54"/>
      <c r="U37" s="54"/>
      <c r="V37" s="54">
        <f t="shared" si="54"/>
        <v>0</v>
      </c>
      <c r="W37" s="55">
        <f t="shared" si="15"/>
        <v>0</v>
      </c>
      <c r="X37" s="43">
        <f t="shared" si="12"/>
        <v>0</v>
      </c>
      <c r="Y37" s="44">
        <f t="shared" si="13"/>
        <v>0</v>
      </c>
      <c r="Z37" s="44" t="e">
        <f t="shared" si="14"/>
        <v>#DIV/0!</v>
      </c>
      <c r="AA37" s="82"/>
      <c r="AB37" s="32"/>
    </row>
    <row r="38" spans="1:28" s="33" customFormat="1" ht="12.75" thickBot="1" x14ac:dyDescent="0.2">
      <c r="A38" s="91" t="s">
        <v>42</v>
      </c>
      <c r="B38" s="73" t="s">
        <v>93</v>
      </c>
      <c r="C38" s="94" t="s">
        <v>91</v>
      </c>
      <c r="D38" s="93" t="s">
        <v>45</v>
      </c>
      <c r="E38" s="60"/>
      <c r="F38" s="58"/>
      <c r="G38" s="63">
        <f t="shared" si="49"/>
        <v>0</v>
      </c>
      <c r="H38" s="59"/>
      <c r="I38" s="59"/>
      <c r="J38" s="59">
        <f t="shared" si="50"/>
        <v>0</v>
      </c>
      <c r="K38" s="75"/>
      <c r="L38" s="76"/>
      <c r="M38" s="77">
        <f t="shared" si="51"/>
        <v>0</v>
      </c>
      <c r="N38" s="78"/>
      <c r="O38" s="78"/>
      <c r="P38" s="78">
        <f t="shared" si="52"/>
        <v>0</v>
      </c>
      <c r="Q38" s="75"/>
      <c r="R38" s="76"/>
      <c r="S38" s="77">
        <f t="shared" si="53"/>
        <v>0</v>
      </c>
      <c r="T38" s="59"/>
      <c r="U38" s="59"/>
      <c r="V38" s="59">
        <f t="shared" si="54"/>
        <v>0</v>
      </c>
      <c r="W38" s="64">
        <f t="shared" si="15"/>
        <v>0</v>
      </c>
      <c r="X38" s="43">
        <f t="shared" si="12"/>
        <v>0</v>
      </c>
      <c r="Y38" s="44">
        <f t="shared" si="13"/>
        <v>0</v>
      </c>
      <c r="Z38" s="44" t="e">
        <f t="shared" si="14"/>
        <v>#DIV/0!</v>
      </c>
      <c r="AA38" s="82"/>
      <c r="AB38" s="32"/>
    </row>
    <row r="39" spans="1:28" s="33" customFormat="1" ht="6.75" thickBot="1" x14ac:dyDescent="0.2">
      <c r="A39" s="95" t="s">
        <v>94</v>
      </c>
      <c r="B39" s="96"/>
      <c r="C39" s="97"/>
      <c r="D39" s="98"/>
      <c r="E39" s="99"/>
      <c r="F39" s="100"/>
      <c r="G39" s="101">
        <f>G8+G24+G28+G30+G35</f>
        <v>450017.9645</v>
      </c>
      <c r="H39" s="102"/>
      <c r="I39" s="102"/>
      <c r="J39" s="102">
        <f>J8+J24+J28+J30+J35</f>
        <v>450017.9645</v>
      </c>
      <c r="K39" s="99"/>
      <c r="L39" s="103"/>
      <c r="M39" s="101">
        <f>M8+M24+M28+M30+M35</f>
        <v>0</v>
      </c>
      <c r="N39" s="102"/>
      <c r="O39" s="102"/>
      <c r="P39" s="102">
        <f>P8+P24+P28+P30+P35</f>
        <v>0</v>
      </c>
      <c r="Q39" s="99"/>
      <c r="R39" s="103"/>
      <c r="S39" s="101">
        <f>S8+S24+S28+S30+S35</f>
        <v>0</v>
      </c>
      <c r="T39" s="101"/>
      <c r="U39" s="101"/>
      <c r="V39" s="101">
        <f>V8+V24+V28+V30+V35</f>
        <v>0</v>
      </c>
      <c r="W39" s="104">
        <f>W8+W24+W28+W30+W35</f>
        <v>450017.9645</v>
      </c>
      <c r="X39" s="43">
        <f t="shared" si="12"/>
        <v>450017.9645</v>
      </c>
      <c r="Y39" s="44">
        <f t="shared" si="13"/>
        <v>0</v>
      </c>
      <c r="Z39" s="44">
        <f t="shared" si="14"/>
        <v>100</v>
      </c>
      <c r="AA39" s="82"/>
      <c r="AB39" s="32"/>
    </row>
    <row r="40" spans="1:28" s="33" customFormat="1" ht="6.75" thickBot="1" x14ac:dyDescent="0.2">
      <c r="A40" s="105" t="s">
        <v>37</v>
      </c>
      <c r="B40" s="106">
        <v>2</v>
      </c>
      <c r="C40" s="107" t="s">
        <v>95</v>
      </c>
      <c r="D40" s="10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43">
        <f t="shared" si="12"/>
        <v>0</v>
      </c>
      <c r="Y40" s="44">
        <f t="shared" si="13"/>
        <v>0</v>
      </c>
      <c r="Z40" s="44" t="e">
        <f t="shared" si="14"/>
        <v>#DIV/0!</v>
      </c>
      <c r="AA40" s="82"/>
      <c r="AB40" s="32"/>
    </row>
    <row r="41" spans="1:28" s="33" customFormat="1" x14ac:dyDescent="0.15">
      <c r="A41" s="34" t="s">
        <v>39</v>
      </c>
      <c r="B41" s="81" t="s">
        <v>96</v>
      </c>
      <c r="C41" s="36" t="s">
        <v>97</v>
      </c>
      <c r="D41" s="37"/>
      <c r="E41" s="38">
        <f>SUM(E42:E44)</f>
        <v>0</v>
      </c>
      <c r="F41" s="39"/>
      <c r="G41" s="40">
        <f t="shared" ref="G41:K41" si="55">SUM(G42:G44)</f>
        <v>0</v>
      </c>
      <c r="H41" s="41"/>
      <c r="I41" s="41"/>
      <c r="J41" s="41">
        <f t="shared" ref="J41" si="56">SUM(J42:J44)</f>
        <v>0</v>
      </c>
      <c r="K41" s="38">
        <f t="shared" si="55"/>
        <v>0</v>
      </c>
      <c r="L41" s="39"/>
      <c r="M41" s="40">
        <f t="shared" ref="M41:Q41" si="57">SUM(M42:M44)</f>
        <v>0</v>
      </c>
      <c r="N41" s="41"/>
      <c r="O41" s="41"/>
      <c r="P41" s="41">
        <f t="shared" ref="P41" si="58">SUM(P42:P44)</f>
        <v>0</v>
      </c>
      <c r="Q41" s="38">
        <f t="shared" si="57"/>
        <v>0</v>
      </c>
      <c r="R41" s="39"/>
      <c r="S41" s="40">
        <f>SUM(S42:S44)</f>
        <v>0</v>
      </c>
      <c r="T41" s="41"/>
      <c r="U41" s="41"/>
      <c r="V41" s="41">
        <f t="shared" ref="V41" si="59">SUM(V42:V44)</f>
        <v>0</v>
      </c>
      <c r="W41" s="42">
        <f t="shared" ref="W41:W52" si="60">G41+M41+S41</f>
        <v>0</v>
      </c>
      <c r="X41" s="43">
        <f t="shared" si="12"/>
        <v>0</v>
      </c>
      <c r="Y41" s="44">
        <f t="shared" si="13"/>
        <v>0</v>
      </c>
      <c r="Z41" s="44" t="e">
        <f t="shared" si="14"/>
        <v>#DIV/0!</v>
      </c>
      <c r="AA41" s="45"/>
      <c r="AB41" s="46"/>
    </row>
    <row r="42" spans="1:28" s="33" customFormat="1" ht="12" x14ac:dyDescent="0.15">
      <c r="A42" s="47" t="s">
        <v>42</v>
      </c>
      <c r="B42" s="48" t="s">
        <v>98</v>
      </c>
      <c r="C42" s="62" t="s">
        <v>99</v>
      </c>
      <c r="D42" s="50" t="s">
        <v>100</v>
      </c>
      <c r="E42" s="51"/>
      <c r="F42" s="52"/>
      <c r="G42" s="53">
        <f t="shared" ref="G42:G44" si="61">E42*F42</f>
        <v>0</v>
      </c>
      <c r="H42" s="54"/>
      <c r="I42" s="54"/>
      <c r="J42" s="54">
        <f t="shared" ref="J42:J44" si="62">H42*I42</f>
        <v>0</v>
      </c>
      <c r="K42" s="51"/>
      <c r="L42" s="52"/>
      <c r="M42" s="53">
        <f t="shared" ref="M42:M44" si="63">K42*L42</f>
        <v>0</v>
      </c>
      <c r="N42" s="54"/>
      <c r="O42" s="54"/>
      <c r="P42" s="54">
        <f t="shared" ref="P42:P44" si="64">N42*O42</f>
        <v>0</v>
      </c>
      <c r="Q42" s="51"/>
      <c r="R42" s="52"/>
      <c r="S42" s="53">
        <f t="shared" ref="S42:S44" si="65">Q42*R42</f>
        <v>0</v>
      </c>
      <c r="T42" s="54"/>
      <c r="U42" s="54"/>
      <c r="V42" s="54">
        <f t="shared" ref="V42:V44" si="66">T42*U42</f>
        <v>0</v>
      </c>
      <c r="W42" s="55">
        <f t="shared" si="60"/>
        <v>0</v>
      </c>
      <c r="X42" s="43">
        <f t="shared" si="12"/>
        <v>0</v>
      </c>
      <c r="Y42" s="44">
        <f t="shared" si="13"/>
        <v>0</v>
      </c>
      <c r="Z42" s="44" t="e">
        <f t="shared" si="14"/>
        <v>#DIV/0!</v>
      </c>
      <c r="AA42" s="56"/>
      <c r="AB42" s="57"/>
    </row>
    <row r="43" spans="1:28" s="33" customFormat="1" ht="12" x14ac:dyDescent="0.15">
      <c r="A43" s="47" t="s">
        <v>42</v>
      </c>
      <c r="B43" s="48" t="s">
        <v>101</v>
      </c>
      <c r="C43" s="62" t="s">
        <v>99</v>
      </c>
      <c r="D43" s="50" t="s">
        <v>100</v>
      </c>
      <c r="E43" s="51"/>
      <c r="F43" s="52"/>
      <c r="G43" s="53">
        <f t="shared" si="61"/>
        <v>0</v>
      </c>
      <c r="H43" s="54"/>
      <c r="I43" s="54"/>
      <c r="J43" s="54">
        <f t="shared" si="62"/>
        <v>0</v>
      </c>
      <c r="K43" s="51"/>
      <c r="L43" s="52"/>
      <c r="M43" s="53">
        <f t="shared" si="63"/>
        <v>0</v>
      </c>
      <c r="N43" s="54"/>
      <c r="O43" s="54"/>
      <c r="P43" s="54">
        <f t="shared" si="64"/>
        <v>0</v>
      </c>
      <c r="Q43" s="51"/>
      <c r="R43" s="52"/>
      <c r="S43" s="53">
        <f t="shared" si="65"/>
        <v>0</v>
      </c>
      <c r="T43" s="54"/>
      <c r="U43" s="54"/>
      <c r="V43" s="54">
        <f t="shared" si="66"/>
        <v>0</v>
      </c>
      <c r="W43" s="55">
        <f t="shared" si="60"/>
        <v>0</v>
      </c>
      <c r="X43" s="43">
        <f t="shared" si="12"/>
        <v>0</v>
      </c>
      <c r="Y43" s="44">
        <f t="shared" si="13"/>
        <v>0</v>
      </c>
      <c r="Z43" s="44" t="e">
        <f t="shared" si="14"/>
        <v>#DIV/0!</v>
      </c>
      <c r="AA43" s="56"/>
      <c r="AB43" s="57"/>
    </row>
    <row r="44" spans="1:28" s="33" customFormat="1" ht="12.75" thickBot="1" x14ac:dyDescent="0.2">
      <c r="A44" s="72" t="s">
        <v>42</v>
      </c>
      <c r="B44" s="109" t="s">
        <v>102</v>
      </c>
      <c r="C44" s="62" t="s">
        <v>99</v>
      </c>
      <c r="D44" s="74" t="s">
        <v>100</v>
      </c>
      <c r="E44" s="75"/>
      <c r="F44" s="76"/>
      <c r="G44" s="77">
        <f t="shared" si="61"/>
        <v>0</v>
      </c>
      <c r="H44" s="78"/>
      <c r="I44" s="78"/>
      <c r="J44" s="78">
        <f t="shared" si="62"/>
        <v>0</v>
      </c>
      <c r="K44" s="75"/>
      <c r="L44" s="76"/>
      <c r="M44" s="77">
        <f t="shared" si="63"/>
        <v>0</v>
      </c>
      <c r="N44" s="78"/>
      <c r="O44" s="78"/>
      <c r="P44" s="78">
        <f t="shared" si="64"/>
        <v>0</v>
      </c>
      <c r="Q44" s="75"/>
      <c r="R44" s="76"/>
      <c r="S44" s="77">
        <f t="shared" si="65"/>
        <v>0</v>
      </c>
      <c r="T44" s="59"/>
      <c r="U44" s="59"/>
      <c r="V44" s="59">
        <f t="shared" si="66"/>
        <v>0</v>
      </c>
      <c r="W44" s="64">
        <f t="shared" si="60"/>
        <v>0</v>
      </c>
      <c r="X44" s="43">
        <f t="shared" si="12"/>
        <v>0</v>
      </c>
      <c r="Y44" s="44">
        <f t="shared" si="13"/>
        <v>0</v>
      </c>
      <c r="Z44" s="44" t="e">
        <f t="shared" si="14"/>
        <v>#DIV/0!</v>
      </c>
      <c r="AA44" s="56"/>
      <c r="AB44" s="57"/>
    </row>
    <row r="45" spans="1:28" s="33" customFormat="1" x14ac:dyDescent="0.15">
      <c r="A45" s="34" t="s">
        <v>39</v>
      </c>
      <c r="B45" s="81" t="s">
        <v>103</v>
      </c>
      <c r="C45" s="79" t="s">
        <v>104</v>
      </c>
      <c r="D45" s="66"/>
      <c r="E45" s="67">
        <f>SUM(E46:E48)</f>
        <v>0</v>
      </c>
      <c r="F45" s="68"/>
      <c r="G45" s="69">
        <f t="shared" ref="G45:K45" si="67">SUM(G46:G48)</f>
        <v>0</v>
      </c>
      <c r="H45" s="70"/>
      <c r="I45" s="70"/>
      <c r="J45" s="70">
        <f t="shared" ref="J45" si="68">SUM(J46:J48)</f>
        <v>0</v>
      </c>
      <c r="K45" s="67">
        <f t="shared" si="67"/>
        <v>0</v>
      </c>
      <c r="L45" s="68"/>
      <c r="M45" s="69">
        <f t="shared" ref="M45:Q45" si="69">SUM(M46:M48)</f>
        <v>0</v>
      </c>
      <c r="N45" s="70"/>
      <c r="O45" s="70"/>
      <c r="P45" s="70">
        <f t="shared" ref="P45" si="70">SUM(P46:P48)</f>
        <v>0</v>
      </c>
      <c r="Q45" s="67">
        <f t="shared" si="69"/>
        <v>0</v>
      </c>
      <c r="R45" s="68"/>
      <c r="S45" s="69">
        <f>SUM(S46:S48)</f>
        <v>0</v>
      </c>
      <c r="T45" s="70"/>
      <c r="U45" s="70"/>
      <c r="V45" s="70">
        <f t="shared" ref="V45" si="71">SUM(V46:V48)</f>
        <v>0</v>
      </c>
      <c r="W45" s="71">
        <f t="shared" si="60"/>
        <v>0</v>
      </c>
      <c r="X45" s="43">
        <f t="shared" si="12"/>
        <v>0</v>
      </c>
      <c r="Y45" s="44">
        <f t="shared" si="13"/>
        <v>0</v>
      </c>
      <c r="Z45" s="44" t="e">
        <f t="shared" si="14"/>
        <v>#DIV/0!</v>
      </c>
      <c r="AA45" s="45"/>
      <c r="AB45" s="46"/>
    </row>
    <row r="46" spans="1:28" s="33" customFormat="1" x14ac:dyDescent="0.15">
      <c r="A46" s="47" t="s">
        <v>42</v>
      </c>
      <c r="B46" s="48" t="s">
        <v>105</v>
      </c>
      <c r="C46" s="62" t="s">
        <v>106</v>
      </c>
      <c r="D46" s="50" t="s">
        <v>107</v>
      </c>
      <c r="E46" s="51"/>
      <c r="F46" s="52"/>
      <c r="G46" s="53">
        <f t="shared" ref="G46:G48" si="72">E46*F46</f>
        <v>0</v>
      </c>
      <c r="H46" s="54"/>
      <c r="I46" s="54"/>
      <c r="J46" s="54">
        <f t="shared" ref="J46:J48" si="73">H46*I46</f>
        <v>0</v>
      </c>
      <c r="K46" s="51"/>
      <c r="L46" s="52"/>
      <c r="M46" s="53">
        <f t="shared" ref="M46:M48" si="74">K46*L46</f>
        <v>0</v>
      </c>
      <c r="N46" s="54"/>
      <c r="O46" s="54"/>
      <c r="P46" s="54">
        <f t="shared" ref="P46:P48" si="75">N46*O46</f>
        <v>0</v>
      </c>
      <c r="Q46" s="51"/>
      <c r="R46" s="52"/>
      <c r="S46" s="53">
        <f t="shared" ref="S46:S48" si="76">Q46*R46</f>
        <v>0</v>
      </c>
      <c r="T46" s="54"/>
      <c r="U46" s="54"/>
      <c r="V46" s="54">
        <f t="shared" ref="V46:V48" si="77">T46*U46</f>
        <v>0</v>
      </c>
      <c r="W46" s="55">
        <f t="shared" si="60"/>
        <v>0</v>
      </c>
      <c r="X46" s="43">
        <f t="shared" si="12"/>
        <v>0</v>
      </c>
      <c r="Y46" s="44">
        <f t="shared" si="13"/>
        <v>0</v>
      </c>
      <c r="Z46" s="44" t="e">
        <f t="shared" si="14"/>
        <v>#DIV/0!</v>
      </c>
      <c r="AA46" s="56"/>
      <c r="AB46" s="57"/>
    </row>
    <row r="47" spans="1:28" s="33" customFormat="1" x14ac:dyDescent="0.15">
      <c r="A47" s="47" t="s">
        <v>42</v>
      </c>
      <c r="B47" s="48" t="s">
        <v>108</v>
      </c>
      <c r="C47" s="110" t="s">
        <v>106</v>
      </c>
      <c r="D47" s="50" t="s">
        <v>107</v>
      </c>
      <c r="E47" s="51"/>
      <c r="F47" s="52"/>
      <c r="G47" s="53">
        <f t="shared" si="72"/>
        <v>0</v>
      </c>
      <c r="H47" s="54"/>
      <c r="I47" s="54"/>
      <c r="J47" s="54">
        <f t="shared" si="73"/>
        <v>0</v>
      </c>
      <c r="K47" s="51"/>
      <c r="L47" s="52"/>
      <c r="M47" s="53">
        <f t="shared" si="74"/>
        <v>0</v>
      </c>
      <c r="N47" s="54"/>
      <c r="O47" s="54"/>
      <c r="P47" s="54">
        <f t="shared" si="75"/>
        <v>0</v>
      </c>
      <c r="Q47" s="51"/>
      <c r="R47" s="52"/>
      <c r="S47" s="53">
        <f t="shared" si="76"/>
        <v>0</v>
      </c>
      <c r="T47" s="54"/>
      <c r="U47" s="54"/>
      <c r="V47" s="54">
        <f t="shared" si="77"/>
        <v>0</v>
      </c>
      <c r="W47" s="55">
        <f t="shared" si="60"/>
        <v>0</v>
      </c>
      <c r="X47" s="43">
        <f t="shared" si="12"/>
        <v>0</v>
      </c>
      <c r="Y47" s="44">
        <f t="shared" si="13"/>
        <v>0</v>
      </c>
      <c r="Z47" s="44" t="e">
        <f t="shared" si="14"/>
        <v>#DIV/0!</v>
      </c>
      <c r="AA47" s="56"/>
      <c r="AB47" s="57"/>
    </row>
    <row r="48" spans="1:28" s="33" customFormat="1" ht="6.75" thickBot="1" x14ac:dyDescent="0.2">
      <c r="A48" s="72" t="s">
        <v>42</v>
      </c>
      <c r="B48" s="109" t="s">
        <v>109</v>
      </c>
      <c r="C48" s="111" t="s">
        <v>106</v>
      </c>
      <c r="D48" s="74" t="s">
        <v>107</v>
      </c>
      <c r="E48" s="75"/>
      <c r="F48" s="76"/>
      <c r="G48" s="77">
        <f t="shared" si="72"/>
        <v>0</v>
      </c>
      <c r="H48" s="78"/>
      <c r="I48" s="78"/>
      <c r="J48" s="78">
        <f t="shared" si="73"/>
        <v>0</v>
      </c>
      <c r="K48" s="75"/>
      <c r="L48" s="76"/>
      <c r="M48" s="77">
        <f t="shared" si="74"/>
        <v>0</v>
      </c>
      <c r="N48" s="78"/>
      <c r="O48" s="78"/>
      <c r="P48" s="78">
        <f t="shared" si="75"/>
        <v>0</v>
      </c>
      <c r="Q48" s="75"/>
      <c r="R48" s="76"/>
      <c r="S48" s="77">
        <f t="shared" si="76"/>
        <v>0</v>
      </c>
      <c r="T48" s="59"/>
      <c r="U48" s="59"/>
      <c r="V48" s="59">
        <f t="shared" si="77"/>
        <v>0</v>
      </c>
      <c r="W48" s="64">
        <f t="shared" si="60"/>
        <v>0</v>
      </c>
      <c r="X48" s="43">
        <f t="shared" si="12"/>
        <v>0</v>
      </c>
      <c r="Y48" s="44">
        <f t="shared" si="13"/>
        <v>0</v>
      </c>
      <c r="Z48" s="44" t="e">
        <f t="shared" si="14"/>
        <v>#DIV/0!</v>
      </c>
      <c r="AA48" s="56"/>
      <c r="AB48" s="57"/>
    </row>
    <row r="49" spans="1:33" s="33" customFormat="1" x14ac:dyDescent="0.15">
      <c r="A49" s="34" t="s">
        <v>39</v>
      </c>
      <c r="B49" s="81" t="s">
        <v>110</v>
      </c>
      <c r="C49" s="79" t="s">
        <v>111</v>
      </c>
      <c r="D49" s="66"/>
      <c r="E49" s="67">
        <f>SUM(E50:E52)</f>
        <v>0</v>
      </c>
      <c r="F49" s="68"/>
      <c r="G49" s="69">
        <f t="shared" ref="G49:K49" si="78">SUM(G50:G52)</f>
        <v>0</v>
      </c>
      <c r="H49" s="70"/>
      <c r="I49" s="70"/>
      <c r="J49" s="70">
        <f t="shared" ref="J49" si="79">SUM(J50:J52)</f>
        <v>0</v>
      </c>
      <c r="K49" s="67">
        <f t="shared" si="78"/>
        <v>0</v>
      </c>
      <c r="L49" s="68"/>
      <c r="M49" s="69">
        <f t="shared" ref="M49:Q49" si="80">SUM(M50:M52)</f>
        <v>0</v>
      </c>
      <c r="N49" s="70"/>
      <c r="O49" s="70"/>
      <c r="P49" s="70">
        <f t="shared" ref="P49" si="81">SUM(P50:P52)</f>
        <v>0</v>
      </c>
      <c r="Q49" s="67">
        <f t="shared" si="80"/>
        <v>0</v>
      </c>
      <c r="R49" s="68"/>
      <c r="S49" s="69">
        <f>SUM(S50:S52)</f>
        <v>0</v>
      </c>
      <c r="T49" s="70"/>
      <c r="U49" s="70"/>
      <c r="V49" s="70">
        <f t="shared" ref="V49" si="82">SUM(V50:V52)</f>
        <v>0</v>
      </c>
      <c r="W49" s="71">
        <f t="shared" si="60"/>
        <v>0</v>
      </c>
      <c r="X49" s="43">
        <f t="shared" si="12"/>
        <v>0</v>
      </c>
      <c r="Y49" s="44">
        <f t="shared" si="13"/>
        <v>0</v>
      </c>
      <c r="Z49" s="44" t="e">
        <f t="shared" si="14"/>
        <v>#DIV/0!</v>
      </c>
      <c r="AA49" s="45"/>
      <c r="AB49" s="46"/>
    </row>
    <row r="50" spans="1:33" s="33" customFormat="1" x14ac:dyDescent="0.15">
      <c r="A50" s="47" t="s">
        <v>42</v>
      </c>
      <c r="B50" s="48" t="s">
        <v>112</v>
      </c>
      <c r="C50" s="62" t="s">
        <v>113</v>
      </c>
      <c r="D50" s="50" t="s">
        <v>107</v>
      </c>
      <c r="E50" s="51"/>
      <c r="F50" s="52"/>
      <c r="G50" s="53">
        <f t="shared" ref="G50:G52" si="83">E50*F50</f>
        <v>0</v>
      </c>
      <c r="H50" s="54"/>
      <c r="I50" s="54"/>
      <c r="J50" s="54">
        <f t="shared" ref="J50:J52" si="84">H50*I50</f>
        <v>0</v>
      </c>
      <c r="K50" s="51"/>
      <c r="L50" s="52"/>
      <c r="M50" s="53">
        <f t="shared" ref="M50:M52" si="85">K50*L50</f>
        <v>0</v>
      </c>
      <c r="N50" s="54"/>
      <c r="O50" s="54"/>
      <c r="P50" s="54">
        <f t="shared" ref="P50:P52" si="86">N50*O50</f>
        <v>0</v>
      </c>
      <c r="Q50" s="51"/>
      <c r="R50" s="52"/>
      <c r="S50" s="53">
        <f t="shared" ref="S50:S52" si="87">Q50*R50</f>
        <v>0</v>
      </c>
      <c r="T50" s="54"/>
      <c r="U50" s="54"/>
      <c r="V50" s="54">
        <f t="shared" ref="V50:V52" si="88">T50*U50</f>
        <v>0</v>
      </c>
      <c r="W50" s="55">
        <f t="shared" si="60"/>
        <v>0</v>
      </c>
      <c r="X50" s="43">
        <f t="shared" si="12"/>
        <v>0</v>
      </c>
      <c r="Y50" s="44">
        <f t="shared" si="13"/>
        <v>0</v>
      </c>
      <c r="Z50" s="44" t="e">
        <f t="shared" si="14"/>
        <v>#DIV/0!</v>
      </c>
      <c r="AA50" s="56"/>
      <c r="AB50" s="57"/>
    </row>
    <row r="51" spans="1:33" s="33" customFormat="1" x14ac:dyDescent="0.15">
      <c r="A51" s="47" t="s">
        <v>42</v>
      </c>
      <c r="B51" s="48" t="s">
        <v>114</v>
      </c>
      <c r="C51" s="62" t="s">
        <v>115</v>
      </c>
      <c r="D51" s="50" t="s">
        <v>107</v>
      </c>
      <c r="E51" s="51"/>
      <c r="F51" s="52"/>
      <c r="G51" s="53">
        <f t="shared" si="83"/>
        <v>0</v>
      </c>
      <c r="H51" s="54"/>
      <c r="I51" s="54"/>
      <c r="J51" s="54">
        <f t="shared" si="84"/>
        <v>0</v>
      </c>
      <c r="K51" s="51"/>
      <c r="L51" s="52"/>
      <c r="M51" s="53">
        <f t="shared" si="85"/>
        <v>0</v>
      </c>
      <c r="N51" s="54"/>
      <c r="O51" s="54"/>
      <c r="P51" s="54">
        <f t="shared" si="86"/>
        <v>0</v>
      </c>
      <c r="Q51" s="51"/>
      <c r="R51" s="52"/>
      <c r="S51" s="53">
        <f t="shared" si="87"/>
        <v>0</v>
      </c>
      <c r="T51" s="54"/>
      <c r="U51" s="54"/>
      <c r="V51" s="54">
        <f t="shared" si="88"/>
        <v>0</v>
      </c>
      <c r="W51" s="55">
        <f t="shared" si="60"/>
        <v>0</v>
      </c>
      <c r="X51" s="43">
        <f t="shared" si="12"/>
        <v>0</v>
      </c>
      <c r="Y51" s="44">
        <f t="shared" si="13"/>
        <v>0</v>
      </c>
      <c r="Z51" s="44" t="e">
        <f t="shared" si="14"/>
        <v>#DIV/0!</v>
      </c>
      <c r="AA51" s="56"/>
      <c r="AB51" s="57"/>
    </row>
    <row r="52" spans="1:33" s="33" customFormat="1" ht="6.75" thickBot="1" x14ac:dyDescent="0.2">
      <c r="A52" s="91" t="s">
        <v>42</v>
      </c>
      <c r="B52" s="73" t="s">
        <v>116</v>
      </c>
      <c r="C52" s="94" t="s">
        <v>113</v>
      </c>
      <c r="D52" s="93" t="s">
        <v>107</v>
      </c>
      <c r="E52" s="75"/>
      <c r="F52" s="76"/>
      <c r="G52" s="77">
        <f t="shared" si="83"/>
        <v>0</v>
      </c>
      <c r="H52" s="78"/>
      <c r="I52" s="78"/>
      <c r="J52" s="78">
        <f t="shared" si="84"/>
        <v>0</v>
      </c>
      <c r="K52" s="75"/>
      <c r="L52" s="76"/>
      <c r="M52" s="77">
        <f t="shared" si="85"/>
        <v>0</v>
      </c>
      <c r="N52" s="78"/>
      <c r="O52" s="78"/>
      <c r="P52" s="78">
        <f t="shared" si="86"/>
        <v>0</v>
      </c>
      <c r="Q52" s="75"/>
      <c r="R52" s="76"/>
      <c r="S52" s="77">
        <f t="shared" si="87"/>
        <v>0</v>
      </c>
      <c r="T52" s="59"/>
      <c r="U52" s="59"/>
      <c r="V52" s="59">
        <f t="shared" si="88"/>
        <v>0</v>
      </c>
      <c r="W52" s="64">
        <f t="shared" si="60"/>
        <v>0</v>
      </c>
      <c r="X52" s="43">
        <f t="shared" si="12"/>
        <v>0</v>
      </c>
      <c r="Y52" s="44">
        <f t="shared" si="13"/>
        <v>0</v>
      </c>
      <c r="Z52" s="44" t="e">
        <f t="shared" si="14"/>
        <v>#DIV/0!</v>
      </c>
      <c r="AA52" s="56"/>
      <c r="AB52" s="57"/>
    </row>
    <row r="53" spans="1:33" s="33" customFormat="1" ht="6.75" thickBot="1" x14ac:dyDescent="0.2">
      <c r="A53" s="95" t="s">
        <v>117</v>
      </c>
      <c r="B53" s="96"/>
      <c r="C53" s="97"/>
      <c r="D53" s="98"/>
      <c r="E53" s="103">
        <f>E49+E45+E41</f>
        <v>0</v>
      </c>
      <c r="F53" s="112"/>
      <c r="G53" s="101">
        <f t="shared" ref="G53:K53" si="89">G49+G45+G41</f>
        <v>0</v>
      </c>
      <c r="H53" s="102"/>
      <c r="I53" s="102"/>
      <c r="J53" s="102">
        <f t="shared" ref="J53" si="90">J49+J45+J41</f>
        <v>0</v>
      </c>
      <c r="K53" s="113">
        <f t="shared" si="89"/>
        <v>0</v>
      </c>
      <c r="L53" s="112"/>
      <c r="M53" s="101">
        <f t="shared" ref="M53:Q53" si="91">M49+M45+M41</f>
        <v>0</v>
      </c>
      <c r="N53" s="102"/>
      <c r="O53" s="102"/>
      <c r="P53" s="102">
        <f t="shared" ref="P53" si="92">P49+P45+P41</f>
        <v>0</v>
      </c>
      <c r="Q53" s="113">
        <f t="shared" si="91"/>
        <v>0</v>
      </c>
      <c r="R53" s="112"/>
      <c r="S53" s="101">
        <f t="shared" ref="S53:W53" si="93">S49+S45+S41</f>
        <v>0</v>
      </c>
      <c r="T53" s="114"/>
      <c r="U53" s="114"/>
      <c r="V53" s="114">
        <f t="shared" ref="V53" si="94">V49+V45+V41</f>
        <v>0</v>
      </c>
      <c r="W53" s="115">
        <f t="shared" si="93"/>
        <v>0</v>
      </c>
      <c r="X53" s="43">
        <f t="shared" si="12"/>
        <v>0</v>
      </c>
      <c r="Y53" s="44">
        <f t="shared" si="13"/>
        <v>0</v>
      </c>
      <c r="Z53" s="44" t="e">
        <f t="shared" si="14"/>
        <v>#DIV/0!</v>
      </c>
      <c r="AA53" s="82"/>
      <c r="AB53" s="32"/>
    </row>
    <row r="54" spans="1:33" s="33" customFormat="1" ht="6.75" thickBot="1" x14ac:dyDescent="0.2">
      <c r="A54" s="105" t="s">
        <v>37</v>
      </c>
      <c r="B54" s="106">
        <v>3</v>
      </c>
      <c r="C54" s="107" t="s">
        <v>118</v>
      </c>
      <c r="D54" s="10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1"/>
      <c r="X54" s="43">
        <f t="shared" si="12"/>
        <v>0</v>
      </c>
      <c r="Y54" s="44">
        <f t="shared" si="13"/>
        <v>0</v>
      </c>
      <c r="Z54" s="44" t="e">
        <f t="shared" si="14"/>
        <v>#DIV/0!</v>
      </c>
      <c r="AA54" s="82"/>
      <c r="AB54" s="32"/>
    </row>
    <row r="55" spans="1:33" s="33" customFormat="1" ht="18" x14ac:dyDescent="0.15">
      <c r="A55" s="34" t="s">
        <v>39</v>
      </c>
      <c r="B55" s="81" t="s">
        <v>119</v>
      </c>
      <c r="C55" s="36" t="s">
        <v>120</v>
      </c>
      <c r="D55" s="37"/>
      <c r="E55" s="38">
        <f>SUM(E56:E60)</f>
        <v>66</v>
      </c>
      <c r="F55" s="39"/>
      <c r="G55" s="40">
        <f>SUM(G56:G60)</f>
        <v>63399.999899999995</v>
      </c>
      <c r="H55" s="41"/>
      <c r="I55" s="41"/>
      <c r="J55" s="41">
        <f>SUM(J56:J60)</f>
        <v>66236</v>
      </c>
      <c r="K55" s="38">
        <f>SUM(K56:K60)</f>
        <v>3</v>
      </c>
      <c r="L55" s="39"/>
      <c r="M55" s="40">
        <f>SUM(M56:M60)</f>
        <v>315000</v>
      </c>
      <c r="N55" s="41"/>
      <c r="O55" s="41"/>
      <c r="P55" s="41">
        <f>SUM(P56:P60)</f>
        <v>311850</v>
      </c>
      <c r="Q55" s="38">
        <f>SUM(Q56:Q60)</f>
        <v>0</v>
      </c>
      <c r="R55" s="39"/>
      <c r="S55" s="40">
        <f>SUM(S56:S60)</f>
        <v>0</v>
      </c>
      <c r="T55" s="41"/>
      <c r="U55" s="41"/>
      <c r="V55" s="41">
        <f>SUM(V56:V60)</f>
        <v>0</v>
      </c>
      <c r="W55" s="71">
        <f t="shared" ref="W55:W60" si="95">G55+M55+S55</f>
        <v>378399.9999</v>
      </c>
      <c r="X55" s="43">
        <f t="shared" si="12"/>
        <v>378086</v>
      </c>
      <c r="Y55" s="44">
        <f t="shared" si="13"/>
        <v>-313.99989999999525</v>
      </c>
      <c r="Z55" s="44">
        <f t="shared" si="14"/>
        <v>99.917019053889277</v>
      </c>
      <c r="AA55" s="45" t="s">
        <v>363</v>
      </c>
      <c r="AB55" s="46"/>
    </row>
    <row r="56" spans="1:33" s="33" customFormat="1" ht="12" x14ac:dyDescent="0.15">
      <c r="A56" s="47" t="s">
        <v>42</v>
      </c>
      <c r="B56" s="48" t="s">
        <v>121</v>
      </c>
      <c r="C56" s="49" t="s">
        <v>122</v>
      </c>
      <c r="D56" s="50" t="s">
        <v>100</v>
      </c>
      <c r="E56" s="51"/>
      <c r="F56" s="52"/>
      <c r="G56" s="53">
        <f t="shared" ref="G56:G60" si="96">E56*F56</f>
        <v>0</v>
      </c>
      <c r="H56" s="54"/>
      <c r="I56" s="54"/>
      <c r="J56" s="54">
        <f t="shared" ref="J56:J60" si="97">H56*I56</f>
        <v>0</v>
      </c>
      <c r="K56" s="51">
        <v>3</v>
      </c>
      <c r="L56" s="52">
        <v>105000</v>
      </c>
      <c r="M56" s="53">
        <f t="shared" ref="M56:M60" si="98">K56*L56</f>
        <v>315000</v>
      </c>
      <c r="N56" s="54">
        <v>1</v>
      </c>
      <c r="O56" s="54">
        <v>311850</v>
      </c>
      <c r="P56" s="54">
        <f t="shared" ref="P56:P60" si="99">N56*O56</f>
        <v>311850</v>
      </c>
      <c r="Q56" s="51"/>
      <c r="R56" s="52"/>
      <c r="S56" s="53">
        <f t="shared" ref="S56:S60" si="100">Q56*R56</f>
        <v>0</v>
      </c>
      <c r="T56" s="54"/>
      <c r="U56" s="54"/>
      <c r="V56" s="54">
        <f t="shared" ref="V56:V60" si="101">T56*U56</f>
        <v>0</v>
      </c>
      <c r="W56" s="55">
        <f t="shared" si="95"/>
        <v>315000</v>
      </c>
      <c r="X56" s="43">
        <f t="shared" si="12"/>
        <v>311850</v>
      </c>
      <c r="Y56" s="44">
        <f t="shared" si="13"/>
        <v>-3150</v>
      </c>
      <c r="Z56" s="44">
        <f t="shared" si="14"/>
        <v>99</v>
      </c>
      <c r="AA56" s="56" t="s">
        <v>363</v>
      </c>
      <c r="AB56" s="116"/>
      <c r="AC56" s="117"/>
      <c r="AD56" s="117"/>
      <c r="AE56" s="117"/>
      <c r="AF56" s="117"/>
      <c r="AG56" s="117"/>
    </row>
    <row r="57" spans="1:33" s="33" customFormat="1" ht="12" x14ac:dyDescent="0.15">
      <c r="A57" s="47" t="s">
        <v>42</v>
      </c>
      <c r="B57" s="48" t="s">
        <v>123</v>
      </c>
      <c r="C57" s="118" t="s">
        <v>124</v>
      </c>
      <c r="D57" s="50" t="s">
        <v>100</v>
      </c>
      <c r="E57" s="51">
        <v>27</v>
      </c>
      <c r="F57" s="58">
        <v>253.7037</v>
      </c>
      <c r="G57" s="53">
        <f t="shared" si="96"/>
        <v>6849.9998999999998</v>
      </c>
      <c r="H57" s="119">
        <v>50</v>
      </c>
      <c r="I57" s="119">
        <f>J57/H57</f>
        <v>370.32</v>
      </c>
      <c r="J57" s="54">
        <v>18516</v>
      </c>
      <c r="K57" s="51"/>
      <c r="L57" s="52"/>
      <c r="M57" s="53">
        <f t="shared" si="98"/>
        <v>0</v>
      </c>
      <c r="N57" s="54"/>
      <c r="O57" s="54"/>
      <c r="P57" s="54">
        <f t="shared" si="99"/>
        <v>0</v>
      </c>
      <c r="Q57" s="51"/>
      <c r="R57" s="52"/>
      <c r="S57" s="53">
        <f t="shared" si="100"/>
        <v>0</v>
      </c>
      <c r="T57" s="54"/>
      <c r="U57" s="54"/>
      <c r="V57" s="54">
        <f t="shared" si="101"/>
        <v>0</v>
      </c>
      <c r="W57" s="55">
        <f t="shared" si="95"/>
        <v>6849.9998999999998</v>
      </c>
      <c r="X57" s="43">
        <f t="shared" si="12"/>
        <v>18516</v>
      </c>
      <c r="Y57" s="44">
        <f t="shared" si="13"/>
        <v>11666.000100000001</v>
      </c>
      <c r="Z57" s="44">
        <f t="shared" si="14"/>
        <v>270.30657328914708</v>
      </c>
      <c r="AA57" s="56" t="s">
        <v>363</v>
      </c>
      <c r="AB57" s="57"/>
    </row>
    <row r="58" spans="1:33" s="33" customFormat="1" ht="12" x14ac:dyDescent="0.15">
      <c r="A58" s="47" t="s">
        <v>42</v>
      </c>
      <c r="B58" s="48" t="s">
        <v>125</v>
      </c>
      <c r="C58" s="118" t="s">
        <v>126</v>
      </c>
      <c r="D58" s="50" t="s">
        <v>100</v>
      </c>
      <c r="E58" s="51">
        <v>25</v>
      </c>
      <c r="F58" s="58">
        <v>750</v>
      </c>
      <c r="G58" s="53">
        <f t="shared" si="96"/>
        <v>18750</v>
      </c>
      <c r="H58" s="119">
        <v>35</v>
      </c>
      <c r="I58" s="119">
        <f>J58/H58</f>
        <v>535.42857142857144</v>
      </c>
      <c r="J58" s="54">
        <v>18740</v>
      </c>
      <c r="K58" s="51"/>
      <c r="L58" s="58"/>
      <c r="M58" s="53">
        <f t="shared" si="98"/>
        <v>0</v>
      </c>
      <c r="N58" s="59"/>
      <c r="O58" s="59"/>
      <c r="P58" s="59">
        <f t="shared" si="99"/>
        <v>0</v>
      </c>
      <c r="Q58" s="60"/>
      <c r="R58" s="58"/>
      <c r="S58" s="53">
        <f t="shared" si="100"/>
        <v>0</v>
      </c>
      <c r="T58" s="54"/>
      <c r="U58" s="54"/>
      <c r="V58" s="54">
        <f t="shared" si="101"/>
        <v>0</v>
      </c>
      <c r="W58" s="55">
        <f t="shared" si="95"/>
        <v>18750</v>
      </c>
      <c r="X58" s="43">
        <f t="shared" si="12"/>
        <v>18740</v>
      </c>
      <c r="Y58" s="44">
        <f t="shared" si="13"/>
        <v>-10</v>
      </c>
      <c r="Z58" s="44">
        <f t="shared" si="14"/>
        <v>99.946666666666658</v>
      </c>
      <c r="AA58" s="56" t="s">
        <v>363</v>
      </c>
      <c r="AB58" s="57"/>
      <c r="AC58" s="61"/>
      <c r="AD58" s="61"/>
      <c r="AE58" s="61"/>
      <c r="AF58" s="61"/>
      <c r="AG58" s="61"/>
    </row>
    <row r="59" spans="1:33" s="33" customFormat="1" ht="12" x14ac:dyDescent="0.15">
      <c r="A59" s="47" t="s">
        <v>42</v>
      </c>
      <c r="B59" s="48" t="s">
        <v>127</v>
      </c>
      <c r="C59" s="118" t="s">
        <v>128</v>
      </c>
      <c r="D59" s="50" t="s">
        <v>100</v>
      </c>
      <c r="E59" s="51">
        <v>14</v>
      </c>
      <c r="F59" s="58">
        <v>2700</v>
      </c>
      <c r="G59" s="53">
        <f t="shared" si="96"/>
        <v>37800</v>
      </c>
      <c r="H59" s="59">
        <v>14</v>
      </c>
      <c r="I59" s="59">
        <f>J59/H59</f>
        <v>2070</v>
      </c>
      <c r="J59" s="59">
        <v>28980</v>
      </c>
      <c r="K59" s="60"/>
      <c r="L59" s="58"/>
      <c r="M59" s="53">
        <f t="shared" si="98"/>
        <v>0</v>
      </c>
      <c r="N59" s="59"/>
      <c r="O59" s="59"/>
      <c r="P59" s="59">
        <f t="shared" si="99"/>
        <v>0</v>
      </c>
      <c r="Q59" s="60"/>
      <c r="R59" s="58"/>
      <c r="S59" s="53">
        <f t="shared" si="100"/>
        <v>0</v>
      </c>
      <c r="T59" s="54"/>
      <c r="U59" s="54"/>
      <c r="V59" s="54">
        <f t="shared" si="101"/>
        <v>0</v>
      </c>
      <c r="W59" s="55">
        <f t="shared" si="95"/>
        <v>37800</v>
      </c>
      <c r="X59" s="43">
        <f t="shared" si="12"/>
        <v>28980</v>
      </c>
      <c r="Y59" s="44">
        <f t="shared" si="13"/>
        <v>-8820</v>
      </c>
      <c r="Z59" s="44">
        <f t="shared" si="14"/>
        <v>76.666666666666671</v>
      </c>
      <c r="AA59" s="56" t="s">
        <v>363</v>
      </c>
      <c r="AB59" s="57"/>
      <c r="AC59" s="61"/>
      <c r="AD59" s="61"/>
      <c r="AE59" s="61"/>
      <c r="AF59" s="61"/>
      <c r="AG59" s="61"/>
    </row>
    <row r="60" spans="1:33" s="33" customFormat="1" ht="12.75" thickBot="1" x14ac:dyDescent="0.2">
      <c r="A60" s="91" t="s">
        <v>42</v>
      </c>
      <c r="B60" s="48" t="s">
        <v>129</v>
      </c>
      <c r="C60" s="92" t="s">
        <v>130</v>
      </c>
      <c r="D60" s="93" t="s">
        <v>100</v>
      </c>
      <c r="E60" s="60"/>
      <c r="F60" s="58"/>
      <c r="G60" s="63">
        <f t="shared" si="96"/>
        <v>0</v>
      </c>
      <c r="H60" s="59"/>
      <c r="I60" s="59"/>
      <c r="J60" s="59">
        <f t="shared" si="97"/>
        <v>0</v>
      </c>
      <c r="K60" s="60"/>
      <c r="L60" s="58"/>
      <c r="M60" s="63">
        <f t="shared" si="98"/>
        <v>0</v>
      </c>
      <c r="N60" s="59"/>
      <c r="O60" s="59"/>
      <c r="P60" s="59">
        <f t="shared" si="99"/>
        <v>0</v>
      </c>
      <c r="Q60" s="60"/>
      <c r="R60" s="58"/>
      <c r="S60" s="63">
        <f t="shared" si="100"/>
        <v>0</v>
      </c>
      <c r="T60" s="59"/>
      <c r="U60" s="59"/>
      <c r="V60" s="59">
        <f t="shared" si="101"/>
        <v>0</v>
      </c>
      <c r="W60" s="64">
        <f t="shared" si="95"/>
        <v>0</v>
      </c>
      <c r="X60" s="43">
        <f t="shared" si="12"/>
        <v>0</v>
      </c>
      <c r="Y60" s="44">
        <f t="shared" si="13"/>
        <v>0</v>
      </c>
      <c r="Z60" s="44" t="e">
        <f t="shared" si="14"/>
        <v>#DIV/0!</v>
      </c>
      <c r="AA60" s="56"/>
      <c r="AB60" s="57"/>
    </row>
    <row r="61" spans="1:33" s="33" customFormat="1" ht="18" x14ac:dyDescent="0.15">
      <c r="A61" s="34" t="s">
        <v>39</v>
      </c>
      <c r="B61" s="81" t="s">
        <v>131</v>
      </c>
      <c r="C61" s="65" t="s">
        <v>132</v>
      </c>
      <c r="D61" s="66"/>
      <c r="E61" s="67"/>
      <c r="F61" s="68"/>
      <c r="G61" s="69"/>
      <c r="H61" s="70"/>
      <c r="I61" s="70"/>
      <c r="J61" s="70"/>
      <c r="K61" s="67">
        <f>SUM(K62:K63)</f>
        <v>0</v>
      </c>
      <c r="L61" s="68"/>
      <c r="M61" s="69">
        <f t="shared" ref="M61:Q61" si="102">SUM(M62:M63)</f>
        <v>0</v>
      </c>
      <c r="N61" s="70"/>
      <c r="O61" s="70"/>
      <c r="P61" s="70">
        <f t="shared" ref="P61" si="103">SUM(P62:P63)</f>
        <v>0</v>
      </c>
      <c r="Q61" s="67">
        <f t="shared" si="102"/>
        <v>0</v>
      </c>
      <c r="R61" s="68"/>
      <c r="S61" s="69">
        <f>SUM(S62:S63)</f>
        <v>0</v>
      </c>
      <c r="T61" s="70"/>
      <c r="U61" s="70"/>
      <c r="V61" s="70">
        <f t="shared" ref="V61" si="104">SUM(V62:V63)</f>
        <v>0</v>
      </c>
      <c r="W61" s="71">
        <f>M61+S61</f>
        <v>0</v>
      </c>
      <c r="X61" s="43">
        <f t="shared" si="12"/>
        <v>0</v>
      </c>
      <c r="Y61" s="44">
        <f t="shared" si="13"/>
        <v>0</v>
      </c>
      <c r="Z61" s="44" t="e">
        <f t="shared" si="14"/>
        <v>#DIV/0!</v>
      </c>
      <c r="AA61" s="45"/>
      <c r="AB61" s="46"/>
    </row>
    <row r="62" spans="1:33" s="33" customFormat="1" ht="12" x14ac:dyDescent="0.15">
      <c r="A62" s="47" t="s">
        <v>42</v>
      </c>
      <c r="B62" s="48" t="s">
        <v>133</v>
      </c>
      <c r="C62" s="110" t="s">
        <v>134</v>
      </c>
      <c r="D62" s="50" t="s">
        <v>135</v>
      </c>
      <c r="E62" s="366" t="s">
        <v>136</v>
      </c>
      <c r="F62" s="367"/>
      <c r="G62" s="368"/>
      <c r="H62" s="120"/>
      <c r="I62" s="120"/>
      <c r="J62" s="120"/>
      <c r="K62" s="51"/>
      <c r="L62" s="52"/>
      <c r="M62" s="53">
        <f t="shared" ref="M62:M63" si="105">K62*L62</f>
        <v>0</v>
      </c>
      <c r="N62" s="54"/>
      <c r="O62" s="54"/>
      <c r="P62" s="54">
        <f t="shared" ref="P62:P63" si="106">N62*O62</f>
        <v>0</v>
      </c>
      <c r="Q62" s="51"/>
      <c r="R62" s="52"/>
      <c r="S62" s="53">
        <f t="shared" ref="S62:S63" si="107">Q62*R62</f>
        <v>0</v>
      </c>
      <c r="T62" s="54"/>
      <c r="U62" s="54"/>
      <c r="V62" s="54">
        <f t="shared" ref="V62:V63" si="108">T62*U62</f>
        <v>0</v>
      </c>
      <c r="W62" s="55">
        <f>M62+S62</f>
        <v>0</v>
      </c>
      <c r="X62" s="43">
        <f t="shared" si="12"/>
        <v>0</v>
      </c>
      <c r="Y62" s="44">
        <f t="shared" si="13"/>
        <v>0</v>
      </c>
      <c r="Z62" s="44" t="e">
        <f t="shared" si="14"/>
        <v>#DIV/0!</v>
      </c>
      <c r="AA62" s="56"/>
      <c r="AB62" s="57"/>
    </row>
    <row r="63" spans="1:33" s="33" customFormat="1" ht="6.75" thickBot="1" x14ac:dyDescent="0.2">
      <c r="A63" s="91" t="s">
        <v>42</v>
      </c>
      <c r="B63" s="73" t="s">
        <v>137</v>
      </c>
      <c r="C63" s="92" t="s">
        <v>138</v>
      </c>
      <c r="D63" s="93" t="s">
        <v>135</v>
      </c>
      <c r="E63" s="369"/>
      <c r="F63" s="370"/>
      <c r="G63" s="371"/>
      <c r="H63" s="121"/>
      <c r="I63" s="121"/>
      <c r="J63" s="121"/>
      <c r="K63" s="75"/>
      <c r="L63" s="76"/>
      <c r="M63" s="77">
        <f t="shared" si="105"/>
        <v>0</v>
      </c>
      <c r="N63" s="78"/>
      <c r="O63" s="78"/>
      <c r="P63" s="78">
        <f t="shared" si="106"/>
        <v>0</v>
      </c>
      <c r="Q63" s="75"/>
      <c r="R63" s="76"/>
      <c r="S63" s="77">
        <f t="shared" si="107"/>
        <v>0</v>
      </c>
      <c r="T63" s="59"/>
      <c r="U63" s="59"/>
      <c r="V63" s="59">
        <f t="shared" si="108"/>
        <v>0</v>
      </c>
      <c r="W63" s="64">
        <f>M63+S63</f>
        <v>0</v>
      </c>
      <c r="X63" s="43">
        <f t="shared" si="12"/>
        <v>0</v>
      </c>
      <c r="Y63" s="44">
        <f t="shared" si="13"/>
        <v>0</v>
      </c>
      <c r="Z63" s="44" t="e">
        <f t="shared" si="14"/>
        <v>#DIV/0!</v>
      </c>
      <c r="AA63" s="56"/>
      <c r="AB63" s="57"/>
    </row>
    <row r="64" spans="1:33" s="33" customFormat="1" ht="12.75" thickBot="1" x14ac:dyDescent="0.2">
      <c r="A64" s="95" t="s">
        <v>139</v>
      </c>
      <c r="B64" s="96"/>
      <c r="C64" s="97"/>
      <c r="D64" s="98"/>
      <c r="E64" s="103">
        <f>E55</f>
        <v>66</v>
      </c>
      <c r="F64" s="112"/>
      <c r="G64" s="101">
        <f>G55</f>
        <v>63399.999899999995</v>
      </c>
      <c r="H64" s="102"/>
      <c r="I64" s="102"/>
      <c r="J64" s="102">
        <f>J55</f>
        <v>66236</v>
      </c>
      <c r="K64" s="113">
        <f>K61+K55</f>
        <v>3</v>
      </c>
      <c r="L64" s="112"/>
      <c r="M64" s="101">
        <f>M61+M55</f>
        <v>315000</v>
      </c>
      <c r="N64" s="102"/>
      <c r="O64" s="102"/>
      <c r="P64" s="102">
        <f>P61+P55</f>
        <v>311850</v>
      </c>
      <c r="Q64" s="113">
        <f>Q61+Q55</f>
        <v>0</v>
      </c>
      <c r="R64" s="112"/>
      <c r="S64" s="101">
        <f>S61+S55</f>
        <v>0</v>
      </c>
      <c r="T64" s="114"/>
      <c r="U64" s="114"/>
      <c r="V64" s="114">
        <f>V61+V55</f>
        <v>0</v>
      </c>
      <c r="W64" s="115">
        <f>W61+W55</f>
        <v>378399.9999</v>
      </c>
      <c r="X64" s="43">
        <f t="shared" si="12"/>
        <v>378086</v>
      </c>
      <c r="Y64" s="44">
        <f t="shared" si="13"/>
        <v>-313.99989999999525</v>
      </c>
      <c r="Z64" s="44">
        <f t="shared" si="14"/>
        <v>99.917019053889277</v>
      </c>
      <c r="AA64" s="82" t="s">
        <v>363</v>
      </c>
      <c r="AB64" s="32"/>
    </row>
    <row r="65" spans="1:28" s="33" customFormat="1" ht="6.75" thickBot="1" x14ac:dyDescent="0.2">
      <c r="A65" s="105" t="s">
        <v>37</v>
      </c>
      <c r="B65" s="106">
        <v>4</v>
      </c>
      <c r="C65" s="107" t="s">
        <v>140</v>
      </c>
      <c r="D65" s="10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1"/>
      <c r="X65" s="43">
        <f t="shared" si="12"/>
        <v>0</v>
      </c>
      <c r="Y65" s="44">
        <f t="shared" si="13"/>
        <v>0</v>
      </c>
      <c r="Z65" s="44" t="e">
        <f t="shared" si="14"/>
        <v>#DIV/0!</v>
      </c>
      <c r="AA65" s="82"/>
      <c r="AB65" s="32"/>
    </row>
    <row r="66" spans="1:28" s="33" customFormat="1" x14ac:dyDescent="0.15">
      <c r="A66" s="34" t="s">
        <v>39</v>
      </c>
      <c r="B66" s="81" t="s">
        <v>141</v>
      </c>
      <c r="C66" s="122" t="s">
        <v>142</v>
      </c>
      <c r="D66" s="37"/>
      <c r="E66" s="38">
        <f>SUM(E67:E69)</f>
        <v>1</v>
      </c>
      <c r="F66" s="39"/>
      <c r="G66" s="40">
        <f t="shared" ref="G66:K66" si="109">SUM(G67:G69)</f>
        <v>50000</v>
      </c>
      <c r="H66" s="41"/>
      <c r="I66" s="41"/>
      <c r="J66" s="41">
        <f t="shared" ref="J66" si="110">SUM(J67:J69)</f>
        <v>100000</v>
      </c>
      <c r="K66" s="38">
        <f t="shared" si="109"/>
        <v>0</v>
      </c>
      <c r="L66" s="39"/>
      <c r="M66" s="40">
        <f t="shared" ref="M66:Q66" si="111">SUM(M67:M69)</f>
        <v>0</v>
      </c>
      <c r="N66" s="41"/>
      <c r="O66" s="41"/>
      <c r="P66" s="41">
        <f t="shared" ref="P66" si="112">SUM(P67:P69)</f>
        <v>0</v>
      </c>
      <c r="Q66" s="38">
        <f t="shared" si="111"/>
        <v>3</v>
      </c>
      <c r="R66" s="39"/>
      <c r="S66" s="40">
        <f>SUM(S67:S69)</f>
        <v>200000</v>
      </c>
      <c r="T66" s="41"/>
      <c r="U66" s="41"/>
      <c r="V66" s="41">
        <f t="shared" ref="V66" si="113">SUM(V67:V69)</f>
        <v>150000</v>
      </c>
      <c r="W66" s="71">
        <f t="shared" ref="W66:W85" si="114">G66+M66+S66</f>
        <v>250000</v>
      </c>
      <c r="X66" s="43">
        <f t="shared" si="12"/>
        <v>250000</v>
      </c>
      <c r="Y66" s="44">
        <f t="shared" si="13"/>
        <v>0</v>
      </c>
      <c r="Z66" s="44">
        <f t="shared" si="14"/>
        <v>100</v>
      </c>
      <c r="AA66" s="45"/>
      <c r="AB66" s="46"/>
    </row>
    <row r="67" spans="1:28" s="33" customFormat="1" ht="18" x14ac:dyDescent="0.15">
      <c r="A67" s="47" t="s">
        <v>42</v>
      </c>
      <c r="B67" s="48" t="s">
        <v>143</v>
      </c>
      <c r="C67" s="80" t="s">
        <v>144</v>
      </c>
      <c r="D67" s="123" t="s">
        <v>145</v>
      </c>
      <c r="E67" s="124"/>
      <c r="F67" s="49"/>
      <c r="G67" s="125">
        <f t="shared" ref="G67:G69" si="115">E67*F67</f>
        <v>0</v>
      </c>
      <c r="H67" s="126"/>
      <c r="I67" s="126"/>
      <c r="J67" s="126">
        <f t="shared" ref="J67:J69" si="116">H67*I67</f>
        <v>0</v>
      </c>
      <c r="K67" s="51"/>
      <c r="L67" s="127"/>
      <c r="M67" s="53">
        <f t="shared" ref="M67:M69" si="117">K67*L67</f>
        <v>0</v>
      </c>
      <c r="N67" s="54"/>
      <c r="O67" s="54"/>
      <c r="P67" s="54">
        <f t="shared" ref="P67:P69" si="118">N67*O67</f>
        <v>0</v>
      </c>
      <c r="Q67" s="51">
        <v>1</v>
      </c>
      <c r="R67" s="127">
        <v>100000</v>
      </c>
      <c r="S67" s="53">
        <f t="shared" ref="S67:S69" si="119">Q67*R67</f>
        <v>100000</v>
      </c>
      <c r="T67" s="54">
        <v>1</v>
      </c>
      <c r="U67" s="54">
        <v>110000</v>
      </c>
      <c r="V67" s="54">
        <f t="shared" ref="V67:V69" si="120">T67*U67</f>
        <v>110000</v>
      </c>
      <c r="W67" s="55">
        <f t="shared" si="114"/>
        <v>100000</v>
      </c>
      <c r="X67" s="43">
        <f t="shared" si="12"/>
        <v>110000</v>
      </c>
      <c r="Y67" s="44">
        <f t="shared" si="13"/>
        <v>10000</v>
      </c>
      <c r="Z67" s="44">
        <f t="shared" si="14"/>
        <v>110.00000000000001</v>
      </c>
      <c r="AA67" s="56" t="s">
        <v>363</v>
      </c>
      <c r="AB67" s="57"/>
    </row>
    <row r="68" spans="1:28" s="33" customFormat="1" ht="18" x14ac:dyDescent="0.15">
      <c r="A68" s="47" t="s">
        <v>42</v>
      </c>
      <c r="B68" s="48" t="s">
        <v>146</v>
      </c>
      <c r="C68" s="80" t="s">
        <v>144</v>
      </c>
      <c r="D68" s="123" t="s">
        <v>145</v>
      </c>
      <c r="E68" s="124">
        <v>1</v>
      </c>
      <c r="F68" s="49">
        <v>50000</v>
      </c>
      <c r="G68" s="125">
        <f t="shared" si="115"/>
        <v>50000</v>
      </c>
      <c r="H68" s="126">
        <f>J68/I68</f>
        <v>1.4285714285714286</v>
      </c>
      <c r="I68" s="126">
        <v>70000</v>
      </c>
      <c r="J68" s="126">
        <v>100000</v>
      </c>
      <c r="K68" s="51"/>
      <c r="L68" s="127"/>
      <c r="M68" s="53">
        <f t="shared" si="117"/>
        <v>0</v>
      </c>
      <c r="N68" s="54"/>
      <c r="O68" s="54"/>
      <c r="P68" s="54">
        <f t="shared" si="118"/>
        <v>0</v>
      </c>
      <c r="Q68" s="51">
        <v>2</v>
      </c>
      <c r="R68" s="127">
        <v>50000</v>
      </c>
      <c r="S68" s="53">
        <f t="shared" si="119"/>
        <v>100000</v>
      </c>
      <c r="T68" s="54">
        <f>V68/U68</f>
        <v>0.5714285714285714</v>
      </c>
      <c r="U68" s="54">
        <v>70000</v>
      </c>
      <c r="V68" s="54">
        <v>40000</v>
      </c>
      <c r="W68" s="55">
        <f t="shared" si="114"/>
        <v>150000</v>
      </c>
      <c r="X68" s="43">
        <f t="shared" si="12"/>
        <v>140000</v>
      </c>
      <c r="Y68" s="44">
        <f t="shared" si="13"/>
        <v>-10000</v>
      </c>
      <c r="Z68" s="44">
        <f t="shared" si="14"/>
        <v>93.333333333333329</v>
      </c>
      <c r="AA68" s="56" t="s">
        <v>363</v>
      </c>
      <c r="AB68" s="57"/>
    </row>
    <row r="69" spans="1:28" s="33" customFormat="1" ht="12.75" thickBot="1" x14ac:dyDescent="0.2">
      <c r="A69" s="72" t="s">
        <v>42</v>
      </c>
      <c r="B69" s="73" t="s">
        <v>147</v>
      </c>
      <c r="C69" s="92" t="s">
        <v>148</v>
      </c>
      <c r="D69" s="128" t="s">
        <v>149</v>
      </c>
      <c r="E69" s="129"/>
      <c r="F69" s="130"/>
      <c r="G69" s="131">
        <f t="shared" si="115"/>
        <v>0</v>
      </c>
      <c r="H69" s="132"/>
      <c r="I69" s="132"/>
      <c r="J69" s="132">
        <f t="shared" si="116"/>
        <v>0</v>
      </c>
      <c r="K69" s="60"/>
      <c r="L69" s="130"/>
      <c r="M69" s="63">
        <f t="shared" si="117"/>
        <v>0</v>
      </c>
      <c r="N69" s="59"/>
      <c r="O69" s="59"/>
      <c r="P69" s="59">
        <f t="shared" si="118"/>
        <v>0</v>
      </c>
      <c r="Q69" s="60"/>
      <c r="R69" s="130"/>
      <c r="S69" s="63">
        <f t="shared" si="119"/>
        <v>0</v>
      </c>
      <c r="T69" s="59"/>
      <c r="U69" s="59"/>
      <c r="V69" s="59">
        <f t="shared" si="120"/>
        <v>0</v>
      </c>
      <c r="W69" s="64">
        <f t="shared" si="114"/>
        <v>0</v>
      </c>
      <c r="X69" s="43">
        <f t="shared" si="12"/>
        <v>0</v>
      </c>
      <c r="Y69" s="44">
        <f t="shared" si="13"/>
        <v>0</v>
      </c>
      <c r="Z69" s="44" t="e">
        <f t="shared" si="14"/>
        <v>#DIV/0!</v>
      </c>
      <c r="AA69" s="56"/>
      <c r="AB69" s="57"/>
    </row>
    <row r="70" spans="1:28" s="33" customFormat="1" x14ac:dyDescent="0.15">
      <c r="A70" s="34" t="s">
        <v>39</v>
      </c>
      <c r="B70" s="81" t="s">
        <v>150</v>
      </c>
      <c r="C70" s="79" t="s">
        <v>151</v>
      </c>
      <c r="D70" s="66"/>
      <c r="E70" s="67">
        <f>SUM(E71:E73)</f>
        <v>0</v>
      </c>
      <c r="F70" s="68"/>
      <c r="G70" s="69">
        <f t="shared" ref="G70:K70" si="121">SUM(G71:G73)</f>
        <v>0</v>
      </c>
      <c r="H70" s="70"/>
      <c r="I70" s="70"/>
      <c r="J70" s="70">
        <f t="shared" ref="J70" si="122">SUM(J71:J73)</f>
        <v>0</v>
      </c>
      <c r="K70" s="67">
        <f t="shared" si="121"/>
        <v>0</v>
      </c>
      <c r="L70" s="68"/>
      <c r="M70" s="69">
        <f t="shared" ref="M70:Q70" si="123">SUM(M71:M73)</f>
        <v>0</v>
      </c>
      <c r="N70" s="70"/>
      <c r="O70" s="70"/>
      <c r="P70" s="70">
        <f t="shared" ref="P70" si="124">SUM(P71:P73)</f>
        <v>0</v>
      </c>
      <c r="Q70" s="67">
        <f t="shared" si="123"/>
        <v>0</v>
      </c>
      <c r="R70" s="68"/>
      <c r="S70" s="69">
        <f>SUM(S71:S73)</f>
        <v>0</v>
      </c>
      <c r="T70" s="70"/>
      <c r="U70" s="70"/>
      <c r="V70" s="70">
        <f t="shared" ref="V70" si="125">SUM(V71:V73)</f>
        <v>0</v>
      </c>
      <c r="W70" s="71">
        <f t="shared" si="114"/>
        <v>0</v>
      </c>
      <c r="X70" s="43">
        <f t="shared" si="12"/>
        <v>0</v>
      </c>
      <c r="Y70" s="44">
        <f t="shared" si="13"/>
        <v>0</v>
      </c>
      <c r="Z70" s="44" t="e">
        <f t="shared" si="14"/>
        <v>#DIV/0!</v>
      </c>
      <c r="AA70" s="45"/>
      <c r="AB70" s="46"/>
    </row>
    <row r="71" spans="1:28" s="33" customFormat="1" ht="12" x14ac:dyDescent="0.15">
      <c r="A71" s="47" t="s">
        <v>42</v>
      </c>
      <c r="B71" s="48" t="s">
        <v>152</v>
      </c>
      <c r="C71" s="133" t="s">
        <v>153</v>
      </c>
      <c r="D71" s="134" t="s">
        <v>154</v>
      </c>
      <c r="E71" s="51"/>
      <c r="F71" s="52"/>
      <c r="G71" s="53">
        <f t="shared" ref="G71:G73" si="126">E71*F71</f>
        <v>0</v>
      </c>
      <c r="H71" s="54"/>
      <c r="I71" s="54"/>
      <c r="J71" s="54">
        <f t="shared" ref="J71:J73" si="127">H71*I71</f>
        <v>0</v>
      </c>
      <c r="K71" s="51"/>
      <c r="L71" s="52"/>
      <c r="M71" s="53">
        <f t="shared" ref="M71:M73" si="128">K71*L71</f>
        <v>0</v>
      </c>
      <c r="N71" s="54"/>
      <c r="O71" s="54"/>
      <c r="P71" s="54">
        <f t="shared" ref="P71:P73" si="129">N71*O71</f>
        <v>0</v>
      </c>
      <c r="Q71" s="51"/>
      <c r="R71" s="52"/>
      <c r="S71" s="53">
        <f t="shared" ref="S71:S73" si="130">Q71*R71</f>
        <v>0</v>
      </c>
      <c r="T71" s="54"/>
      <c r="U71" s="54"/>
      <c r="V71" s="54">
        <f t="shared" ref="V71:V73" si="131">T71*U71</f>
        <v>0</v>
      </c>
      <c r="W71" s="55">
        <f t="shared" si="114"/>
        <v>0</v>
      </c>
      <c r="X71" s="43">
        <f t="shared" si="12"/>
        <v>0</v>
      </c>
      <c r="Y71" s="44">
        <f t="shared" si="13"/>
        <v>0</v>
      </c>
      <c r="Z71" s="44" t="e">
        <f t="shared" si="14"/>
        <v>#DIV/0!</v>
      </c>
      <c r="AA71" s="56"/>
      <c r="AB71" s="57"/>
    </row>
    <row r="72" spans="1:28" s="33" customFormat="1" ht="12" x14ac:dyDescent="0.15">
      <c r="A72" s="47" t="s">
        <v>42</v>
      </c>
      <c r="B72" s="48" t="s">
        <v>155</v>
      </c>
      <c r="C72" s="133" t="s">
        <v>153</v>
      </c>
      <c r="D72" s="134" t="s">
        <v>154</v>
      </c>
      <c r="E72" s="51"/>
      <c r="F72" s="52"/>
      <c r="G72" s="53">
        <f t="shared" si="126"/>
        <v>0</v>
      </c>
      <c r="H72" s="54"/>
      <c r="I72" s="54"/>
      <c r="J72" s="54">
        <f t="shared" si="127"/>
        <v>0</v>
      </c>
      <c r="K72" s="51"/>
      <c r="L72" s="52"/>
      <c r="M72" s="53">
        <f t="shared" si="128"/>
        <v>0</v>
      </c>
      <c r="N72" s="54"/>
      <c r="O72" s="54"/>
      <c r="P72" s="54">
        <f t="shared" si="129"/>
        <v>0</v>
      </c>
      <c r="Q72" s="51"/>
      <c r="R72" s="52"/>
      <c r="S72" s="53">
        <f t="shared" si="130"/>
        <v>0</v>
      </c>
      <c r="T72" s="54"/>
      <c r="U72" s="54"/>
      <c r="V72" s="54">
        <f t="shared" si="131"/>
        <v>0</v>
      </c>
      <c r="W72" s="55">
        <f t="shared" si="114"/>
        <v>0</v>
      </c>
      <c r="X72" s="43">
        <f t="shared" si="12"/>
        <v>0</v>
      </c>
      <c r="Y72" s="44">
        <f t="shared" si="13"/>
        <v>0</v>
      </c>
      <c r="Z72" s="44" t="e">
        <f t="shared" si="14"/>
        <v>#DIV/0!</v>
      </c>
      <c r="AA72" s="56"/>
      <c r="AB72" s="57"/>
    </row>
    <row r="73" spans="1:28" s="33" customFormat="1" ht="12.75" thickBot="1" x14ac:dyDescent="0.2">
      <c r="A73" s="91" t="s">
        <v>42</v>
      </c>
      <c r="B73" s="109" t="s">
        <v>156</v>
      </c>
      <c r="C73" s="133" t="s">
        <v>153</v>
      </c>
      <c r="D73" s="134" t="s">
        <v>154</v>
      </c>
      <c r="E73" s="60"/>
      <c r="F73" s="58"/>
      <c r="G73" s="63">
        <f t="shared" si="126"/>
        <v>0</v>
      </c>
      <c r="H73" s="59"/>
      <c r="I73" s="59"/>
      <c r="J73" s="59">
        <f t="shared" si="127"/>
        <v>0</v>
      </c>
      <c r="K73" s="60"/>
      <c r="L73" s="58"/>
      <c r="M73" s="63">
        <f t="shared" si="128"/>
        <v>0</v>
      </c>
      <c r="N73" s="59"/>
      <c r="O73" s="59"/>
      <c r="P73" s="59">
        <f t="shared" si="129"/>
        <v>0</v>
      </c>
      <c r="Q73" s="60"/>
      <c r="R73" s="58"/>
      <c r="S73" s="63">
        <f t="shared" si="130"/>
        <v>0</v>
      </c>
      <c r="T73" s="59"/>
      <c r="U73" s="59"/>
      <c r="V73" s="59">
        <f t="shared" si="131"/>
        <v>0</v>
      </c>
      <c r="W73" s="64">
        <f t="shared" si="114"/>
        <v>0</v>
      </c>
      <c r="X73" s="43">
        <f t="shared" ref="X73:X136" si="132">J73+P73+V73</f>
        <v>0</v>
      </c>
      <c r="Y73" s="44">
        <f t="shared" ref="Y73:Y136" si="133">X73-W73</f>
        <v>0</v>
      </c>
      <c r="Z73" s="44" t="e">
        <f t="shared" ref="Z73:Z136" si="134">X73/W73*100</f>
        <v>#DIV/0!</v>
      </c>
      <c r="AA73" s="56"/>
      <c r="AB73" s="57"/>
    </row>
    <row r="74" spans="1:28" s="33" customFormat="1" ht="12" x14ac:dyDescent="0.15">
      <c r="A74" s="34" t="s">
        <v>39</v>
      </c>
      <c r="B74" s="81" t="s">
        <v>157</v>
      </c>
      <c r="C74" s="79" t="s">
        <v>158</v>
      </c>
      <c r="D74" s="66"/>
      <c r="E74" s="67">
        <f>SUM(E75:E77)</f>
        <v>5</v>
      </c>
      <c r="F74" s="68"/>
      <c r="G74" s="69">
        <f t="shared" ref="G74:K74" si="135">SUM(G75:G77)</f>
        <v>7500</v>
      </c>
      <c r="H74" s="70"/>
      <c r="I74" s="70"/>
      <c r="J74" s="70">
        <f t="shared" ref="J74" si="136">SUM(J75:J77)</f>
        <v>0</v>
      </c>
      <c r="K74" s="67">
        <f t="shared" si="135"/>
        <v>0</v>
      </c>
      <c r="L74" s="68"/>
      <c r="M74" s="69">
        <f t="shared" ref="M74:Q74" si="137">SUM(M75:M77)</f>
        <v>0</v>
      </c>
      <c r="N74" s="70"/>
      <c r="O74" s="70"/>
      <c r="P74" s="70">
        <f t="shared" ref="P74" si="138">SUM(P75:P77)</f>
        <v>0</v>
      </c>
      <c r="Q74" s="67">
        <f t="shared" si="137"/>
        <v>0</v>
      </c>
      <c r="R74" s="68"/>
      <c r="S74" s="69">
        <f>SUM(S75:S77)</f>
        <v>0</v>
      </c>
      <c r="T74" s="70"/>
      <c r="U74" s="70"/>
      <c r="V74" s="70">
        <f t="shared" ref="V74" si="139">SUM(V75:V77)</f>
        <v>0</v>
      </c>
      <c r="W74" s="71">
        <f t="shared" si="114"/>
        <v>7500</v>
      </c>
      <c r="X74" s="43">
        <f t="shared" si="132"/>
        <v>0</v>
      </c>
      <c r="Y74" s="44">
        <f t="shared" si="133"/>
        <v>-7500</v>
      </c>
      <c r="Z74" s="44">
        <f t="shared" si="134"/>
        <v>0</v>
      </c>
      <c r="AA74" s="45" t="s">
        <v>363</v>
      </c>
      <c r="AB74" s="46"/>
    </row>
    <row r="75" spans="1:28" s="33" customFormat="1" ht="12" x14ac:dyDescent="0.15">
      <c r="A75" s="47" t="s">
        <v>42</v>
      </c>
      <c r="B75" s="48" t="s">
        <v>159</v>
      </c>
      <c r="C75" s="135" t="s">
        <v>160</v>
      </c>
      <c r="D75" s="136" t="s">
        <v>161</v>
      </c>
      <c r="E75" s="51">
        <v>5</v>
      </c>
      <c r="F75" s="52">
        <v>1500</v>
      </c>
      <c r="G75" s="53">
        <f t="shared" ref="G75:G77" si="140">E75*F75</f>
        <v>7500</v>
      </c>
      <c r="H75" s="54"/>
      <c r="I75" s="54"/>
      <c r="J75" s="54">
        <f t="shared" ref="J75:J77" si="141">H75*I75</f>
        <v>0</v>
      </c>
      <c r="K75" s="51"/>
      <c r="L75" s="52"/>
      <c r="M75" s="53">
        <f t="shared" ref="M75:M77" si="142">K75*L75</f>
        <v>0</v>
      </c>
      <c r="N75" s="54"/>
      <c r="O75" s="54"/>
      <c r="P75" s="54">
        <f t="shared" ref="P75:P77" si="143">N75*O75</f>
        <v>0</v>
      </c>
      <c r="Q75" s="51"/>
      <c r="R75" s="52"/>
      <c r="S75" s="53">
        <f t="shared" ref="S75:S77" si="144">Q75*R75</f>
        <v>0</v>
      </c>
      <c r="T75" s="54"/>
      <c r="U75" s="54"/>
      <c r="V75" s="54">
        <f t="shared" ref="V75:V77" si="145">T75*U75</f>
        <v>0</v>
      </c>
      <c r="W75" s="55">
        <f t="shared" si="114"/>
        <v>7500</v>
      </c>
      <c r="X75" s="43">
        <f t="shared" si="132"/>
        <v>0</v>
      </c>
      <c r="Y75" s="44">
        <f t="shared" si="133"/>
        <v>-7500</v>
      </c>
      <c r="Z75" s="44">
        <f t="shared" si="134"/>
        <v>0</v>
      </c>
      <c r="AA75" s="56" t="s">
        <v>363</v>
      </c>
      <c r="AB75" s="57"/>
    </row>
    <row r="76" spans="1:28" s="33" customFormat="1" ht="12" x14ac:dyDescent="0.15">
      <c r="A76" s="47" t="s">
        <v>42</v>
      </c>
      <c r="B76" s="48" t="s">
        <v>162</v>
      </c>
      <c r="C76" s="137" t="s">
        <v>163</v>
      </c>
      <c r="D76" s="134" t="s">
        <v>161</v>
      </c>
      <c r="E76" s="51"/>
      <c r="F76" s="52"/>
      <c r="G76" s="53">
        <f t="shared" si="140"/>
        <v>0</v>
      </c>
      <c r="H76" s="54"/>
      <c r="I76" s="54"/>
      <c r="J76" s="54">
        <f t="shared" si="141"/>
        <v>0</v>
      </c>
      <c r="K76" s="51"/>
      <c r="L76" s="52"/>
      <c r="M76" s="53">
        <f t="shared" si="142"/>
        <v>0</v>
      </c>
      <c r="N76" s="54"/>
      <c r="O76" s="54"/>
      <c r="P76" s="54">
        <f t="shared" si="143"/>
        <v>0</v>
      </c>
      <c r="Q76" s="51"/>
      <c r="R76" s="52"/>
      <c r="S76" s="53">
        <f t="shared" si="144"/>
        <v>0</v>
      </c>
      <c r="T76" s="54"/>
      <c r="U76" s="54"/>
      <c r="V76" s="54">
        <f t="shared" si="145"/>
        <v>0</v>
      </c>
      <c r="W76" s="55">
        <f t="shared" si="114"/>
        <v>0</v>
      </c>
      <c r="X76" s="43">
        <f t="shared" si="132"/>
        <v>0</v>
      </c>
      <c r="Y76" s="44">
        <f t="shared" si="133"/>
        <v>0</v>
      </c>
      <c r="Z76" s="44" t="e">
        <f t="shared" si="134"/>
        <v>#DIV/0!</v>
      </c>
      <c r="AA76" s="56"/>
      <c r="AB76" s="57"/>
    </row>
    <row r="77" spans="1:28" s="33" customFormat="1" ht="12.75" thickBot="1" x14ac:dyDescent="0.2">
      <c r="A77" s="91" t="s">
        <v>42</v>
      </c>
      <c r="B77" s="109" t="s">
        <v>164</v>
      </c>
      <c r="C77" s="133" t="s">
        <v>165</v>
      </c>
      <c r="D77" s="138" t="s">
        <v>161</v>
      </c>
      <c r="E77" s="60"/>
      <c r="F77" s="58"/>
      <c r="G77" s="63">
        <f t="shared" si="140"/>
        <v>0</v>
      </c>
      <c r="H77" s="59"/>
      <c r="I77" s="59"/>
      <c r="J77" s="59">
        <f t="shared" si="141"/>
        <v>0</v>
      </c>
      <c r="K77" s="60"/>
      <c r="L77" s="58"/>
      <c r="M77" s="63">
        <f t="shared" si="142"/>
        <v>0</v>
      </c>
      <c r="N77" s="59"/>
      <c r="O77" s="59"/>
      <c r="P77" s="59">
        <f t="shared" si="143"/>
        <v>0</v>
      </c>
      <c r="Q77" s="60"/>
      <c r="R77" s="58"/>
      <c r="S77" s="63">
        <f t="shared" si="144"/>
        <v>0</v>
      </c>
      <c r="T77" s="59"/>
      <c r="U77" s="59"/>
      <c r="V77" s="59">
        <f t="shared" si="145"/>
        <v>0</v>
      </c>
      <c r="W77" s="64">
        <f t="shared" si="114"/>
        <v>0</v>
      </c>
      <c r="X77" s="43">
        <f t="shared" si="132"/>
        <v>0</v>
      </c>
      <c r="Y77" s="44">
        <f t="shared" si="133"/>
        <v>0</v>
      </c>
      <c r="Z77" s="44" t="e">
        <f t="shared" si="134"/>
        <v>#DIV/0!</v>
      </c>
      <c r="AA77" s="56"/>
      <c r="AB77" s="57"/>
    </row>
    <row r="78" spans="1:28" s="33" customFormat="1" x14ac:dyDescent="0.15">
      <c r="A78" s="34" t="s">
        <v>39</v>
      </c>
      <c r="B78" s="81" t="s">
        <v>166</v>
      </c>
      <c r="C78" s="79" t="s">
        <v>167</v>
      </c>
      <c r="D78" s="66"/>
      <c r="E78" s="67">
        <f>SUM(E79:E81)</f>
        <v>72</v>
      </c>
      <c r="F78" s="68"/>
      <c r="G78" s="69">
        <f t="shared" ref="G78:K78" si="146">SUM(G79:G81)</f>
        <v>49699.998</v>
      </c>
      <c r="H78" s="70"/>
      <c r="I78" s="70"/>
      <c r="J78" s="70">
        <f t="shared" ref="J78" si="147">SUM(J79:J81)</f>
        <v>49700</v>
      </c>
      <c r="K78" s="67">
        <f t="shared" si="146"/>
        <v>0</v>
      </c>
      <c r="L78" s="68"/>
      <c r="M78" s="69">
        <f t="shared" ref="M78:Q78" si="148">SUM(M79:M81)</f>
        <v>0</v>
      </c>
      <c r="N78" s="70"/>
      <c r="O78" s="70"/>
      <c r="P78" s="70">
        <f t="shared" ref="P78" si="149">SUM(P79:P81)</f>
        <v>0</v>
      </c>
      <c r="Q78" s="67">
        <f t="shared" si="148"/>
        <v>0</v>
      </c>
      <c r="R78" s="68"/>
      <c r="S78" s="69">
        <f>SUM(S79:S81)</f>
        <v>0</v>
      </c>
      <c r="T78" s="70"/>
      <c r="U78" s="70"/>
      <c r="V78" s="70">
        <f t="shared" ref="V78" si="150">SUM(V79:V81)</f>
        <v>0</v>
      </c>
      <c r="W78" s="71">
        <f t="shared" si="114"/>
        <v>49699.998</v>
      </c>
      <c r="X78" s="43">
        <f t="shared" si="132"/>
        <v>49700</v>
      </c>
      <c r="Y78" s="44">
        <f t="shared" si="133"/>
        <v>2.0000000004074536E-3</v>
      </c>
      <c r="Z78" s="44">
        <f t="shared" si="134"/>
        <v>100.00000402414504</v>
      </c>
      <c r="AA78" s="45"/>
      <c r="AB78" s="46"/>
    </row>
    <row r="79" spans="1:28" s="33" customFormat="1" x14ac:dyDescent="0.15">
      <c r="A79" s="47" t="s">
        <v>42</v>
      </c>
      <c r="B79" s="48" t="s">
        <v>168</v>
      </c>
      <c r="C79" s="80" t="s">
        <v>169</v>
      </c>
      <c r="D79" s="134" t="s">
        <v>170</v>
      </c>
      <c r="E79" s="51">
        <v>72</v>
      </c>
      <c r="F79" s="52">
        <v>690.27774999999997</v>
      </c>
      <c r="G79" s="53">
        <f t="shared" ref="G79:G81" si="151">E79*F79</f>
        <v>49699.998</v>
      </c>
      <c r="H79" s="54">
        <v>72</v>
      </c>
      <c r="I79" s="54">
        <v>690.28</v>
      </c>
      <c r="J79" s="54">
        <v>49700</v>
      </c>
      <c r="K79" s="51"/>
      <c r="L79" s="52"/>
      <c r="M79" s="53">
        <f t="shared" ref="M79:M81" si="152">K79*L79</f>
        <v>0</v>
      </c>
      <c r="N79" s="54"/>
      <c r="O79" s="54"/>
      <c r="P79" s="54">
        <f t="shared" ref="P79:P81" si="153">N79*O79</f>
        <v>0</v>
      </c>
      <c r="Q79" s="51"/>
      <c r="R79" s="52"/>
      <c r="S79" s="53">
        <f t="shared" ref="S79:S81" si="154">Q79*R79</f>
        <v>0</v>
      </c>
      <c r="T79" s="54"/>
      <c r="U79" s="54"/>
      <c r="V79" s="54">
        <f t="shared" ref="V79:V81" si="155">T79*U79</f>
        <v>0</v>
      </c>
      <c r="W79" s="55">
        <f t="shared" si="114"/>
        <v>49699.998</v>
      </c>
      <c r="X79" s="43">
        <f t="shared" si="132"/>
        <v>49700</v>
      </c>
      <c r="Y79" s="44">
        <f t="shared" si="133"/>
        <v>2.0000000004074536E-3</v>
      </c>
      <c r="Z79" s="44">
        <f t="shared" si="134"/>
        <v>100.00000402414504</v>
      </c>
      <c r="AA79" s="56"/>
      <c r="AB79" s="57"/>
    </row>
    <row r="80" spans="1:28" s="33" customFormat="1" x14ac:dyDescent="0.15">
      <c r="A80" s="47" t="s">
        <v>42</v>
      </c>
      <c r="B80" s="48" t="s">
        <v>171</v>
      </c>
      <c r="C80" s="110" t="s">
        <v>172</v>
      </c>
      <c r="D80" s="134" t="s">
        <v>100</v>
      </c>
      <c r="E80" s="51"/>
      <c r="F80" s="52"/>
      <c r="G80" s="53">
        <f t="shared" si="151"/>
        <v>0</v>
      </c>
      <c r="H80" s="54"/>
      <c r="I80" s="54"/>
      <c r="J80" s="54">
        <f t="shared" ref="J80:J81" si="156">H80*I80</f>
        <v>0</v>
      </c>
      <c r="K80" s="51"/>
      <c r="L80" s="52"/>
      <c r="M80" s="53">
        <f t="shared" si="152"/>
        <v>0</v>
      </c>
      <c r="N80" s="54"/>
      <c r="O80" s="54"/>
      <c r="P80" s="54">
        <f t="shared" si="153"/>
        <v>0</v>
      </c>
      <c r="Q80" s="51"/>
      <c r="R80" s="52"/>
      <c r="S80" s="53">
        <f t="shared" si="154"/>
        <v>0</v>
      </c>
      <c r="T80" s="54"/>
      <c r="U80" s="54"/>
      <c r="V80" s="54">
        <f t="shared" si="155"/>
        <v>0</v>
      </c>
      <c r="W80" s="55">
        <f t="shared" si="114"/>
        <v>0</v>
      </c>
      <c r="X80" s="43">
        <f t="shared" si="132"/>
        <v>0</v>
      </c>
      <c r="Y80" s="44">
        <f t="shared" si="133"/>
        <v>0</v>
      </c>
      <c r="Z80" s="44" t="e">
        <f t="shared" si="134"/>
        <v>#DIV/0!</v>
      </c>
      <c r="AA80" s="56"/>
      <c r="AB80" s="57"/>
    </row>
    <row r="81" spans="1:33" s="33" customFormat="1" ht="6.75" thickBot="1" x14ac:dyDescent="0.2">
      <c r="A81" s="91" t="s">
        <v>42</v>
      </c>
      <c r="B81" s="73" t="s">
        <v>173</v>
      </c>
      <c r="C81" s="92" t="s">
        <v>172</v>
      </c>
      <c r="D81" s="138" t="s">
        <v>100</v>
      </c>
      <c r="E81" s="60"/>
      <c r="F81" s="58"/>
      <c r="G81" s="63">
        <f t="shared" si="151"/>
        <v>0</v>
      </c>
      <c r="H81" s="59"/>
      <c r="I81" s="59"/>
      <c r="J81" s="59">
        <f t="shared" si="156"/>
        <v>0</v>
      </c>
      <c r="K81" s="60"/>
      <c r="L81" s="58"/>
      <c r="M81" s="63">
        <f t="shared" si="152"/>
        <v>0</v>
      </c>
      <c r="N81" s="59"/>
      <c r="O81" s="59"/>
      <c r="P81" s="59">
        <f t="shared" si="153"/>
        <v>0</v>
      </c>
      <c r="Q81" s="60"/>
      <c r="R81" s="58"/>
      <c r="S81" s="63">
        <f t="shared" si="154"/>
        <v>0</v>
      </c>
      <c r="T81" s="59"/>
      <c r="U81" s="59"/>
      <c r="V81" s="59">
        <f t="shared" si="155"/>
        <v>0</v>
      </c>
      <c r="W81" s="64">
        <f t="shared" si="114"/>
        <v>0</v>
      </c>
      <c r="X81" s="43">
        <f t="shared" si="132"/>
        <v>0</v>
      </c>
      <c r="Y81" s="44">
        <f t="shared" si="133"/>
        <v>0</v>
      </c>
      <c r="Z81" s="44" t="e">
        <f t="shared" si="134"/>
        <v>#DIV/0!</v>
      </c>
      <c r="AA81" s="56"/>
      <c r="AB81" s="57"/>
    </row>
    <row r="82" spans="1:33" s="33" customFormat="1" ht="12" x14ac:dyDescent="0.15">
      <c r="A82" s="34" t="s">
        <v>39</v>
      </c>
      <c r="B82" s="81" t="s">
        <v>174</v>
      </c>
      <c r="C82" s="79" t="s">
        <v>175</v>
      </c>
      <c r="D82" s="66"/>
      <c r="E82" s="67">
        <f>SUM(E83:E85)</f>
        <v>0</v>
      </c>
      <c r="F82" s="68"/>
      <c r="G82" s="69">
        <f t="shared" ref="G82:K82" si="157">SUM(G83:G85)</f>
        <v>0</v>
      </c>
      <c r="H82" s="70"/>
      <c r="I82" s="70"/>
      <c r="J82" s="70">
        <f t="shared" ref="J82" si="158">SUM(J83:J85)</f>
        <v>0</v>
      </c>
      <c r="K82" s="67">
        <f t="shared" si="157"/>
        <v>0</v>
      </c>
      <c r="L82" s="68"/>
      <c r="M82" s="69">
        <f t="shared" ref="M82:Q82" si="159">SUM(M83:M85)</f>
        <v>0</v>
      </c>
      <c r="N82" s="70"/>
      <c r="O82" s="70"/>
      <c r="P82" s="70">
        <f t="shared" ref="P82" si="160">SUM(P83:P85)</f>
        <v>0</v>
      </c>
      <c r="Q82" s="67">
        <f t="shared" si="159"/>
        <v>1</v>
      </c>
      <c r="R82" s="68"/>
      <c r="S82" s="69">
        <f>SUM(S83:S85)</f>
        <v>47000</v>
      </c>
      <c r="T82" s="70"/>
      <c r="U82" s="70"/>
      <c r="V82" s="70">
        <f t="shared" ref="V82" si="161">SUM(V83:V85)</f>
        <v>0</v>
      </c>
      <c r="W82" s="71">
        <f t="shared" si="114"/>
        <v>47000</v>
      </c>
      <c r="X82" s="43">
        <f t="shared" si="132"/>
        <v>0</v>
      </c>
      <c r="Y82" s="44">
        <f t="shared" si="133"/>
        <v>-47000</v>
      </c>
      <c r="Z82" s="44">
        <f t="shared" si="134"/>
        <v>0</v>
      </c>
      <c r="AA82" s="45" t="s">
        <v>363</v>
      </c>
      <c r="AB82" s="46"/>
    </row>
    <row r="83" spans="1:33" s="33" customFormat="1" ht="12" x14ac:dyDescent="0.15">
      <c r="A83" s="47" t="s">
        <v>42</v>
      </c>
      <c r="B83" s="48" t="s">
        <v>176</v>
      </c>
      <c r="C83" s="80" t="s">
        <v>177</v>
      </c>
      <c r="D83" s="136" t="s">
        <v>45</v>
      </c>
      <c r="E83" s="139"/>
      <c r="F83" s="140"/>
      <c r="G83" s="53">
        <f t="shared" ref="G83:G85" si="162">E83*F83</f>
        <v>0</v>
      </c>
      <c r="H83" s="54"/>
      <c r="I83" s="54"/>
      <c r="J83" s="54">
        <f t="shared" ref="J83:J85" si="163">H83*I83</f>
        <v>0</v>
      </c>
      <c r="K83" s="51"/>
      <c r="L83" s="52"/>
      <c r="M83" s="53">
        <f t="shared" ref="M83:M85" si="164">K83*L83</f>
        <v>0</v>
      </c>
      <c r="N83" s="59"/>
      <c r="O83" s="59"/>
      <c r="P83" s="59">
        <f t="shared" ref="P83:P85" si="165">N83*O83</f>
        <v>0</v>
      </c>
      <c r="Q83" s="60">
        <v>1</v>
      </c>
      <c r="R83" s="58">
        <v>47000</v>
      </c>
      <c r="S83" s="63">
        <f t="shared" ref="S83:S85" si="166">Q83*R83</f>
        <v>47000</v>
      </c>
      <c r="T83" s="59"/>
      <c r="U83" s="59"/>
      <c r="V83" s="59">
        <f t="shared" ref="V83:V85" si="167">T83*U83</f>
        <v>0</v>
      </c>
      <c r="W83" s="64">
        <f t="shared" si="114"/>
        <v>47000</v>
      </c>
      <c r="X83" s="43">
        <f t="shared" si="132"/>
        <v>0</v>
      </c>
      <c r="Y83" s="44">
        <f t="shared" si="133"/>
        <v>-47000</v>
      </c>
      <c r="Z83" s="44">
        <f t="shared" si="134"/>
        <v>0</v>
      </c>
      <c r="AA83" s="56" t="s">
        <v>363</v>
      </c>
      <c r="AB83" s="57"/>
    </row>
    <row r="84" spans="1:33" s="33" customFormat="1" x14ac:dyDescent="0.15">
      <c r="A84" s="47" t="s">
        <v>42</v>
      </c>
      <c r="B84" s="48" t="s">
        <v>178</v>
      </c>
      <c r="C84" s="110" t="s">
        <v>172</v>
      </c>
      <c r="D84" s="134" t="s">
        <v>100</v>
      </c>
      <c r="E84" s="51"/>
      <c r="F84" s="52"/>
      <c r="G84" s="53">
        <f t="shared" si="162"/>
        <v>0</v>
      </c>
      <c r="H84" s="54"/>
      <c r="I84" s="54"/>
      <c r="J84" s="54">
        <f t="shared" si="163"/>
        <v>0</v>
      </c>
      <c r="K84" s="51"/>
      <c r="L84" s="52"/>
      <c r="M84" s="53">
        <f t="shared" si="164"/>
        <v>0</v>
      </c>
      <c r="N84" s="54"/>
      <c r="O84" s="54"/>
      <c r="P84" s="54">
        <f t="shared" si="165"/>
        <v>0</v>
      </c>
      <c r="Q84" s="51"/>
      <c r="R84" s="52"/>
      <c r="S84" s="53">
        <f t="shared" si="166"/>
        <v>0</v>
      </c>
      <c r="T84" s="54"/>
      <c r="U84" s="54"/>
      <c r="V84" s="54">
        <f t="shared" si="167"/>
        <v>0</v>
      </c>
      <c r="W84" s="55">
        <f t="shared" si="114"/>
        <v>0</v>
      </c>
      <c r="X84" s="43">
        <f t="shared" si="132"/>
        <v>0</v>
      </c>
      <c r="Y84" s="44">
        <f t="shared" si="133"/>
        <v>0</v>
      </c>
      <c r="Z84" s="44" t="e">
        <f t="shared" si="134"/>
        <v>#DIV/0!</v>
      </c>
      <c r="AA84" s="56"/>
      <c r="AB84" s="57"/>
    </row>
    <row r="85" spans="1:33" s="33" customFormat="1" ht="6.75" thickBot="1" x14ac:dyDescent="0.2">
      <c r="A85" s="91" t="s">
        <v>42</v>
      </c>
      <c r="B85" s="109" t="s">
        <v>179</v>
      </c>
      <c r="C85" s="92" t="s">
        <v>172</v>
      </c>
      <c r="D85" s="138" t="s">
        <v>100</v>
      </c>
      <c r="E85" s="60"/>
      <c r="F85" s="58"/>
      <c r="G85" s="63">
        <f t="shared" si="162"/>
        <v>0</v>
      </c>
      <c r="H85" s="59"/>
      <c r="I85" s="59"/>
      <c r="J85" s="59">
        <f t="shared" si="163"/>
        <v>0</v>
      </c>
      <c r="K85" s="60"/>
      <c r="L85" s="58"/>
      <c r="M85" s="63">
        <f t="shared" si="164"/>
        <v>0</v>
      </c>
      <c r="N85" s="59"/>
      <c r="O85" s="59"/>
      <c r="P85" s="59">
        <f t="shared" si="165"/>
        <v>0</v>
      </c>
      <c r="Q85" s="60"/>
      <c r="R85" s="58"/>
      <c r="S85" s="63">
        <f t="shared" si="166"/>
        <v>0</v>
      </c>
      <c r="T85" s="59"/>
      <c r="U85" s="59"/>
      <c r="V85" s="59">
        <f t="shared" si="167"/>
        <v>0</v>
      </c>
      <c r="W85" s="64">
        <f t="shared" si="114"/>
        <v>0</v>
      </c>
      <c r="X85" s="43">
        <f t="shared" si="132"/>
        <v>0</v>
      </c>
      <c r="Y85" s="44">
        <f t="shared" si="133"/>
        <v>0</v>
      </c>
      <c r="Z85" s="44" t="e">
        <f t="shared" si="134"/>
        <v>#DIV/0!</v>
      </c>
      <c r="AA85" s="56"/>
      <c r="AB85" s="57"/>
    </row>
    <row r="86" spans="1:33" s="33" customFormat="1" ht="12.75" thickBot="1" x14ac:dyDescent="0.2">
      <c r="A86" s="95" t="s">
        <v>180</v>
      </c>
      <c r="B86" s="96"/>
      <c r="C86" s="97"/>
      <c r="D86" s="98"/>
      <c r="E86" s="103">
        <f>E82+E78+E74+E70+E66</f>
        <v>78</v>
      </c>
      <c r="F86" s="112"/>
      <c r="G86" s="101">
        <f t="shared" ref="G86:K86" si="168">G82+G78+G74+G70+G66</f>
        <v>107199.99799999999</v>
      </c>
      <c r="H86" s="102"/>
      <c r="I86" s="102"/>
      <c r="J86" s="102">
        <f t="shared" ref="J86" si="169">J82+J78+J74+J70+J66</f>
        <v>149700</v>
      </c>
      <c r="K86" s="113">
        <f t="shared" si="168"/>
        <v>0</v>
      </c>
      <c r="L86" s="112"/>
      <c r="M86" s="101">
        <f t="shared" ref="M86:Q86" si="170">M82+M78+M74+M70+M66</f>
        <v>0</v>
      </c>
      <c r="N86" s="102"/>
      <c r="O86" s="102"/>
      <c r="P86" s="102">
        <f t="shared" ref="P86" si="171">P82+P78+P74+P70+P66</f>
        <v>0</v>
      </c>
      <c r="Q86" s="113">
        <f t="shared" si="170"/>
        <v>4</v>
      </c>
      <c r="R86" s="112"/>
      <c r="S86" s="101">
        <f t="shared" ref="S86:W86" si="172">S82+S78+S74+S70+S66</f>
        <v>247000</v>
      </c>
      <c r="T86" s="114"/>
      <c r="U86" s="114"/>
      <c r="V86" s="114">
        <f t="shared" ref="V86" si="173">V82+V78+V74+V70+V66</f>
        <v>150000</v>
      </c>
      <c r="W86" s="115">
        <f t="shared" si="172"/>
        <v>354199.99800000002</v>
      </c>
      <c r="X86" s="43">
        <f t="shared" si="132"/>
        <v>299700</v>
      </c>
      <c r="Y86" s="44">
        <f t="shared" si="133"/>
        <v>-54499.998000000021</v>
      </c>
      <c r="Z86" s="44">
        <f t="shared" si="134"/>
        <v>84.613213351853261</v>
      </c>
      <c r="AA86" s="82" t="s">
        <v>363</v>
      </c>
      <c r="AB86" s="32"/>
    </row>
    <row r="87" spans="1:33" s="33" customFormat="1" ht="6.75" thickBot="1" x14ac:dyDescent="0.2">
      <c r="A87" s="141" t="s">
        <v>37</v>
      </c>
      <c r="B87" s="142">
        <v>5</v>
      </c>
      <c r="C87" s="143" t="s">
        <v>181</v>
      </c>
      <c r="D87" s="2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1"/>
      <c r="X87" s="43">
        <f t="shared" si="132"/>
        <v>0</v>
      </c>
      <c r="Y87" s="44">
        <f t="shared" si="133"/>
        <v>0</v>
      </c>
      <c r="Z87" s="44" t="e">
        <f t="shared" si="134"/>
        <v>#DIV/0!</v>
      </c>
      <c r="AA87" s="82"/>
      <c r="AB87" s="32"/>
      <c r="AC87" s="61"/>
      <c r="AD87" s="61"/>
      <c r="AE87" s="61"/>
      <c r="AF87" s="61"/>
      <c r="AG87" s="61"/>
    </row>
    <row r="88" spans="1:33" s="33" customFormat="1" x14ac:dyDescent="0.15">
      <c r="A88" s="34" t="s">
        <v>39</v>
      </c>
      <c r="B88" s="81" t="s">
        <v>182</v>
      </c>
      <c r="C88" s="65" t="s">
        <v>183</v>
      </c>
      <c r="D88" s="66"/>
      <c r="E88" s="67">
        <f>SUM(E89:E91)</f>
        <v>0</v>
      </c>
      <c r="F88" s="68"/>
      <c r="G88" s="69">
        <f t="shared" ref="G88:K88" si="174">SUM(G89:G91)</f>
        <v>0</v>
      </c>
      <c r="H88" s="70"/>
      <c r="I88" s="70"/>
      <c r="J88" s="70">
        <f t="shared" ref="J88" si="175">SUM(J89:J91)</f>
        <v>0</v>
      </c>
      <c r="K88" s="67">
        <f t="shared" si="174"/>
        <v>0</v>
      </c>
      <c r="L88" s="68"/>
      <c r="M88" s="69">
        <f t="shared" ref="M88:Q88" si="176">SUM(M89:M91)</f>
        <v>0</v>
      </c>
      <c r="N88" s="70"/>
      <c r="O88" s="70"/>
      <c r="P88" s="70">
        <f t="shared" ref="P88" si="177">SUM(P89:P91)</f>
        <v>0</v>
      </c>
      <c r="Q88" s="67">
        <f t="shared" si="176"/>
        <v>0</v>
      </c>
      <c r="R88" s="68"/>
      <c r="S88" s="69">
        <f t="shared" ref="S88:W88" si="178">SUM(S89:S91)</f>
        <v>0</v>
      </c>
      <c r="T88" s="70"/>
      <c r="U88" s="70"/>
      <c r="V88" s="70">
        <f t="shared" ref="V88" si="179">SUM(V89:V91)</f>
        <v>0</v>
      </c>
      <c r="W88" s="71">
        <f t="shared" si="178"/>
        <v>0</v>
      </c>
      <c r="X88" s="43">
        <f t="shared" si="132"/>
        <v>0</v>
      </c>
      <c r="Y88" s="44">
        <f t="shared" si="133"/>
        <v>0</v>
      </c>
      <c r="Z88" s="44" t="e">
        <f t="shared" si="134"/>
        <v>#DIV/0!</v>
      </c>
      <c r="AA88" s="56"/>
      <c r="AB88" s="57"/>
    </row>
    <row r="89" spans="1:33" s="33" customFormat="1" ht="12" x14ac:dyDescent="0.15">
      <c r="A89" s="47" t="s">
        <v>42</v>
      </c>
      <c r="B89" s="48" t="s">
        <v>184</v>
      </c>
      <c r="C89" s="144" t="s">
        <v>185</v>
      </c>
      <c r="D89" s="134" t="s">
        <v>186</v>
      </c>
      <c r="E89" s="51"/>
      <c r="F89" s="52"/>
      <c r="G89" s="53">
        <f t="shared" ref="G89:G91" si="180">E89*F89</f>
        <v>0</v>
      </c>
      <c r="H89" s="54"/>
      <c r="I89" s="54"/>
      <c r="J89" s="54">
        <f t="shared" ref="J89:J91" si="181">H89*I89</f>
        <v>0</v>
      </c>
      <c r="K89" s="51"/>
      <c r="L89" s="52"/>
      <c r="M89" s="53">
        <f t="shared" ref="M89:M91" si="182">K89*L89</f>
        <v>0</v>
      </c>
      <c r="N89" s="54"/>
      <c r="O89" s="54"/>
      <c r="P89" s="54">
        <f t="shared" ref="P89:P91" si="183">N89*O89</f>
        <v>0</v>
      </c>
      <c r="Q89" s="51"/>
      <c r="R89" s="52"/>
      <c r="S89" s="53">
        <f t="shared" ref="S89:S91" si="184">Q89*R89</f>
        <v>0</v>
      </c>
      <c r="T89" s="54"/>
      <c r="U89" s="54"/>
      <c r="V89" s="54">
        <f t="shared" ref="V89:V91" si="185">T89*U89</f>
        <v>0</v>
      </c>
      <c r="W89" s="55">
        <f>G89+M89+S89</f>
        <v>0</v>
      </c>
      <c r="X89" s="43">
        <f t="shared" si="132"/>
        <v>0</v>
      </c>
      <c r="Y89" s="44">
        <f t="shared" si="133"/>
        <v>0</v>
      </c>
      <c r="Z89" s="44" t="e">
        <f t="shared" si="134"/>
        <v>#DIV/0!</v>
      </c>
      <c r="AA89" s="56"/>
      <c r="AB89" s="116"/>
      <c r="AC89" s="117"/>
      <c r="AD89" s="117"/>
      <c r="AE89" s="117"/>
      <c r="AF89" s="117"/>
      <c r="AG89" s="117"/>
    </row>
    <row r="90" spans="1:33" s="33" customFormat="1" x14ac:dyDescent="0.15">
      <c r="A90" s="47" t="s">
        <v>42</v>
      </c>
      <c r="B90" s="48" t="s">
        <v>187</v>
      </c>
      <c r="C90" s="145" t="s">
        <v>188</v>
      </c>
      <c r="D90" s="134" t="s">
        <v>189</v>
      </c>
      <c r="E90" s="51"/>
      <c r="F90" s="52"/>
      <c r="G90" s="53">
        <f t="shared" si="180"/>
        <v>0</v>
      </c>
      <c r="H90" s="54"/>
      <c r="I90" s="54"/>
      <c r="J90" s="54">
        <f t="shared" si="181"/>
        <v>0</v>
      </c>
      <c r="K90" s="51"/>
      <c r="L90" s="52"/>
      <c r="M90" s="53">
        <f t="shared" si="182"/>
        <v>0</v>
      </c>
      <c r="N90" s="54"/>
      <c r="O90" s="54"/>
      <c r="P90" s="54">
        <f t="shared" si="183"/>
        <v>0</v>
      </c>
      <c r="Q90" s="51"/>
      <c r="R90" s="52"/>
      <c r="S90" s="53">
        <f t="shared" si="184"/>
        <v>0</v>
      </c>
      <c r="T90" s="54"/>
      <c r="U90" s="54"/>
      <c r="V90" s="54">
        <f t="shared" si="185"/>
        <v>0</v>
      </c>
      <c r="W90" s="55">
        <f>G90+M90+S90</f>
        <v>0</v>
      </c>
      <c r="X90" s="43">
        <f t="shared" si="132"/>
        <v>0</v>
      </c>
      <c r="Y90" s="44">
        <f t="shared" si="133"/>
        <v>0</v>
      </c>
      <c r="Z90" s="44" t="e">
        <f t="shared" si="134"/>
        <v>#DIV/0!</v>
      </c>
      <c r="AA90" s="56"/>
      <c r="AB90" s="57"/>
    </row>
    <row r="91" spans="1:33" s="33" customFormat="1" ht="6.75" thickBot="1" x14ac:dyDescent="0.2">
      <c r="A91" s="91" t="s">
        <v>42</v>
      </c>
      <c r="B91" s="73" t="s">
        <v>190</v>
      </c>
      <c r="C91" s="145" t="s">
        <v>188</v>
      </c>
      <c r="D91" s="138" t="s">
        <v>189</v>
      </c>
      <c r="E91" s="60"/>
      <c r="F91" s="58"/>
      <c r="G91" s="63">
        <f t="shared" si="180"/>
        <v>0</v>
      </c>
      <c r="H91" s="59"/>
      <c r="I91" s="59"/>
      <c r="J91" s="59">
        <f t="shared" si="181"/>
        <v>0</v>
      </c>
      <c r="K91" s="60"/>
      <c r="L91" s="58"/>
      <c r="M91" s="63">
        <f t="shared" si="182"/>
        <v>0</v>
      </c>
      <c r="N91" s="59"/>
      <c r="O91" s="59"/>
      <c r="P91" s="59">
        <f t="shared" si="183"/>
        <v>0</v>
      </c>
      <c r="Q91" s="60"/>
      <c r="R91" s="58"/>
      <c r="S91" s="63">
        <f t="shared" si="184"/>
        <v>0</v>
      </c>
      <c r="T91" s="59"/>
      <c r="U91" s="59"/>
      <c r="V91" s="59">
        <f t="shared" si="185"/>
        <v>0</v>
      </c>
      <c r="W91" s="64">
        <f>G91+M91+S91</f>
        <v>0</v>
      </c>
      <c r="X91" s="43">
        <f t="shared" si="132"/>
        <v>0</v>
      </c>
      <c r="Y91" s="44">
        <f t="shared" si="133"/>
        <v>0</v>
      </c>
      <c r="Z91" s="44" t="e">
        <f t="shared" si="134"/>
        <v>#DIV/0!</v>
      </c>
      <c r="AA91" s="56"/>
      <c r="AB91" s="57"/>
    </row>
    <row r="92" spans="1:33" s="33" customFormat="1" ht="6.75" thickBot="1" x14ac:dyDescent="0.2">
      <c r="A92" s="34" t="s">
        <v>39</v>
      </c>
      <c r="B92" s="81" t="s">
        <v>191</v>
      </c>
      <c r="C92" s="65" t="s">
        <v>192</v>
      </c>
      <c r="D92" s="146"/>
      <c r="E92" s="147">
        <f>SUM(E93:E95)</f>
        <v>0</v>
      </c>
      <c r="F92" s="68"/>
      <c r="G92" s="69">
        <f t="shared" ref="G92:K92" si="186">SUM(G93:G95)</f>
        <v>0</v>
      </c>
      <c r="H92" s="70"/>
      <c r="I92" s="70"/>
      <c r="J92" s="70">
        <f t="shared" ref="J92" si="187">SUM(J93:J95)</f>
        <v>0</v>
      </c>
      <c r="K92" s="147">
        <f t="shared" si="186"/>
        <v>0</v>
      </c>
      <c r="L92" s="68"/>
      <c r="M92" s="69">
        <f t="shared" ref="M92:Q92" si="188">SUM(M93:M95)</f>
        <v>0</v>
      </c>
      <c r="N92" s="70"/>
      <c r="O92" s="70"/>
      <c r="P92" s="70">
        <f t="shared" ref="P92" si="189">SUM(P93:P95)</f>
        <v>0</v>
      </c>
      <c r="Q92" s="147">
        <f t="shared" si="188"/>
        <v>0</v>
      </c>
      <c r="R92" s="68"/>
      <c r="S92" s="69">
        <f t="shared" ref="S92:W92" si="190">SUM(S93:S95)</f>
        <v>0</v>
      </c>
      <c r="T92" s="70"/>
      <c r="U92" s="70"/>
      <c r="V92" s="70">
        <f t="shared" ref="V92" si="191">SUM(V93:V95)</f>
        <v>0</v>
      </c>
      <c r="W92" s="71">
        <f t="shared" si="190"/>
        <v>0</v>
      </c>
      <c r="X92" s="43">
        <f t="shared" si="132"/>
        <v>0</v>
      </c>
      <c r="Y92" s="44">
        <f t="shared" si="133"/>
        <v>0</v>
      </c>
      <c r="Z92" s="44" t="e">
        <f t="shared" si="134"/>
        <v>#DIV/0!</v>
      </c>
      <c r="AA92" s="56"/>
      <c r="AB92" s="57"/>
    </row>
    <row r="93" spans="1:33" s="33" customFormat="1" ht="12" x14ac:dyDescent="0.15">
      <c r="A93" s="47" t="s">
        <v>42</v>
      </c>
      <c r="B93" s="48" t="s">
        <v>193</v>
      </c>
      <c r="C93" s="145" t="s">
        <v>194</v>
      </c>
      <c r="D93" s="148" t="s">
        <v>100</v>
      </c>
      <c r="E93" s="51"/>
      <c r="F93" s="52"/>
      <c r="G93" s="53">
        <f t="shared" ref="G93:G95" si="192">E93*F93</f>
        <v>0</v>
      </c>
      <c r="H93" s="54"/>
      <c r="I93" s="54"/>
      <c r="J93" s="54">
        <f t="shared" ref="J93:J95" si="193">H93*I93</f>
        <v>0</v>
      </c>
      <c r="K93" s="51"/>
      <c r="L93" s="52"/>
      <c r="M93" s="53">
        <f t="shared" ref="M93:M95" si="194">K93*L93</f>
        <v>0</v>
      </c>
      <c r="N93" s="54"/>
      <c r="O93" s="54"/>
      <c r="P93" s="54">
        <f t="shared" ref="P93:P95" si="195">N93*O93</f>
        <v>0</v>
      </c>
      <c r="Q93" s="51"/>
      <c r="R93" s="52"/>
      <c r="S93" s="53">
        <f t="shared" ref="S93:S95" si="196">Q93*R93</f>
        <v>0</v>
      </c>
      <c r="T93" s="54"/>
      <c r="U93" s="54"/>
      <c r="V93" s="54">
        <f t="shared" ref="V93:V95" si="197">T93*U93</f>
        <v>0</v>
      </c>
      <c r="W93" s="55">
        <f>G93+M93+S93</f>
        <v>0</v>
      </c>
      <c r="X93" s="43">
        <f t="shared" si="132"/>
        <v>0</v>
      </c>
      <c r="Y93" s="44">
        <f t="shared" si="133"/>
        <v>0</v>
      </c>
      <c r="Z93" s="44" t="e">
        <f t="shared" si="134"/>
        <v>#DIV/0!</v>
      </c>
      <c r="AA93" s="56"/>
      <c r="AB93" s="57"/>
      <c r="AC93" s="61"/>
      <c r="AD93" s="61"/>
      <c r="AE93" s="61"/>
      <c r="AF93" s="61"/>
      <c r="AG93" s="61"/>
    </row>
    <row r="94" spans="1:33" s="33" customFormat="1" ht="12" x14ac:dyDescent="0.15">
      <c r="A94" s="47" t="s">
        <v>42</v>
      </c>
      <c r="B94" s="48" t="s">
        <v>195</v>
      </c>
      <c r="C94" s="110" t="s">
        <v>194</v>
      </c>
      <c r="D94" s="134" t="s">
        <v>100</v>
      </c>
      <c r="E94" s="51"/>
      <c r="F94" s="52"/>
      <c r="G94" s="53">
        <f t="shared" si="192"/>
        <v>0</v>
      </c>
      <c r="H94" s="54"/>
      <c r="I94" s="54"/>
      <c r="J94" s="54">
        <f t="shared" si="193"/>
        <v>0</v>
      </c>
      <c r="K94" s="51"/>
      <c r="L94" s="52"/>
      <c r="M94" s="53">
        <f t="shared" si="194"/>
        <v>0</v>
      </c>
      <c r="N94" s="54"/>
      <c r="O94" s="54"/>
      <c r="P94" s="54">
        <f t="shared" si="195"/>
        <v>0</v>
      </c>
      <c r="Q94" s="51"/>
      <c r="R94" s="52"/>
      <c r="S94" s="53">
        <f t="shared" si="196"/>
        <v>0</v>
      </c>
      <c r="T94" s="54"/>
      <c r="U94" s="54"/>
      <c r="V94" s="54">
        <f t="shared" si="197"/>
        <v>0</v>
      </c>
      <c r="W94" s="55">
        <f>G94+M94+S94</f>
        <v>0</v>
      </c>
      <c r="X94" s="43">
        <f t="shared" si="132"/>
        <v>0</v>
      </c>
      <c r="Y94" s="44">
        <f t="shared" si="133"/>
        <v>0</v>
      </c>
      <c r="Z94" s="44" t="e">
        <f t="shared" si="134"/>
        <v>#DIV/0!</v>
      </c>
      <c r="AA94" s="56"/>
      <c r="AB94" s="57"/>
      <c r="AC94" s="61"/>
      <c r="AD94" s="61"/>
      <c r="AE94" s="61"/>
      <c r="AF94" s="61"/>
      <c r="AG94" s="61"/>
    </row>
    <row r="95" spans="1:33" s="33" customFormat="1" ht="12.75" thickBot="1" x14ac:dyDescent="0.2">
      <c r="A95" s="91" t="s">
        <v>42</v>
      </c>
      <c r="B95" s="73" t="s">
        <v>196</v>
      </c>
      <c r="C95" s="92" t="s">
        <v>194</v>
      </c>
      <c r="D95" s="138" t="s">
        <v>100</v>
      </c>
      <c r="E95" s="60"/>
      <c r="F95" s="58"/>
      <c r="G95" s="63">
        <f t="shared" si="192"/>
        <v>0</v>
      </c>
      <c r="H95" s="59"/>
      <c r="I95" s="59"/>
      <c r="J95" s="59">
        <f t="shared" si="193"/>
        <v>0</v>
      </c>
      <c r="K95" s="60"/>
      <c r="L95" s="58"/>
      <c r="M95" s="63">
        <f t="shared" si="194"/>
        <v>0</v>
      </c>
      <c r="N95" s="59"/>
      <c r="O95" s="59"/>
      <c r="P95" s="59">
        <f t="shared" si="195"/>
        <v>0</v>
      </c>
      <c r="Q95" s="60"/>
      <c r="R95" s="58"/>
      <c r="S95" s="63">
        <f t="shared" si="196"/>
        <v>0</v>
      </c>
      <c r="T95" s="59"/>
      <c r="U95" s="59"/>
      <c r="V95" s="59">
        <f t="shared" si="197"/>
        <v>0</v>
      </c>
      <c r="W95" s="64">
        <f>G95+M95+S95</f>
        <v>0</v>
      </c>
      <c r="X95" s="43">
        <f t="shared" si="132"/>
        <v>0</v>
      </c>
      <c r="Y95" s="44">
        <f t="shared" si="133"/>
        <v>0</v>
      </c>
      <c r="Z95" s="44" t="e">
        <f t="shared" si="134"/>
        <v>#DIV/0!</v>
      </c>
      <c r="AA95" s="56"/>
      <c r="AB95" s="57"/>
      <c r="AC95" s="61"/>
      <c r="AD95" s="61"/>
      <c r="AE95" s="61"/>
      <c r="AF95" s="61"/>
      <c r="AG95" s="61"/>
    </row>
    <row r="96" spans="1:33" s="33" customFormat="1" x14ac:dyDescent="0.15">
      <c r="A96" s="34" t="s">
        <v>39</v>
      </c>
      <c r="B96" s="81" t="s">
        <v>197</v>
      </c>
      <c r="C96" s="149" t="s">
        <v>198</v>
      </c>
      <c r="D96" s="150"/>
      <c r="E96" s="147">
        <f>SUM(E97:E99)</f>
        <v>0</v>
      </c>
      <c r="F96" s="68"/>
      <c r="G96" s="69">
        <f t="shared" ref="G96:K96" si="198">SUM(G97:G99)</f>
        <v>0</v>
      </c>
      <c r="H96" s="70"/>
      <c r="I96" s="70"/>
      <c r="J96" s="70">
        <f t="shared" ref="J96" si="199">SUM(J97:J99)</f>
        <v>0</v>
      </c>
      <c r="K96" s="147">
        <f t="shared" si="198"/>
        <v>0</v>
      </c>
      <c r="L96" s="68"/>
      <c r="M96" s="69">
        <f t="shared" ref="M96:Q96" si="200">SUM(M97:M99)</f>
        <v>0</v>
      </c>
      <c r="N96" s="70"/>
      <c r="O96" s="70"/>
      <c r="P96" s="70">
        <f t="shared" ref="P96" si="201">SUM(P97:P99)</f>
        <v>0</v>
      </c>
      <c r="Q96" s="147">
        <f t="shared" si="200"/>
        <v>0</v>
      </c>
      <c r="R96" s="68"/>
      <c r="S96" s="69">
        <f t="shared" ref="S96:W96" si="202">SUM(S97:S99)</f>
        <v>0</v>
      </c>
      <c r="T96" s="70"/>
      <c r="U96" s="70"/>
      <c r="V96" s="70">
        <f t="shared" ref="V96" si="203">SUM(V97:V99)</f>
        <v>0</v>
      </c>
      <c r="W96" s="71">
        <f t="shared" si="202"/>
        <v>0</v>
      </c>
      <c r="X96" s="43">
        <f t="shared" si="132"/>
        <v>0</v>
      </c>
      <c r="Y96" s="44">
        <f t="shared" si="133"/>
        <v>0</v>
      </c>
      <c r="Z96" s="44" t="e">
        <f t="shared" si="134"/>
        <v>#DIV/0!</v>
      </c>
      <c r="AA96" s="56"/>
      <c r="AB96" s="57"/>
    </row>
    <row r="97" spans="1:28" s="33" customFormat="1" x14ac:dyDescent="0.15">
      <c r="A97" s="47" t="s">
        <v>42</v>
      </c>
      <c r="B97" s="48" t="s">
        <v>199</v>
      </c>
      <c r="C97" s="151" t="s">
        <v>106</v>
      </c>
      <c r="D97" s="152" t="s">
        <v>107</v>
      </c>
      <c r="E97" s="51"/>
      <c r="F97" s="52"/>
      <c r="G97" s="53">
        <f t="shared" ref="G97:G99" si="204">E97*F97</f>
        <v>0</v>
      </c>
      <c r="H97" s="54"/>
      <c r="I97" s="54"/>
      <c r="J97" s="54">
        <f t="shared" ref="J97:J99" si="205">H97*I97</f>
        <v>0</v>
      </c>
      <c r="K97" s="51"/>
      <c r="L97" s="52"/>
      <c r="M97" s="53">
        <f t="shared" ref="M97:M99" si="206">K97*L97</f>
        <v>0</v>
      </c>
      <c r="N97" s="54"/>
      <c r="O97" s="54"/>
      <c r="P97" s="54">
        <f t="shared" ref="P97:P99" si="207">N97*O97</f>
        <v>0</v>
      </c>
      <c r="Q97" s="51"/>
      <c r="R97" s="52"/>
      <c r="S97" s="53">
        <f t="shared" ref="S97:S99" si="208">Q97*R97</f>
        <v>0</v>
      </c>
      <c r="T97" s="54"/>
      <c r="U97" s="54"/>
      <c r="V97" s="54">
        <f t="shared" ref="V97:V99" si="209">T97*U97</f>
        <v>0</v>
      </c>
      <c r="W97" s="55">
        <f>G97+M97+S97</f>
        <v>0</v>
      </c>
      <c r="X97" s="43">
        <f t="shared" si="132"/>
        <v>0</v>
      </c>
      <c r="Y97" s="44">
        <f t="shared" si="133"/>
        <v>0</v>
      </c>
      <c r="Z97" s="44" t="e">
        <f t="shared" si="134"/>
        <v>#DIV/0!</v>
      </c>
      <c r="AA97" s="56"/>
      <c r="AB97" s="57"/>
    </row>
    <row r="98" spans="1:28" s="33" customFormat="1" x14ac:dyDescent="0.15">
      <c r="A98" s="47" t="s">
        <v>42</v>
      </c>
      <c r="B98" s="48" t="s">
        <v>200</v>
      </c>
      <c r="C98" s="151" t="s">
        <v>106</v>
      </c>
      <c r="D98" s="152" t="s">
        <v>107</v>
      </c>
      <c r="E98" s="51"/>
      <c r="F98" s="52"/>
      <c r="G98" s="53">
        <f t="shared" si="204"/>
        <v>0</v>
      </c>
      <c r="H98" s="54"/>
      <c r="I98" s="54"/>
      <c r="J98" s="54">
        <f t="shared" si="205"/>
        <v>0</v>
      </c>
      <c r="K98" s="51"/>
      <c r="L98" s="52"/>
      <c r="M98" s="53">
        <f t="shared" si="206"/>
        <v>0</v>
      </c>
      <c r="N98" s="54"/>
      <c r="O98" s="54"/>
      <c r="P98" s="54">
        <f t="shared" si="207"/>
        <v>0</v>
      </c>
      <c r="Q98" s="51"/>
      <c r="R98" s="52"/>
      <c r="S98" s="53">
        <f t="shared" si="208"/>
        <v>0</v>
      </c>
      <c r="T98" s="54"/>
      <c r="U98" s="54"/>
      <c r="V98" s="54">
        <f t="shared" si="209"/>
        <v>0</v>
      </c>
      <c r="W98" s="55">
        <f>G98+M98+S98</f>
        <v>0</v>
      </c>
      <c r="X98" s="43">
        <f t="shared" si="132"/>
        <v>0</v>
      </c>
      <c r="Y98" s="44">
        <f t="shared" si="133"/>
        <v>0</v>
      </c>
      <c r="Z98" s="44" t="e">
        <f t="shared" si="134"/>
        <v>#DIV/0!</v>
      </c>
      <c r="AA98" s="56"/>
      <c r="AB98" s="57"/>
    </row>
    <row r="99" spans="1:28" s="33" customFormat="1" ht="6.75" thickBot="1" x14ac:dyDescent="0.2">
      <c r="A99" s="91" t="s">
        <v>42</v>
      </c>
      <c r="B99" s="73" t="s">
        <v>201</v>
      </c>
      <c r="C99" s="153" t="s">
        <v>106</v>
      </c>
      <c r="D99" s="152" t="s">
        <v>107</v>
      </c>
      <c r="E99" s="75"/>
      <c r="F99" s="76"/>
      <c r="G99" s="77">
        <f t="shared" si="204"/>
        <v>0</v>
      </c>
      <c r="H99" s="78"/>
      <c r="I99" s="78"/>
      <c r="J99" s="78">
        <f t="shared" si="205"/>
        <v>0</v>
      </c>
      <c r="K99" s="75"/>
      <c r="L99" s="76"/>
      <c r="M99" s="77">
        <f t="shared" si="206"/>
        <v>0</v>
      </c>
      <c r="N99" s="78"/>
      <c r="O99" s="78"/>
      <c r="P99" s="78">
        <f t="shared" si="207"/>
        <v>0</v>
      </c>
      <c r="Q99" s="75"/>
      <c r="R99" s="76"/>
      <c r="S99" s="77">
        <f t="shared" si="208"/>
        <v>0</v>
      </c>
      <c r="T99" s="59"/>
      <c r="U99" s="59"/>
      <c r="V99" s="59">
        <f t="shared" si="209"/>
        <v>0</v>
      </c>
      <c r="W99" s="64">
        <f>G99+M99+S99</f>
        <v>0</v>
      </c>
      <c r="X99" s="43">
        <f t="shared" si="132"/>
        <v>0</v>
      </c>
      <c r="Y99" s="44">
        <f t="shared" si="133"/>
        <v>0</v>
      </c>
      <c r="Z99" s="44" t="e">
        <f t="shared" si="134"/>
        <v>#DIV/0!</v>
      </c>
      <c r="AA99" s="56"/>
      <c r="AB99" s="57"/>
    </row>
    <row r="100" spans="1:28" s="33" customFormat="1" ht="6.75" thickBot="1" x14ac:dyDescent="0.2">
      <c r="A100" s="372" t="s">
        <v>202</v>
      </c>
      <c r="B100" s="360"/>
      <c r="C100" s="360"/>
      <c r="D100" s="373"/>
      <c r="E100" s="112"/>
      <c r="F100" s="112"/>
      <c r="G100" s="101">
        <f>G88+G92+G96</f>
        <v>0</v>
      </c>
      <c r="H100" s="104"/>
      <c r="I100" s="104"/>
      <c r="J100" s="104">
        <f>J88+J92+J96</f>
        <v>0</v>
      </c>
      <c r="K100" s="112"/>
      <c r="L100" s="112"/>
      <c r="M100" s="101">
        <f>M88+M92+M96</f>
        <v>0</v>
      </c>
      <c r="N100" s="104"/>
      <c r="O100" s="104"/>
      <c r="P100" s="104">
        <f>P88+P92+P96</f>
        <v>0</v>
      </c>
      <c r="Q100" s="112"/>
      <c r="R100" s="112"/>
      <c r="S100" s="101">
        <f t="shared" ref="S100:W100" si="210">S88+S92+S96</f>
        <v>0</v>
      </c>
      <c r="T100" s="114"/>
      <c r="U100" s="114"/>
      <c r="V100" s="114">
        <f>V88+V92+V96</f>
        <v>0</v>
      </c>
      <c r="W100" s="115">
        <f t="shared" si="210"/>
        <v>0</v>
      </c>
      <c r="X100" s="43">
        <f t="shared" si="132"/>
        <v>0</v>
      </c>
      <c r="Y100" s="44">
        <f t="shared" si="133"/>
        <v>0</v>
      </c>
      <c r="Z100" s="44" t="e">
        <f t="shared" si="134"/>
        <v>#DIV/0!</v>
      </c>
      <c r="AA100" s="82"/>
      <c r="AB100" s="32"/>
    </row>
    <row r="101" spans="1:28" s="33" customFormat="1" ht="6.75" thickBot="1" x14ac:dyDescent="0.2">
      <c r="A101" s="105" t="s">
        <v>37</v>
      </c>
      <c r="B101" s="106">
        <v>6</v>
      </c>
      <c r="C101" s="107" t="s">
        <v>203</v>
      </c>
      <c r="D101" s="10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1"/>
      <c r="X101" s="43">
        <f t="shared" si="132"/>
        <v>0</v>
      </c>
      <c r="Y101" s="44">
        <f t="shared" si="133"/>
        <v>0</v>
      </c>
      <c r="Z101" s="44" t="e">
        <f t="shared" si="134"/>
        <v>#DIV/0!</v>
      </c>
      <c r="AA101" s="82"/>
      <c r="AB101" s="32"/>
    </row>
    <row r="102" spans="1:28" s="33" customFormat="1" x14ac:dyDescent="0.15">
      <c r="A102" s="34" t="s">
        <v>39</v>
      </c>
      <c r="B102" s="81" t="s">
        <v>204</v>
      </c>
      <c r="C102" s="154" t="s">
        <v>205</v>
      </c>
      <c r="D102" s="37"/>
      <c r="E102" s="38">
        <f>SUM(E103:E105)</f>
        <v>0</v>
      </c>
      <c r="F102" s="39"/>
      <c r="G102" s="40">
        <f t="shared" ref="G102:K102" si="211">SUM(G103:G105)</f>
        <v>0</v>
      </c>
      <c r="H102" s="41"/>
      <c r="I102" s="41"/>
      <c r="J102" s="41">
        <f t="shared" ref="J102" si="212">SUM(J103:J105)</f>
        <v>0</v>
      </c>
      <c r="K102" s="38">
        <f t="shared" si="211"/>
        <v>0</v>
      </c>
      <c r="L102" s="39"/>
      <c r="M102" s="40">
        <f t="shared" ref="M102:Q102" si="213">SUM(M103:M105)</f>
        <v>0</v>
      </c>
      <c r="N102" s="41"/>
      <c r="O102" s="41"/>
      <c r="P102" s="41">
        <f t="shared" ref="P102" si="214">SUM(P103:P105)</f>
        <v>0</v>
      </c>
      <c r="Q102" s="38">
        <f t="shared" si="213"/>
        <v>0</v>
      </c>
      <c r="R102" s="39"/>
      <c r="S102" s="40">
        <f>SUM(S103:S105)</f>
        <v>0</v>
      </c>
      <c r="T102" s="41"/>
      <c r="U102" s="41"/>
      <c r="V102" s="41">
        <f t="shared" ref="V102" si="215">SUM(V103:V105)</f>
        <v>0</v>
      </c>
      <c r="W102" s="71">
        <f t="shared" ref="W102:W113" si="216">G102+M102+S102</f>
        <v>0</v>
      </c>
      <c r="X102" s="43">
        <f t="shared" si="132"/>
        <v>0</v>
      </c>
      <c r="Y102" s="44">
        <f t="shared" si="133"/>
        <v>0</v>
      </c>
      <c r="Z102" s="44" t="e">
        <f t="shared" si="134"/>
        <v>#DIV/0!</v>
      </c>
      <c r="AA102" s="45"/>
      <c r="AB102" s="46"/>
    </row>
    <row r="103" spans="1:28" s="33" customFormat="1" x14ac:dyDescent="0.15">
      <c r="A103" s="47" t="s">
        <v>42</v>
      </c>
      <c r="B103" s="48" t="s">
        <v>206</v>
      </c>
      <c r="C103" s="110" t="s">
        <v>207</v>
      </c>
      <c r="D103" s="50" t="s">
        <v>100</v>
      </c>
      <c r="E103" s="155"/>
      <c r="F103" s="156"/>
      <c r="G103" s="53">
        <f t="shared" ref="G103:G105" si="217">E103*F103</f>
        <v>0</v>
      </c>
      <c r="H103" s="54"/>
      <c r="I103" s="54"/>
      <c r="J103" s="54">
        <f t="shared" ref="J103:J105" si="218">H103*I103</f>
        <v>0</v>
      </c>
      <c r="K103" s="51"/>
      <c r="L103" s="52"/>
      <c r="M103" s="53">
        <f t="shared" ref="M103:M105" si="219">K103*L103</f>
        <v>0</v>
      </c>
      <c r="N103" s="54"/>
      <c r="O103" s="54"/>
      <c r="P103" s="54">
        <f t="shared" ref="P103:P105" si="220">N103*O103</f>
        <v>0</v>
      </c>
      <c r="Q103" s="51"/>
      <c r="R103" s="52"/>
      <c r="S103" s="53">
        <f t="shared" ref="S103:S105" si="221">Q103*R103</f>
        <v>0</v>
      </c>
      <c r="T103" s="54"/>
      <c r="U103" s="54"/>
      <c r="V103" s="54">
        <f t="shared" ref="V103:V105" si="222">T103*U103</f>
        <v>0</v>
      </c>
      <c r="W103" s="55">
        <f t="shared" si="216"/>
        <v>0</v>
      </c>
      <c r="X103" s="43">
        <f t="shared" si="132"/>
        <v>0</v>
      </c>
      <c r="Y103" s="44">
        <f t="shared" si="133"/>
        <v>0</v>
      </c>
      <c r="Z103" s="44" t="e">
        <f t="shared" si="134"/>
        <v>#DIV/0!</v>
      </c>
      <c r="AA103" s="56"/>
      <c r="AB103" s="57"/>
    </row>
    <row r="104" spans="1:28" s="33" customFormat="1" x14ac:dyDescent="0.15">
      <c r="A104" s="47" t="s">
        <v>42</v>
      </c>
      <c r="B104" s="48" t="s">
        <v>208</v>
      </c>
      <c r="C104" s="110" t="s">
        <v>207</v>
      </c>
      <c r="D104" s="50" t="s">
        <v>100</v>
      </c>
      <c r="E104" s="51"/>
      <c r="F104" s="52"/>
      <c r="G104" s="53">
        <f t="shared" si="217"/>
        <v>0</v>
      </c>
      <c r="H104" s="54"/>
      <c r="I104" s="54"/>
      <c r="J104" s="54">
        <f t="shared" si="218"/>
        <v>0</v>
      </c>
      <c r="K104" s="51"/>
      <c r="L104" s="52"/>
      <c r="M104" s="53">
        <f t="shared" si="219"/>
        <v>0</v>
      </c>
      <c r="N104" s="54"/>
      <c r="O104" s="54"/>
      <c r="P104" s="54">
        <f t="shared" si="220"/>
        <v>0</v>
      </c>
      <c r="Q104" s="51"/>
      <c r="R104" s="52"/>
      <c r="S104" s="53">
        <f t="shared" si="221"/>
        <v>0</v>
      </c>
      <c r="T104" s="54"/>
      <c r="U104" s="54"/>
      <c r="V104" s="54">
        <f t="shared" si="222"/>
        <v>0</v>
      </c>
      <c r="W104" s="55">
        <f t="shared" si="216"/>
        <v>0</v>
      </c>
      <c r="X104" s="43">
        <f t="shared" si="132"/>
        <v>0</v>
      </c>
      <c r="Y104" s="44">
        <f t="shared" si="133"/>
        <v>0</v>
      </c>
      <c r="Z104" s="44" t="e">
        <f t="shared" si="134"/>
        <v>#DIV/0!</v>
      </c>
      <c r="AA104" s="56"/>
      <c r="AB104" s="57"/>
    </row>
    <row r="105" spans="1:28" s="33" customFormat="1" ht="6.75" thickBot="1" x14ac:dyDescent="0.2">
      <c r="A105" s="91" t="s">
        <v>42</v>
      </c>
      <c r="B105" s="73" t="s">
        <v>209</v>
      </c>
      <c r="C105" s="92" t="s">
        <v>207</v>
      </c>
      <c r="D105" s="93" t="s">
        <v>100</v>
      </c>
      <c r="E105" s="60"/>
      <c r="F105" s="58"/>
      <c r="G105" s="63">
        <f t="shared" si="217"/>
        <v>0</v>
      </c>
      <c r="H105" s="59"/>
      <c r="I105" s="59"/>
      <c r="J105" s="59">
        <f t="shared" si="218"/>
        <v>0</v>
      </c>
      <c r="K105" s="60"/>
      <c r="L105" s="58"/>
      <c r="M105" s="63">
        <f t="shared" si="219"/>
        <v>0</v>
      </c>
      <c r="N105" s="59"/>
      <c r="O105" s="59"/>
      <c r="P105" s="59">
        <f t="shared" si="220"/>
        <v>0</v>
      </c>
      <c r="Q105" s="60"/>
      <c r="R105" s="58"/>
      <c r="S105" s="63">
        <f t="shared" si="221"/>
        <v>0</v>
      </c>
      <c r="T105" s="59"/>
      <c r="U105" s="59"/>
      <c r="V105" s="59">
        <f t="shared" si="222"/>
        <v>0</v>
      </c>
      <c r="W105" s="64">
        <f t="shared" si="216"/>
        <v>0</v>
      </c>
      <c r="X105" s="43">
        <f t="shared" si="132"/>
        <v>0</v>
      </c>
      <c r="Y105" s="44">
        <f t="shared" si="133"/>
        <v>0</v>
      </c>
      <c r="Z105" s="44" t="e">
        <f t="shared" si="134"/>
        <v>#DIV/0!</v>
      </c>
      <c r="AA105" s="56"/>
      <c r="AB105" s="57"/>
    </row>
    <row r="106" spans="1:28" s="33" customFormat="1" x14ac:dyDescent="0.15">
      <c r="A106" s="34" t="s">
        <v>37</v>
      </c>
      <c r="B106" s="81" t="s">
        <v>210</v>
      </c>
      <c r="C106" s="157" t="s">
        <v>211</v>
      </c>
      <c r="D106" s="66"/>
      <c r="E106" s="67">
        <f>SUM(E107:E109)</f>
        <v>0</v>
      </c>
      <c r="F106" s="68"/>
      <c r="G106" s="69">
        <f t="shared" ref="G106:K106" si="223">SUM(G107:G109)</f>
        <v>0</v>
      </c>
      <c r="H106" s="70"/>
      <c r="I106" s="70"/>
      <c r="J106" s="70">
        <f t="shared" ref="J106" si="224">SUM(J107:J109)</f>
        <v>0</v>
      </c>
      <c r="K106" s="67">
        <f t="shared" si="223"/>
        <v>0</v>
      </c>
      <c r="L106" s="68"/>
      <c r="M106" s="69">
        <f t="shared" ref="M106:Q106" si="225">SUM(M107:M109)</f>
        <v>0</v>
      </c>
      <c r="N106" s="70"/>
      <c r="O106" s="70"/>
      <c r="P106" s="70">
        <f t="shared" ref="P106" si="226">SUM(P107:P109)</f>
        <v>0</v>
      </c>
      <c r="Q106" s="67">
        <f t="shared" si="225"/>
        <v>0</v>
      </c>
      <c r="R106" s="68"/>
      <c r="S106" s="69">
        <f>SUM(S107:S109)</f>
        <v>0</v>
      </c>
      <c r="T106" s="70"/>
      <c r="U106" s="70"/>
      <c r="V106" s="70">
        <f t="shared" ref="V106" si="227">SUM(V107:V109)</f>
        <v>0</v>
      </c>
      <c r="W106" s="71">
        <f t="shared" si="216"/>
        <v>0</v>
      </c>
      <c r="X106" s="43">
        <f t="shared" si="132"/>
        <v>0</v>
      </c>
      <c r="Y106" s="44">
        <f t="shared" si="133"/>
        <v>0</v>
      </c>
      <c r="Z106" s="44" t="e">
        <f t="shared" si="134"/>
        <v>#DIV/0!</v>
      </c>
      <c r="AA106" s="45"/>
      <c r="AB106" s="46"/>
    </row>
    <row r="107" spans="1:28" s="33" customFormat="1" x14ac:dyDescent="0.15">
      <c r="A107" s="47" t="s">
        <v>42</v>
      </c>
      <c r="B107" s="48" t="s">
        <v>212</v>
      </c>
      <c r="C107" s="110" t="s">
        <v>207</v>
      </c>
      <c r="D107" s="50" t="s">
        <v>100</v>
      </c>
      <c r="E107" s="51"/>
      <c r="F107" s="52"/>
      <c r="G107" s="53">
        <f t="shared" ref="G107:G109" si="228">E107*F107</f>
        <v>0</v>
      </c>
      <c r="H107" s="54"/>
      <c r="I107" s="54"/>
      <c r="J107" s="54">
        <f t="shared" ref="J107:J109" si="229">H107*I107</f>
        <v>0</v>
      </c>
      <c r="K107" s="51"/>
      <c r="L107" s="52"/>
      <c r="M107" s="53">
        <f t="shared" ref="M107:M109" si="230">K107*L107</f>
        <v>0</v>
      </c>
      <c r="N107" s="54"/>
      <c r="O107" s="54"/>
      <c r="P107" s="54">
        <f t="shared" ref="P107:P109" si="231">N107*O107</f>
        <v>0</v>
      </c>
      <c r="Q107" s="51"/>
      <c r="R107" s="52"/>
      <c r="S107" s="53">
        <f t="shared" ref="S107:S109" si="232">Q107*R107</f>
        <v>0</v>
      </c>
      <c r="T107" s="54"/>
      <c r="U107" s="54"/>
      <c r="V107" s="54">
        <f t="shared" ref="V107:V109" si="233">T107*U107</f>
        <v>0</v>
      </c>
      <c r="W107" s="55">
        <f t="shared" si="216"/>
        <v>0</v>
      </c>
      <c r="X107" s="43">
        <f t="shared" si="132"/>
        <v>0</v>
      </c>
      <c r="Y107" s="44">
        <f t="shared" si="133"/>
        <v>0</v>
      </c>
      <c r="Z107" s="44" t="e">
        <f t="shared" si="134"/>
        <v>#DIV/0!</v>
      </c>
      <c r="AA107" s="56"/>
      <c r="AB107" s="57"/>
    </row>
    <row r="108" spans="1:28" s="33" customFormat="1" x14ac:dyDescent="0.15">
      <c r="A108" s="47" t="s">
        <v>42</v>
      </c>
      <c r="B108" s="48" t="s">
        <v>213</v>
      </c>
      <c r="C108" s="110" t="s">
        <v>207</v>
      </c>
      <c r="D108" s="50" t="s">
        <v>100</v>
      </c>
      <c r="E108" s="51"/>
      <c r="F108" s="52"/>
      <c r="G108" s="53">
        <f t="shared" si="228"/>
        <v>0</v>
      </c>
      <c r="H108" s="54"/>
      <c r="I108" s="54"/>
      <c r="J108" s="54">
        <f t="shared" si="229"/>
        <v>0</v>
      </c>
      <c r="K108" s="51"/>
      <c r="L108" s="52"/>
      <c r="M108" s="53">
        <f t="shared" si="230"/>
        <v>0</v>
      </c>
      <c r="N108" s="54"/>
      <c r="O108" s="54"/>
      <c r="P108" s="54">
        <f t="shared" si="231"/>
        <v>0</v>
      </c>
      <c r="Q108" s="51"/>
      <c r="R108" s="52"/>
      <c r="S108" s="53">
        <f t="shared" si="232"/>
        <v>0</v>
      </c>
      <c r="T108" s="54"/>
      <c r="U108" s="54"/>
      <c r="V108" s="54">
        <f t="shared" si="233"/>
        <v>0</v>
      </c>
      <c r="W108" s="55">
        <f t="shared" si="216"/>
        <v>0</v>
      </c>
      <c r="X108" s="43">
        <f t="shared" si="132"/>
        <v>0</v>
      </c>
      <c r="Y108" s="44">
        <f t="shared" si="133"/>
        <v>0</v>
      </c>
      <c r="Z108" s="44" t="e">
        <f t="shared" si="134"/>
        <v>#DIV/0!</v>
      </c>
      <c r="AA108" s="56"/>
      <c r="AB108" s="57"/>
    </row>
    <row r="109" spans="1:28" s="33" customFormat="1" ht="6.75" thickBot="1" x14ac:dyDescent="0.2">
      <c r="A109" s="91" t="s">
        <v>42</v>
      </c>
      <c r="B109" s="73" t="s">
        <v>214</v>
      </c>
      <c r="C109" s="92" t="s">
        <v>207</v>
      </c>
      <c r="D109" s="93" t="s">
        <v>100</v>
      </c>
      <c r="E109" s="60"/>
      <c r="F109" s="58"/>
      <c r="G109" s="63">
        <f t="shared" si="228"/>
        <v>0</v>
      </c>
      <c r="H109" s="59"/>
      <c r="I109" s="59"/>
      <c r="J109" s="59">
        <f t="shared" si="229"/>
        <v>0</v>
      </c>
      <c r="K109" s="60"/>
      <c r="L109" s="58"/>
      <c r="M109" s="63">
        <f t="shared" si="230"/>
        <v>0</v>
      </c>
      <c r="N109" s="59"/>
      <c r="O109" s="59"/>
      <c r="P109" s="59">
        <f t="shared" si="231"/>
        <v>0</v>
      </c>
      <c r="Q109" s="60"/>
      <c r="R109" s="58"/>
      <c r="S109" s="63">
        <f t="shared" si="232"/>
        <v>0</v>
      </c>
      <c r="T109" s="59"/>
      <c r="U109" s="59"/>
      <c r="V109" s="59">
        <f t="shared" si="233"/>
        <v>0</v>
      </c>
      <c r="W109" s="64">
        <f t="shared" si="216"/>
        <v>0</v>
      </c>
      <c r="X109" s="43">
        <f t="shared" si="132"/>
        <v>0</v>
      </c>
      <c r="Y109" s="44">
        <f t="shared" si="133"/>
        <v>0</v>
      </c>
      <c r="Z109" s="44" t="e">
        <f t="shared" si="134"/>
        <v>#DIV/0!</v>
      </c>
      <c r="AA109" s="56"/>
      <c r="AB109" s="57"/>
    </row>
    <row r="110" spans="1:28" s="33" customFormat="1" x14ac:dyDescent="0.15">
      <c r="A110" s="34" t="s">
        <v>37</v>
      </c>
      <c r="B110" s="81" t="s">
        <v>215</v>
      </c>
      <c r="C110" s="157" t="s">
        <v>216</v>
      </c>
      <c r="D110" s="66"/>
      <c r="E110" s="67">
        <f>SUM(E111:E113)</f>
        <v>0</v>
      </c>
      <c r="F110" s="68"/>
      <c r="G110" s="69">
        <f t="shared" ref="G110:K110" si="234">SUM(G111:G113)</f>
        <v>0</v>
      </c>
      <c r="H110" s="70"/>
      <c r="I110" s="70"/>
      <c r="J110" s="70">
        <f t="shared" ref="J110" si="235">SUM(J111:J113)</f>
        <v>0</v>
      </c>
      <c r="K110" s="67">
        <f t="shared" si="234"/>
        <v>0</v>
      </c>
      <c r="L110" s="68"/>
      <c r="M110" s="69">
        <f t="shared" ref="M110:Q110" si="236">SUM(M111:M113)</f>
        <v>0</v>
      </c>
      <c r="N110" s="70"/>
      <c r="O110" s="70"/>
      <c r="P110" s="70">
        <f t="shared" ref="P110" si="237">SUM(P111:P113)</f>
        <v>0</v>
      </c>
      <c r="Q110" s="67">
        <f t="shared" si="236"/>
        <v>0</v>
      </c>
      <c r="R110" s="68"/>
      <c r="S110" s="69">
        <f>SUM(S111:S113)</f>
        <v>0</v>
      </c>
      <c r="T110" s="70"/>
      <c r="U110" s="70"/>
      <c r="V110" s="70">
        <f t="shared" ref="V110" si="238">SUM(V111:V113)</f>
        <v>0</v>
      </c>
      <c r="W110" s="71">
        <f t="shared" si="216"/>
        <v>0</v>
      </c>
      <c r="X110" s="43">
        <f t="shared" si="132"/>
        <v>0</v>
      </c>
      <c r="Y110" s="44">
        <f t="shared" si="133"/>
        <v>0</v>
      </c>
      <c r="Z110" s="44" t="e">
        <f t="shared" si="134"/>
        <v>#DIV/0!</v>
      </c>
      <c r="AA110" s="45"/>
      <c r="AB110" s="46"/>
    </row>
    <row r="111" spans="1:28" s="33" customFormat="1" x14ac:dyDescent="0.15">
      <c r="A111" s="47" t="s">
        <v>42</v>
      </c>
      <c r="B111" s="48" t="s">
        <v>217</v>
      </c>
      <c r="C111" s="110" t="s">
        <v>207</v>
      </c>
      <c r="D111" s="50" t="s">
        <v>100</v>
      </c>
      <c r="E111" s="51"/>
      <c r="F111" s="52"/>
      <c r="G111" s="53">
        <f t="shared" ref="G111:G113" si="239">E111*F111</f>
        <v>0</v>
      </c>
      <c r="H111" s="54"/>
      <c r="I111" s="54"/>
      <c r="J111" s="54">
        <f t="shared" ref="J111:J113" si="240">H111*I111</f>
        <v>0</v>
      </c>
      <c r="K111" s="51"/>
      <c r="L111" s="52"/>
      <c r="M111" s="53">
        <f t="shared" ref="M111:M113" si="241">K111*L111</f>
        <v>0</v>
      </c>
      <c r="N111" s="54"/>
      <c r="O111" s="54"/>
      <c r="P111" s="54">
        <f t="shared" ref="P111:P113" si="242">N111*O111</f>
        <v>0</v>
      </c>
      <c r="Q111" s="51"/>
      <c r="R111" s="52"/>
      <c r="S111" s="53">
        <f t="shared" ref="S111:S113" si="243">Q111*R111</f>
        <v>0</v>
      </c>
      <c r="T111" s="54"/>
      <c r="U111" s="54"/>
      <c r="V111" s="54">
        <f t="shared" ref="V111:V113" si="244">T111*U111</f>
        <v>0</v>
      </c>
      <c r="W111" s="55">
        <f t="shared" si="216"/>
        <v>0</v>
      </c>
      <c r="X111" s="43">
        <f t="shared" si="132"/>
        <v>0</v>
      </c>
      <c r="Y111" s="44">
        <f t="shared" si="133"/>
        <v>0</v>
      </c>
      <c r="Z111" s="44" t="e">
        <f t="shared" si="134"/>
        <v>#DIV/0!</v>
      </c>
      <c r="AA111" s="56"/>
      <c r="AB111" s="57"/>
    </row>
    <row r="112" spans="1:28" s="33" customFormat="1" x14ac:dyDescent="0.15">
      <c r="A112" s="47" t="s">
        <v>42</v>
      </c>
      <c r="B112" s="48" t="s">
        <v>218</v>
      </c>
      <c r="C112" s="110" t="s">
        <v>207</v>
      </c>
      <c r="D112" s="50" t="s">
        <v>100</v>
      </c>
      <c r="E112" s="51"/>
      <c r="F112" s="52"/>
      <c r="G112" s="53">
        <f t="shared" si="239"/>
        <v>0</v>
      </c>
      <c r="H112" s="54"/>
      <c r="I112" s="54"/>
      <c r="J112" s="54">
        <f t="shared" si="240"/>
        <v>0</v>
      </c>
      <c r="K112" s="51"/>
      <c r="L112" s="52"/>
      <c r="M112" s="53">
        <f t="shared" si="241"/>
        <v>0</v>
      </c>
      <c r="N112" s="54"/>
      <c r="O112" s="54"/>
      <c r="P112" s="54">
        <f t="shared" si="242"/>
        <v>0</v>
      </c>
      <c r="Q112" s="51"/>
      <c r="R112" s="52"/>
      <c r="S112" s="53">
        <f t="shared" si="243"/>
        <v>0</v>
      </c>
      <c r="T112" s="54"/>
      <c r="U112" s="54"/>
      <c r="V112" s="54">
        <f t="shared" si="244"/>
        <v>0</v>
      </c>
      <c r="W112" s="55">
        <f t="shared" si="216"/>
        <v>0</v>
      </c>
      <c r="X112" s="43">
        <f t="shared" si="132"/>
        <v>0</v>
      </c>
      <c r="Y112" s="44">
        <f t="shared" si="133"/>
        <v>0</v>
      </c>
      <c r="Z112" s="44" t="e">
        <f t="shared" si="134"/>
        <v>#DIV/0!</v>
      </c>
      <c r="AA112" s="56"/>
      <c r="AB112" s="57"/>
    </row>
    <row r="113" spans="1:28" s="33" customFormat="1" ht="6.75" thickBot="1" x14ac:dyDescent="0.2">
      <c r="A113" s="91" t="s">
        <v>42</v>
      </c>
      <c r="B113" s="73" t="s">
        <v>219</v>
      </c>
      <c r="C113" s="92" t="s">
        <v>207</v>
      </c>
      <c r="D113" s="93" t="s">
        <v>100</v>
      </c>
      <c r="E113" s="75"/>
      <c r="F113" s="76"/>
      <c r="G113" s="77">
        <f t="shared" si="239"/>
        <v>0</v>
      </c>
      <c r="H113" s="78"/>
      <c r="I113" s="78"/>
      <c r="J113" s="78">
        <f t="shared" si="240"/>
        <v>0</v>
      </c>
      <c r="K113" s="75"/>
      <c r="L113" s="76"/>
      <c r="M113" s="77">
        <f t="shared" si="241"/>
        <v>0</v>
      </c>
      <c r="N113" s="78"/>
      <c r="O113" s="78"/>
      <c r="P113" s="78">
        <f t="shared" si="242"/>
        <v>0</v>
      </c>
      <c r="Q113" s="75"/>
      <c r="R113" s="76"/>
      <c r="S113" s="77">
        <f t="shared" si="243"/>
        <v>0</v>
      </c>
      <c r="T113" s="59"/>
      <c r="U113" s="59"/>
      <c r="V113" s="59">
        <f t="shared" si="244"/>
        <v>0</v>
      </c>
      <c r="W113" s="64">
        <f t="shared" si="216"/>
        <v>0</v>
      </c>
      <c r="X113" s="43">
        <f t="shared" si="132"/>
        <v>0</v>
      </c>
      <c r="Y113" s="44">
        <f t="shared" si="133"/>
        <v>0</v>
      </c>
      <c r="Z113" s="44" t="e">
        <f t="shared" si="134"/>
        <v>#DIV/0!</v>
      </c>
      <c r="AA113" s="56"/>
      <c r="AB113" s="57"/>
    </row>
    <row r="114" spans="1:28" s="33" customFormat="1" ht="6.75" thickBot="1" x14ac:dyDescent="0.2">
      <c r="A114" s="95" t="s">
        <v>220</v>
      </c>
      <c r="B114" s="96"/>
      <c r="C114" s="97"/>
      <c r="D114" s="98"/>
      <c r="E114" s="103">
        <f>E110+E106+E102</f>
        <v>0</v>
      </c>
      <c r="F114" s="112"/>
      <c r="G114" s="101">
        <f t="shared" ref="G114:K114" si="245">G110+G106+G102</f>
        <v>0</v>
      </c>
      <c r="H114" s="102"/>
      <c r="I114" s="102"/>
      <c r="J114" s="102">
        <f t="shared" ref="J114" si="246">J110+J106+J102</f>
        <v>0</v>
      </c>
      <c r="K114" s="113">
        <f t="shared" si="245"/>
        <v>0</v>
      </c>
      <c r="L114" s="112"/>
      <c r="M114" s="101">
        <f t="shared" ref="M114:Q114" si="247">M110+M106+M102</f>
        <v>0</v>
      </c>
      <c r="N114" s="102"/>
      <c r="O114" s="102"/>
      <c r="P114" s="102">
        <f t="shared" ref="P114" si="248">P110+P106+P102</f>
        <v>0</v>
      </c>
      <c r="Q114" s="113">
        <f t="shared" si="247"/>
        <v>0</v>
      </c>
      <c r="R114" s="112"/>
      <c r="S114" s="101">
        <f t="shared" ref="S114:W114" si="249">S110+S106+S102</f>
        <v>0</v>
      </c>
      <c r="T114" s="114"/>
      <c r="U114" s="114"/>
      <c r="V114" s="114">
        <f t="shared" ref="V114" si="250">V110+V106+V102</f>
        <v>0</v>
      </c>
      <c r="W114" s="115">
        <f t="shared" si="249"/>
        <v>0</v>
      </c>
      <c r="X114" s="43">
        <f t="shared" si="132"/>
        <v>0</v>
      </c>
      <c r="Y114" s="44">
        <f t="shared" si="133"/>
        <v>0</v>
      </c>
      <c r="Z114" s="44" t="e">
        <f t="shared" si="134"/>
        <v>#DIV/0!</v>
      </c>
      <c r="AA114" s="82"/>
      <c r="AB114" s="32"/>
    </row>
    <row r="115" spans="1:28" s="33" customFormat="1" ht="6.75" thickBot="1" x14ac:dyDescent="0.2">
      <c r="A115" s="105" t="s">
        <v>37</v>
      </c>
      <c r="B115" s="142">
        <v>7</v>
      </c>
      <c r="C115" s="107" t="s">
        <v>221</v>
      </c>
      <c r="D115" s="10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1"/>
      <c r="X115" s="43">
        <f t="shared" si="132"/>
        <v>0</v>
      </c>
      <c r="Y115" s="44">
        <f t="shared" si="133"/>
        <v>0</v>
      </c>
      <c r="Z115" s="44" t="e">
        <f t="shared" si="134"/>
        <v>#DIV/0!</v>
      </c>
      <c r="AA115" s="82"/>
      <c r="AB115" s="32"/>
    </row>
    <row r="116" spans="1:28" s="33" customFormat="1" x14ac:dyDescent="0.15">
      <c r="A116" s="47" t="s">
        <v>42</v>
      </c>
      <c r="B116" s="48" t="s">
        <v>222</v>
      </c>
      <c r="C116" s="110" t="s">
        <v>223</v>
      </c>
      <c r="D116" s="50" t="s">
        <v>100</v>
      </c>
      <c r="E116" s="51"/>
      <c r="F116" s="52"/>
      <c r="G116" s="53">
        <f t="shared" ref="G116:G126" si="251">E116*F116</f>
        <v>0</v>
      </c>
      <c r="H116" s="54"/>
      <c r="I116" s="54"/>
      <c r="J116" s="54">
        <f t="shared" ref="J116:J126" si="252">H116*I116</f>
        <v>0</v>
      </c>
      <c r="K116" s="51"/>
      <c r="L116" s="52"/>
      <c r="M116" s="53">
        <f t="shared" ref="M116:M126" si="253">K116*L116</f>
        <v>0</v>
      </c>
      <c r="N116" s="54"/>
      <c r="O116" s="54"/>
      <c r="P116" s="54">
        <f t="shared" ref="P116:P126" si="254">N116*O116</f>
        <v>0</v>
      </c>
      <c r="Q116" s="51"/>
      <c r="R116" s="52"/>
      <c r="S116" s="53">
        <f t="shared" ref="S116:S126" si="255">Q116*R116</f>
        <v>0</v>
      </c>
      <c r="T116" s="54"/>
      <c r="U116" s="54"/>
      <c r="V116" s="54">
        <f t="shared" ref="V116:V126" si="256">T116*U116</f>
        <v>0</v>
      </c>
      <c r="W116" s="55">
        <f t="shared" ref="W116:W126" si="257">G116+M116+S116</f>
        <v>0</v>
      </c>
      <c r="X116" s="43">
        <f t="shared" si="132"/>
        <v>0</v>
      </c>
      <c r="Y116" s="44">
        <f t="shared" si="133"/>
        <v>0</v>
      </c>
      <c r="Z116" s="44" t="e">
        <f t="shared" si="134"/>
        <v>#DIV/0!</v>
      </c>
      <c r="AA116" s="56"/>
      <c r="AB116" s="57"/>
    </row>
    <row r="117" spans="1:28" s="33" customFormat="1" x14ac:dyDescent="0.15">
      <c r="A117" s="47" t="s">
        <v>42</v>
      </c>
      <c r="B117" s="48" t="s">
        <v>224</v>
      </c>
      <c r="C117" s="110" t="s">
        <v>225</v>
      </c>
      <c r="D117" s="50" t="s">
        <v>100</v>
      </c>
      <c r="E117" s="51"/>
      <c r="F117" s="52"/>
      <c r="G117" s="53">
        <f t="shared" si="251"/>
        <v>0</v>
      </c>
      <c r="H117" s="54"/>
      <c r="I117" s="54"/>
      <c r="J117" s="54">
        <f t="shared" si="252"/>
        <v>0</v>
      </c>
      <c r="K117" s="51"/>
      <c r="L117" s="52"/>
      <c r="M117" s="53">
        <f t="shared" si="253"/>
        <v>0</v>
      </c>
      <c r="N117" s="54"/>
      <c r="O117" s="54"/>
      <c r="P117" s="54">
        <f t="shared" si="254"/>
        <v>0</v>
      </c>
      <c r="Q117" s="51"/>
      <c r="R117" s="52"/>
      <c r="S117" s="53">
        <f t="shared" si="255"/>
        <v>0</v>
      </c>
      <c r="T117" s="54"/>
      <c r="U117" s="54"/>
      <c r="V117" s="54">
        <f t="shared" si="256"/>
        <v>0</v>
      </c>
      <c r="W117" s="55">
        <f t="shared" si="257"/>
        <v>0</v>
      </c>
      <c r="X117" s="43">
        <f t="shared" si="132"/>
        <v>0</v>
      </c>
      <c r="Y117" s="44">
        <f t="shared" si="133"/>
        <v>0</v>
      </c>
      <c r="Z117" s="44" t="e">
        <f t="shared" si="134"/>
        <v>#DIV/0!</v>
      </c>
      <c r="AA117" s="56"/>
      <c r="AB117" s="57"/>
    </row>
    <row r="118" spans="1:28" s="33" customFormat="1" x14ac:dyDescent="0.15">
      <c r="A118" s="47" t="s">
        <v>42</v>
      </c>
      <c r="B118" s="48" t="s">
        <v>226</v>
      </c>
      <c r="C118" s="110" t="s">
        <v>227</v>
      </c>
      <c r="D118" s="50" t="s">
        <v>100</v>
      </c>
      <c r="E118" s="51"/>
      <c r="F118" s="52"/>
      <c r="G118" s="53">
        <f t="shared" si="251"/>
        <v>0</v>
      </c>
      <c r="H118" s="54"/>
      <c r="I118" s="54"/>
      <c r="J118" s="54">
        <f t="shared" si="252"/>
        <v>0</v>
      </c>
      <c r="K118" s="51"/>
      <c r="L118" s="52"/>
      <c r="M118" s="53">
        <f t="shared" si="253"/>
        <v>0</v>
      </c>
      <c r="N118" s="54"/>
      <c r="O118" s="54"/>
      <c r="P118" s="54">
        <f t="shared" si="254"/>
        <v>0</v>
      </c>
      <c r="Q118" s="51"/>
      <c r="R118" s="52"/>
      <c r="S118" s="53">
        <f t="shared" si="255"/>
        <v>0</v>
      </c>
      <c r="T118" s="54"/>
      <c r="U118" s="54"/>
      <c r="V118" s="54">
        <f t="shared" si="256"/>
        <v>0</v>
      </c>
      <c r="W118" s="55">
        <f t="shared" si="257"/>
        <v>0</v>
      </c>
      <c r="X118" s="43">
        <f t="shared" si="132"/>
        <v>0</v>
      </c>
      <c r="Y118" s="44">
        <f t="shared" si="133"/>
        <v>0</v>
      </c>
      <c r="Z118" s="44" t="e">
        <f t="shared" si="134"/>
        <v>#DIV/0!</v>
      </c>
      <c r="AA118" s="56"/>
      <c r="AB118" s="57"/>
    </row>
    <row r="119" spans="1:28" s="33" customFormat="1" ht="12" x14ac:dyDescent="0.15">
      <c r="A119" s="47" t="s">
        <v>42</v>
      </c>
      <c r="B119" s="48" t="s">
        <v>228</v>
      </c>
      <c r="C119" s="110" t="s">
        <v>229</v>
      </c>
      <c r="D119" s="50" t="s">
        <v>100</v>
      </c>
      <c r="E119" s="51">
        <v>1000</v>
      </c>
      <c r="F119" s="52">
        <v>3.29</v>
      </c>
      <c r="G119" s="53">
        <f t="shared" si="251"/>
        <v>3290</v>
      </c>
      <c r="H119" s="54">
        <v>0</v>
      </c>
      <c r="I119" s="54">
        <v>0</v>
      </c>
      <c r="J119" s="54">
        <f t="shared" si="252"/>
        <v>0</v>
      </c>
      <c r="K119" s="51"/>
      <c r="L119" s="52"/>
      <c r="M119" s="53">
        <f t="shared" si="253"/>
        <v>0</v>
      </c>
      <c r="N119" s="54">
        <v>1</v>
      </c>
      <c r="O119" s="54">
        <v>1000</v>
      </c>
      <c r="P119" s="54">
        <f t="shared" si="254"/>
        <v>1000</v>
      </c>
      <c r="Q119" s="51"/>
      <c r="R119" s="52"/>
      <c r="S119" s="53">
        <f t="shared" si="255"/>
        <v>0</v>
      </c>
      <c r="T119" s="54"/>
      <c r="U119" s="54"/>
      <c r="V119" s="54">
        <f t="shared" si="256"/>
        <v>0</v>
      </c>
      <c r="W119" s="55">
        <f t="shared" si="257"/>
        <v>3290</v>
      </c>
      <c r="X119" s="43">
        <f t="shared" si="132"/>
        <v>1000</v>
      </c>
      <c r="Y119" s="44">
        <f t="shared" si="133"/>
        <v>-2290</v>
      </c>
      <c r="Z119" s="44">
        <f t="shared" si="134"/>
        <v>30.3951367781155</v>
      </c>
      <c r="AA119" s="56" t="s">
        <v>363</v>
      </c>
      <c r="AB119" s="57"/>
    </row>
    <row r="120" spans="1:28" s="33" customFormat="1" ht="12" x14ac:dyDescent="0.15">
      <c r="A120" s="47" t="s">
        <v>42</v>
      </c>
      <c r="B120" s="48" t="s">
        <v>230</v>
      </c>
      <c r="C120" s="110" t="s">
        <v>231</v>
      </c>
      <c r="D120" s="50" t="s">
        <v>100</v>
      </c>
      <c r="E120" s="51">
        <v>1000</v>
      </c>
      <c r="F120" s="52">
        <v>2</v>
      </c>
      <c r="G120" s="53">
        <f t="shared" si="251"/>
        <v>2000</v>
      </c>
      <c r="H120" s="54">
        <v>0</v>
      </c>
      <c r="I120" s="54">
        <v>0</v>
      </c>
      <c r="J120" s="54">
        <f t="shared" si="252"/>
        <v>0</v>
      </c>
      <c r="K120" s="51"/>
      <c r="L120" s="52"/>
      <c r="M120" s="53">
        <f t="shared" si="253"/>
        <v>0</v>
      </c>
      <c r="N120" s="54"/>
      <c r="O120" s="54"/>
      <c r="P120" s="54">
        <f t="shared" si="254"/>
        <v>0</v>
      </c>
      <c r="Q120" s="51"/>
      <c r="R120" s="52"/>
      <c r="S120" s="53">
        <f t="shared" si="255"/>
        <v>0</v>
      </c>
      <c r="T120" s="54"/>
      <c r="U120" s="54"/>
      <c r="V120" s="54">
        <f t="shared" si="256"/>
        <v>0</v>
      </c>
      <c r="W120" s="55">
        <f t="shared" si="257"/>
        <v>2000</v>
      </c>
      <c r="X120" s="43">
        <f t="shared" si="132"/>
        <v>0</v>
      </c>
      <c r="Y120" s="44">
        <f t="shared" si="133"/>
        <v>-2000</v>
      </c>
      <c r="Z120" s="44">
        <f t="shared" si="134"/>
        <v>0</v>
      </c>
      <c r="AA120" s="56" t="s">
        <v>363</v>
      </c>
      <c r="AB120" s="57"/>
    </row>
    <row r="121" spans="1:28" s="33" customFormat="1" ht="12" x14ac:dyDescent="0.15">
      <c r="A121" s="47" t="s">
        <v>42</v>
      </c>
      <c r="B121" s="48" t="s">
        <v>232</v>
      </c>
      <c r="C121" s="110" t="s">
        <v>233</v>
      </c>
      <c r="D121" s="50" t="s">
        <v>100</v>
      </c>
      <c r="E121" s="51"/>
      <c r="F121" s="52"/>
      <c r="G121" s="53">
        <f t="shared" si="251"/>
        <v>0</v>
      </c>
      <c r="H121" s="54"/>
      <c r="I121" s="54"/>
      <c r="J121" s="54">
        <f t="shared" si="252"/>
        <v>0</v>
      </c>
      <c r="K121" s="51"/>
      <c r="L121" s="52"/>
      <c r="M121" s="53">
        <f t="shared" si="253"/>
        <v>0</v>
      </c>
      <c r="N121" s="54"/>
      <c r="O121" s="54"/>
      <c r="P121" s="54">
        <f t="shared" si="254"/>
        <v>0</v>
      </c>
      <c r="Q121" s="51">
        <v>100</v>
      </c>
      <c r="R121" s="52">
        <v>2</v>
      </c>
      <c r="S121" s="53">
        <f t="shared" si="255"/>
        <v>200</v>
      </c>
      <c r="T121" s="54"/>
      <c r="U121" s="54"/>
      <c r="V121" s="54">
        <f t="shared" si="256"/>
        <v>0</v>
      </c>
      <c r="W121" s="55">
        <f t="shared" si="257"/>
        <v>200</v>
      </c>
      <c r="X121" s="43">
        <f t="shared" si="132"/>
        <v>0</v>
      </c>
      <c r="Y121" s="44">
        <f t="shared" si="133"/>
        <v>-200</v>
      </c>
      <c r="Z121" s="44">
        <f t="shared" si="134"/>
        <v>0</v>
      </c>
      <c r="AA121" s="56" t="s">
        <v>363</v>
      </c>
      <c r="AB121" s="57"/>
    </row>
    <row r="122" spans="1:28" s="33" customFormat="1" ht="12" x14ac:dyDescent="0.15">
      <c r="A122" s="47" t="s">
        <v>42</v>
      </c>
      <c r="B122" s="48" t="s">
        <v>234</v>
      </c>
      <c r="C122" s="110" t="s">
        <v>235</v>
      </c>
      <c r="D122" s="50" t="s">
        <v>100</v>
      </c>
      <c r="E122" s="51"/>
      <c r="F122" s="52"/>
      <c r="G122" s="53">
        <f t="shared" si="251"/>
        <v>0</v>
      </c>
      <c r="H122" s="54"/>
      <c r="I122" s="54"/>
      <c r="J122" s="54">
        <f t="shared" si="252"/>
        <v>0</v>
      </c>
      <c r="K122" s="51"/>
      <c r="L122" s="52"/>
      <c r="M122" s="53">
        <f t="shared" si="253"/>
        <v>0</v>
      </c>
      <c r="N122" s="54"/>
      <c r="O122" s="54"/>
      <c r="P122" s="54">
        <f t="shared" si="254"/>
        <v>0</v>
      </c>
      <c r="Q122" s="51">
        <v>1</v>
      </c>
      <c r="R122" s="52">
        <f>7105+7100</f>
        <v>14205</v>
      </c>
      <c r="S122" s="53">
        <f t="shared" si="255"/>
        <v>14205</v>
      </c>
      <c r="T122" s="54">
        <v>1</v>
      </c>
      <c r="U122" s="54">
        <v>7575</v>
      </c>
      <c r="V122" s="54">
        <f t="shared" si="256"/>
        <v>7575</v>
      </c>
      <c r="W122" s="55">
        <f t="shared" si="257"/>
        <v>14205</v>
      </c>
      <c r="X122" s="43">
        <f t="shared" si="132"/>
        <v>7575</v>
      </c>
      <c r="Y122" s="44">
        <f t="shared" si="133"/>
        <v>-6630</v>
      </c>
      <c r="Z122" s="44">
        <f t="shared" si="134"/>
        <v>53.326293558606118</v>
      </c>
      <c r="AA122" s="56" t="s">
        <v>363</v>
      </c>
      <c r="AB122" s="57"/>
    </row>
    <row r="123" spans="1:28" s="33" customFormat="1" x14ac:dyDescent="0.15">
      <c r="A123" s="47" t="s">
        <v>42</v>
      </c>
      <c r="B123" s="48" t="s">
        <v>236</v>
      </c>
      <c r="C123" s="110" t="s">
        <v>237</v>
      </c>
      <c r="D123" s="50" t="s">
        <v>100</v>
      </c>
      <c r="E123" s="51"/>
      <c r="F123" s="52"/>
      <c r="G123" s="53">
        <f t="shared" si="251"/>
        <v>0</v>
      </c>
      <c r="H123" s="54"/>
      <c r="I123" s="54"/>
      <c r="J123" s="54">
        <f t="shared" si="252"/>
        <v>0</v>
      </c>
      <c r="K123" s="51"/>
      <c r="L123" s="52"/>
      <c r="M123" s="53">
        <f t="shared" si="253"/>
        <v>0</v>
      </c>
      <c r="N123" s="54"/>
      <c r="O123" s="54"/>
      <c r="P123" s="54">
        <f t="shared" si="254"/>
        <v>0</v>
      </c>
      <c r="Q123" s="51"/>
      <c r="R123" s="52"/>
      <c r="S123" s="53">
        <f t="shared" si="255"/>
        <v>0</v>
      </c>
      <c r="T123" s="54"/>
      <c r="U123" s="54"/>
      <c r="V123" s="54">
        <f t="shared" si="256"/>
        <v>0</v>
      </c>
      <c r="W123" s="55">
        <f t="shared" si="257"/>
        <v>0</v>
      </c>
      <c r="X123" s="43">
        <f t="shared" si="132"/>
        <v>0</v>
      </c>
      <c r="Y123" s="44">
        <f t="shared" si="133"/>
        <v>0</v>
      </c>
      <c r="Z123" s="44" t="e">
        <f t="shared" si="134"/>
        <v>#DIV/0!</v>
      </c>
      <c r="AA123" s="56"/>
      <c r="AB123" s="57"/>
    </row>
    <row r="124" spans="1:28" s="33" customFormat="1" x14ac:dyDescent="0.15">
      <c r="A124" s="91" t="s">
        <v>42</v>
      </c>
      <c r="B124" s="48" t="s">
        <v>238</v>
      </c>
      <c r="C124" s="92" t="s">
        <v>239</v>
      </c>
      <c r="D124" s="50" t="s">
        <v>100</v>
      </c>
      <c r="E124" s="60"/>
      <c r="F124" s="58"/>
      <c r="G124" s="53">
        <f t="shared" si="251"/>
        <v>0</v>
      </c>
      <c r="H124" s="54"/>
      <c r="I124" s="54"/>
      <c r="J124" s="54">
        <f t="shared" si="252"/>
        <v>0</v>
      </c>
      <c r="K124" s="51"/>
      <c r="L124" s="52"/>
      <c r="M124" s="53">
        <f t="shared" si="253"/>
        <v>0</v>
      </c>
      <c r="N124" s="54"/>
      <c r="O124" s="54"/>
      <c r="P124" s="54">
        <f t="shared" si="254"/>
        <v>0</v>
      </c>
      <c r="Q124" s="51"/>
      <c r="R124" s="52"/>
      <c r="S124" s="53">
        <f t="shared" si="255"/>
        <v>0</v>
      </c>
      <c r="T124" s="54"/>
      <c r="U124" s="54"/>
      <c r="V124" s="54">
        <f t="shared" si="256"/>
        <v>0</v>
      </c>
      <c r="W124" s="55">
        <f t="shared" si="257"/>
        <v>0</v>
      </c>
      <c r="X124" s="43">
        <f t="shared" si="132"/>
        <v>0</v>
      </c>
      <c r="Y124" s="44">
        <f t="shared" si="133"/>
        <v>0</v>
      </c>
      <c r="Z124" s="44" t="e">
        <f t="shared" si="134"/>
        <v>#DIV/0!</v>
      </c>
      <c r="AA124" s="56"/>
      <c r="AB124" s="57"/>
    </row>
    <row r="125" spans="1:28" s="33" customFormat="1" x14ac:dyDescent="0.15">
      <c r="A125" s="91" t="s">
        <v>42</v>
      </c>
      <c r="B125" s="48" t="s">
        <v>240</v>
      </c>
      <c r="C125" s="92" t="s">
        <v>241</v>
      </c>
      <c r="D125" s="93" t="s">
        <v>100</v>
      </c>
      <c r="E125" s="51"/>
      <c r="F125" s="52"/>
      <c r="G125" s="53">
        <f t="shared" si="251"/>
        <v>0</v>
      </c>
      <c r="H125" s="54"/>
      <c r="I125" s="54"/>
      <c r="J125" s="54">
        <f t="shared" si="252"/>
        <v>0</v>
      </c>
      <c r="K125" s="51"/>
      <c r="L125" s="52"/>
      <c r="M125" s="53">
        <f t="shared" si="253"/>
        <v>0</v>
      </c>
      <c r="N125" s="54"/>
      <c r="O125" s="54"/>
      <c r="P125" s="54">
        <f t="shared" si="254"/>
        <v>0</v>
      </c>
      <c r="Q125" s="51"/>
      <c r="R125" s="52"/>
      <c r="S125" s="53">
        <f t="shared" si="255"/>
        <v>0</v>
      </c>
      <c r="T125" s="54"/>
      <c r="U125" s="54"/>
      <c r="V125" s="54">
        <f t="shared" si="256"/>
        <v>0</v>
      </c>
      <c r="W125" s="55">
        <f t="shared" si="257"/>
        <v>0</v>
      </c>
      <c r="X125" s="43">
        <f t="shared" si="132"/>
        <v>0</v>
      </c>
      <c r="Y125" s="44">
        <f t="shared" si="133"/>
        <v>0</v>
      </c>
      <c r="Z125" s="44" t="e">
        <f t="shared" si="134"/>
        <v>#DIV/0!</v>
      </c>
      <c r="AA125" s="56"/>
      <c r="AB125" s="57"/>
    </row>
    <row r="126" spans="1:28" s="33" customFormat="1" ht="12.75" thickBot="1" x14ac:dyDescent="0.2">
      <c r="A126" s="91" t="s">
        <v>42</v>
      </c>
      <c r="B126" s="48" t="s">
        <v>242</v>
      </c>
      <c r="C126" s="158" t="s">
        <v>243</v>
      </c>
      <c r="D126" s="93"/>
      <c r="E126" s="60"/>
      <c r="F126" s="58">
        <v>0.22</v>
      </c>
      <c r="G126" s="63">
        <f t="shared" si="251"/>
        <v>0</v>
      </c>
      <c r="H126" s="59"/>
      <c r="I126" s="59"/>
      <c r="J126" s="59">
        <f t="shared" si="252"/>
        <v>0</v>
      </c>
      <c r="K126" s="60"/>
      <c r="L126" s="58">
        <v>0.22</v>
      </c>
      <c r="M126" s="63">
        <f t="shared" si="253"/>
        <v>0</v>
      </c>
      <c r="N126" s="59"/>
      <c r="O126" s="59"/>
      <c r="P126" s="59">
        <f t="shared" si="254"/>
        <v>0</v>
      </c>
      <c r="Q126" s="60"/>
      <c r="R126" s="58">
        <v>0.22</v>
      </c>
      <c r="S126" s="63">
        <f t="shared" si="255"/>
        <v>0</v>
      </c>
      <c r="T126" s="59"/>
      <c r="U126" s="59"/>
      <c r="V126" s="59">
        <f t="shared" si="256"/>
        <v>0</v>
      </c>
      <c r="W126" s="64">
        <f t="shared" si="257"/>
        <v>0</v>
      </c>
      <c r="X126" s="43">
        <f t="shared" si="132"/>
        <v>0</v>
      </c>
      <c r="Y126" s="44">
        <f t="shared" si="133"/>
        <v>0</v>
      </c>
      <c r="Z126" s="44" t="e">
        <f t="shared" si="134"/>
        <v>#DIV/0!</v>
      </c>
      <c r="AA126" s="82"/>
      <c r="AB126" s="32"/>
    </row>
    <row r="127" spans="1:28" s="33" customFormat="1" ht="12.75" thickBot="1" x14ac:dyDescent="0.2">
      <c r="A127" s="95" t="s">
        <v>244</v>
      </c>
      <c r="B127" s="96"/>
      <c r="C127" s="97"/>
      <c r="D127" s="98"/>
      <c r="E127" s="103">
        <f>SUM(E116:E125)</f>
        <v>2000</v>
      </c>
      <c r="F127" s="112"/>
      <c r="G127" s="101">
        <f>SUM(G116:G126)</f>
        <v>5290</v>
      </c>
      <c r="H127" s="102"/>
      <c r="I127" s="102"/>
      <c r="J127" s="102">
        <f>SUM(J116:J126)</f>
        <v>0</v>
      </c>
      <c r="K127" s="113">
        <f>SUM(K116:K125)</f>
        <v>0</v>
      </c>
      <c r="L127" s="112"/>
      <c r="M127" s="101">
        <f>SUM(M116:M126)</f>
        <v>0</v>
      </c>
      <c r="N127" s="102"/>
      <c r="O127" s="102"/>
      <c r="P127" s="102">
        <f>SUM(P116:P126)</f>
        <v>1000</v>
      </c>
      <c r="Q127" s="113">
        <f>SUM(Q116:Q125)</f>
        <v>101</v>
      </c>
      <c r="R127" s="112"/>
      <c r="S127" s="101">
        <f t="shared" ref="S127:W127" si="258">SUM(S116:S126)</f>
        <v>14405</v>
      </c>
      <c r="T127" s="114"/>
      <c r="U127" s="114"/>
      <c r="V127" s="114">
        <f>SUM(V116:V126)</f>
        <v>7575</v>
      </c>
      <c r="W127" s="115">
        <f t="shared" si="258"/>
        <v>19695</v>
      </c>
      <c r="X127" s="43">
        <f t="shared" si="132"/>
        <v>8575</v>
      </c>
      <c r="Y127" s="44">
        <f t="shared" si="133"/>
        <v>-11120</v>
      </c>
      <c r="Z127" s="44">
        <f t="shared" si="134"/>
        <v>43.538969281543537</v>
      </c>
      <c r="AA127" s="82" t="s">
        <v>363</v>
      </c>
      <c r="AB127" s="32"/>
    </row>
    <row r="128" spans="1:28" s="33" customFormat="1" ht="6.75" thickBot="1" x14ac:dyDescent="0.2">
      <c r="A128" s="105" t="s">
        <v>37</v>
      </c>
      <c r="B128" s="142">
        <v>8</v>
      </c>
      <c r="C128" s="159" t="s">
        <v>245</v>
      </c>
      <c r="D128" s="108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1"/>
      <c r="X128" s="43">
        <f t="shared" si="132"/>
        <v>0</v>
      </c>
      <c r="Y128" s="44">
        <f t="shared" si="133"/>
        <v>0</v>
      </c>
      <c r="Z128" s="44" t="e">
        <f t="shared" si="134"/>
        <v>#DIV/0!</v>
      </c>
      <c r="AA128" s="45"/>
      <c r="AB128" s="46"/>
    </row>
    <row r="129" spans="1:28" s="33" customFormat="1" x14ac:dyDescent="0.15">
      <c r="A129" s="160" t="s">
        <v>42</v>
      </c>
      <c r="B129" s="161" t="s">
        <v>246</v>
      </c>
      <c r="C129" s="162" t="s">
        <v>247</v>
      </c>
      <c r="D129" s="50" t="s">
        <v>248</v>
      </c>
      <c r="E129" s="51"/>
      <c r="F129" s="52"/>
      <c r="G129" s="53">
        <f t="shared" ref="G129:G134" si="259">E129*F129</f>
        <v>0</v>
      </c>
      <c r="H129" s="54"/>
      <c r="I129" s="54"/>
      <c r="J129" s="54">
        <f t="shared" ref="J129:J134" si="260">H129*I129</f>
        <v>0</v>
      </c>
      <c r="K129" s="51"/>
      <c r="L129" s="52"/>
      <c r="M129" s="53">
        <f t="shared" ref="M129:M134" si="261">K129*L129</f>
        <v>0</v>
      </c>
      <c r="N129" s="54"/>
      <c r="O129" s="54"/>
      <c r="P129" s="54">
        <f t="shared" ref="P129:P134" si="262">N129*O129</f>
        <v>0</v>
      </c>
      <c r="Q129" s="51"/>
      <c r="R129" s="52"/>
      <c r="S129" s="53">
        <f t="shared" ref="S129:S134" si="263">Q129*R129</f>
        <v>0</v>
      </c>
      <c r="T129" s="54"/>
      <c r="U129" s="54"/>
      <c r="V129" s="54">
        <f t="shared" ref="V129:V134" si="264">T129*U129</f>
        <v>0</v>
      </c>
      <c r="W129" s="55">
        <f t="shared" ref="W129:W134" si="265">G129+M129+S129</f>
        <v>0</v>
      </c>
      <c r="X129" s="43">
        <f t="shared" si="132"/>
        <v>0</v>
      </c>
      <c r="Y129" s="44">
        <f t="shared" si="133"/>
        <v>0</v>
      </c>
      <c r="Z129" s="44" t="e">
        <f t="shared" si="134"/>
        <v>#DIV/0!</v>
      </c>
      <c r="AA129" s="56"/>
      <c r="AB129" s="57"/>
    </row>
    <row r="130" spans="1:28" s="33" customFormat="1" x14ac:dyDescent="0.15">
      <c r="A130" s="160" t="s">
        <v>42</v>
      </c>
      <c r="B130" s="161" t="s">
        <v>249</v>
      </c>
      <c r="C130" s="162" t="s">
        <v>250</v>
      </c>
      <c r="D130" s="50" t="s">
        <v>248</v>
      </c>
      <c r="E130" s="51"/>
      <c r="F130" s="52"/>
      <c r="G130" s="53">
        <f t="shared" si="259"/>
        <v>0</v>
      </c>
      <c r="H130" s="54"/>
      <c r="I130" s="54"/>
      <c r="J130" s="54">
        <f t="shared" si="260"/>
        <v>0</v>
      </c>
      <c r="K130" s="51"/>
      <c r="L130" s="52"/>
      <c r="M130" s="53">
        <f t="shared" si="261"/>
        <v>0</v>
      </c>
      <c r="N130" s="54"/>
      <c r="O130" s="54"/>
      <c r="P130" s="54">
        <f t="shared" si="262"/>
        <v>0</v>
      </c>
      <c r="Q130" s="51"/>
      <c r="R130" s="52"/>
      <c r="S130" s="53">
        <f t="shared" si="263"/>
        <v>0</v>
      </c>
      <c r="T130" s="54"/>
      <c r="U130" s="54"/>
      <c r="V130" s="54">
        <f t="shared" si="264"/>
        <v>0</v>
      </c>
      <c r="W130" s="55">
        <f t="shared" si="265"/>
        <v>0</v>
      </c>
      <c r="X130" s="43">
        <f t="shared" si="132"/>
        <v>0</v>
      </c>
      <c r="Y130" s="44">
        <f t="shared" si="133"/>
        <v>0</v>
      </c>
      <c r="Z130" s="44" t="e">
        <f t="shared" si="134"/>
        <v>#DIV/0!</v>
      </c>
      <c r="AA130" s="56"/>
      <c r="AB130" s="57"/>
    </row>
    <row r="131" spans="1:28" s="33" customFormat="1" x14ac:dyDescent="0.15">
      <c r="A131" s="160" t="s">
        <v>42</v>
      </c>
      <c r="B131" s="161" t="s">
        <v>251</v>
      </c>
      <c r="C131" s="162" t="s">
        <v>252</v>
      </c>
      <c r="D131" s="50" t="s">
        <v>253</v>
      </c>
      <c r="E131" s="163"/>
      <c r="F131" s="164"/>
      <c r="G131" s="53">
        <f t="shared" si="259"/>
        <v>0</v>
      </c>
      <c r="H131" s="54"/>
      <c r="I131" s="54"/>
      <c r="J131" s="54">
        <f t="shared" si="260"/>
        <v>0</v>
      </c>
      <c r="K131" s="51"/>
      <c r="L131" s="52"/>
      <c r="M131" s="53">
        <f t="shared" si="261"/>
        <v>0</v>
      </c>
      <c r="N131" s="54"/>
      <c r="O131" s="54"/>
      <c r="P131" s="54">
        <f t="shared" si="262"/>
        <v>0</v>
      </c>
      <c r="Q131" s="51"/>
      <c r="R131" s="52"/>
      <c r="S131" s="53">
        <f t="shared" si="263"/>
        <v>0</v>
      </c>
      <c r="T131" s="59"/>
      <c r="U131" s="59"/>
      <c r="V131" s="59">
        <f t="shared" si="264"/>
        <v>0</v>
      </c>
      <c r="W131" s="64">
        <f t="shared" si="265"/>
        <v>0</v>
      </c>
      <c r="X131" s="43">
        <f t="shared" si="132"/>
        <v>0</v>
      </c>
      <c r="Y131" s="44">
        <f t="shared" si="133"/>
        <v>0</v>
      </c>
      <c r="Z131" s="44" t="e">
        <f t="shared" si="134"/>
        <v>#DIV/0!</v>
      </c>
      <c r="AA131" s="56"/>
      <c r="AB131" s="57"/>
    </row>
    <row r="132" spans="1:28" s="33" customFormat="1" x14ac:dyDescent="0.15">
      <c r="A132" s="160" t="s">
        <v>42</v>
      </c>
      <c r="B132" s="161" t="s">
        <v>254</v>
      </c>
      <c r="C132" s="162" t="s">
        <v>255</v>
      </c>
      <c r="D132" s="50" t="s">
        <v>253</v>
      </c>
      <c r="E132" s="51"/>
      <c r="F132" s="52"/>
      <c r="G132" s="53">
        <f t="shared" si="259"/>
        <v>0</v>
      </c>
      <c r="H132" s="54"/>
      <c r="I132" s="54"/>
      <c r="J132" s="54">
        <f t="shared" si="260"/>
        <v>0</v>
      </c>
      <c r="K132" s="163"/>
      <c r="L132" s="164"/>
      <c r="M132" s="53">
        <f t="shared" si="261"/>
        <v>0</v>
      </c>
      <c r="N132" s="54"/>
      <c r="O132" s="54"/>
      <c r="P132" s="54">
        <f t="shared" si="262"/>
        <v>0</v>
      </c>
      <c r="Q132" s="163"/>
      <c r="R132" s="164"/>
      <c r="S132" s="53">
        <f t="shared" si="263"/>
        <v>0</v>
      </c>
      <c r="T132" s="59"/>
      <c r="U132" s="59"/>
      <c r="V132" s="59">
        <f t="shared" si="264"/>
        <v>0</v>
      </c>
      <c r="W132" s="64">
        <f t="shared" si="265"/>
        <v>0</v>
      </c>
      <c r="X132" s="43">
        <f t="shared" si="132"/>
        <v>0</v>
      </c>
      <c r="Y132" s="44">
        <f t="shared" si="133"/>
        <v>0</v>
      </c>
      <c r="Z132" s="44" t="e">
        <f t="shared" si="134"/>
        <v>#DIV/0!</v>
      </c>
      <c r="AA132" s="56"/>
      <c r="AB132" s="57"/>
    </row>
    <row r="133" spans="1:28" s="33" customFormat="1" x14ac:dyDescent="0.15">
      <c r="A133" s="160" t="s">
        <v>42</v>
      </c>
      <c r="B133" s="161" t="s">
        <v>256</v>
      </c>
      <c r="C133" s="162" t="s">
        <v>257</v>
      </c>
      <c r="D133" s="50" t="s">
        <v>253</v>
      </c>
      <c r="E133" s="51"/>
      <c r="F133" s="52"/>
      <c r="G133" s="53">
        <f t="shared" si="259"/>
        <v>0</v>
      </c>
      <c r="H133" s="54"/>
      <c r="I133" s="54"/>
      <c r="J133" s="54">
        <f t="shared" si="260"/>
        <v>0</v>
      </c>
      <c r="K133" s="51"/>
      <c r="L133" s="52"/>
      <c r="M133" s="53">
        <f t="shared" si="261"/>
        <v>0</v>
      </c>
      <c r="N133" s="54"/>
      <c r="O133" s="54"/>
      <c r="P133" s="54">
        <f t="shared" si="262"/>
        <v>0</v>
      </c>
      <c r="Q133" s="51"/>
      <c r="R133" s="52"/>
      <c r="S133" s="53">
        <f t="shared" si="263"/>
        <v>0</v>
      </c>
      <c r="T133" s="54"/>
      <c r="U133" s="54"/>
      <c r="V133" s="54">
        <f t="shared" si="264"/>
        <v>0</v>
      </c>
      <c r="W133" s="55">
        <f t="shared" si="265"/>
        <v>0</v>
      </c>
      <c r="X133" s="43">
        <f t="shared" si="132"/>
        <v>0</v>
      </c>
      <c r="Y133" s="44">
        <f t="shared" si="133"/>
        <v>0</v>
      </c>
      <c r="Z133" s="44" t="e">
        <f t="shared" si="134"/>
        <v>#DIV/0!</v>
      </c>
      <c r="AA133" s="56"/>
      <c r="AB133" s="57"/>
    </row>
    <row r="134" spans="1:28" s="33" customFormat="1" ht="12.75" thickBot="1" x14ac:dyDescent="0.2">
      <c r="A134" s="165" t="s">
        <v>42</v>
      </c>
      <c r="B134" s="166" t="s">
        <v>258</v>
      </c>
      <c r="C134" s="167" t="s">
        <v>259</v>
      </c>
      <c r="D134" s="93"/>
      <c r="E134" s="60"/>
      <c r="F134" s="58">
        <v>0.22</v>
      </c>
      <c r="G134" s="63">
        <f t="shared" si="259"/>
        <v>0</v>
      </c>
      <c r="H134" s="59"/>
      <c r="I134" s="59"/>
      <c r="J134" s="59">
        <f t="shared" si="260"/>
        <v>0</v>
      </c>
      <c r="K134" s="60"/>
      <c r="L134" s="58">
        <v>0.22</v>
      </c>
      <c r="M134" s="63">
        <f t="shared" si="261"/>
        <v>0</v>
      </c>
      <c r="N134" s="59"/>
      <c r="O134" s="59"/>
      <c r="P134" s="59">
        <f t="shared" si="262"/>
        <v>0</v>
      </c>
      <c r="Q134" s="60"/>
      <c r="R134" s="58">
        <v>0.22</v>
      </c>
      <c r="S134" s="63">
        <f t="shared" si="263"/>
        <v>0</v>
      </c>
      <c r="T134" s="59"/>
      <c r="U134" s="59"/>
      <c r="V134" s="59">
        <f t="shared" si="264"/>
        <v>0</v>
      </c>
      <c r="W134" s="64">
        <f t="shared" si="265"/>
        <v>0</v>
      </c>
      <c r="X134" s="43">
        <f t="shared" si="132"/>
        <v>0</v>
      </c>
      <c r="Y134" s="44">
        <f t="shared" si="133"/>
        <v>0</v>
      </c>
      <c r="Z134" s="44" t="e">
        <f t="shared" si="134"/>
        <v>#DIV/0!</v>
      </c>
      <c r="AA134" s="82"/>
      <c r="AB134" s="32"/>
    </row>
    <row r="135" spans="1:28" s="33" customFormat="1" ht="6.75" thickBot="1" x14ac:dyDescent="0.2">
      <c r="A135" s="95" t="s">
        <v>260</v>
      </c>
      <c r="B135" s="96"/>
      <c r="C135" s="97"/>
      <c r="D135" s="98"/>
      <c r="E135" s="103">
        <f>SUM(E129:E133)</f>
        <v>0</v>
      </c>
      <c r="F135" s="112"/>
      <c r="G135" s="103">
        <f>SUM(G129:G134)</f>
        <v>0</v>
      </c>
      <c r="H135" s="103"/>
      <c r="I135" s="103"/>
      <c r="J135" s="103">
        <f>SUM(J129:J134)</f>
        <v>0</v>
      </c>
      <c r="K135" s="103">
        <f>SUM(K129:K133)</f>
        <v>0</v>
      </c>
      <c r="L135" s="112"/>
      <c r="M135" s="103">
        <f>SUM(M129:M134)</f>
        <v>0</v>
      </c>
      <c r="N135" s="103"/>
      <c r="O135" s="103"/>
      <c r="P135" s="103">
        <f>SUM(P129:P134)</f>
        <v>0</v>
      </c>
      <c r="Q135" s="103">
        <f>SUM(Q129:Q133)</f>
        <v>0</v>
      </c>
      <c r="R135" s="112"/>
      <c r="S135" s="103">
        <f t="shared" ref="S135:W135" si="266">SUM(S129:S134)</f>
        <v>0</v>
      </c>
      <c r="T135" s="102"/>
      <c r="U135" s="102"/>
      <c r="V135" s="102">
        <f>SUM(V129:V134)</f>
        <v>0</v>
      </c>
      <c r="W135" s="115">
        <f t="shared" si="266"/>
        <v>0</v>
      </c>
      <c r="X135" s="43">
        <f t="shared" si="132"/>
        <v>0</v>
      </c>
      <c r="Y135" s="44">
        <f t="shared" si="133"/>
        <v>0</v>
      </c>
      <c r="Z135" s="44" t="e">
        <f t="shared" si="134"/>
        <v>#DIV/0!</v>
      </c>
      <c r="AA135" s="82"/>
      <c r="AB135" s="32"/>
    </row>
    <row r="136" spans="1:28" s="33" customFormat="1" ht="6.75" thickBot="1" x14ac:dyDescent="0.2">
      <c r="A136" s="105" t="s">
        <v>37</v>
      </c>
      <c r="B136" s="106">
        <v>9</v>
      </c>
      <c r="C136" s="107" t="s">
        <v>261</v>
      </c>
      <c r="D136" s="10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1"/>
      <c r="X136" s="43">
        <f t="shared" si="132"/>
        <v>0</v>
      </c>
      <c r="Y136" s="44">
        <f t="shared" si="133"/>
        <v>0</v>
      </c>
      <c r="Z136" s="44" t="e">
        <f t="shared" si="134"/>
        <v>#DIV/0!</v>
      </c>
      <c r="AA136" s="82"/>
      <c r="AB136" s="32"/>
    </row>
    <row r="137" spans="1:28" s="33" customFormat="1" ht="6.75" thickBot="1" x14ac:dyDescent="0.2">
      <c r="A137" s="168" t="s">
        <v>42</v>
      </c>
      <c r="B137" s="169">
        <v>43839</v>
      </c>
      <c r="C137" s="170" t="s">
        <v>262</v>
      </c>
      <c r="D137" s="171" t="s">
        <v>135</v>
      </c>
      <c r="E137" s="172">
        <v>0.2</v>
      </c>
      <c r="F137" s="172">
        <v>5000</v>
      </c>
      <c r="G137" s="173">
        <f t="shared" ref="G137:G140" si="267">E137*F137</f>
        <v>1000</v>
      </c>
      <c r="H137" s="174">
        <v>0.2</v>
      </c>
      <c r="I137" s="174">
        <v>5000</v>
      </c>
      <c r="J137" s="174">
        <f t="shared" ref="J137:J140" si="268">H137*I137</f>
        <v>1000</v>
      </c>
      <c r="K137" s="175"/>
      <c r="L137" s="176"/>
      <c r="M137" s="173">
        <f t="shared" ref="M137:M140" si="269">K137*L137</f>
        <v>0</v>
      </c>
      <c r="N137" s="174"/>
      <c r="O137" s="174"/>
      <c r="P137" s="174">
        <f t="shared" ref="P137:P140" si="270">N137*O137</f>
        <v>0</v>
      </c>
      <c r="Q137" s="175">
        <v>0.8</v>
      </c>
      <c r="R137" s="176">
        <v>5000</v>
      </c>
      <c r="S137" s="173">
        <f t="shared" ref="S137:S140" si="271">Q137*R137</f>
        <v>4000</v>
      </c>
      <c r="T137" s="174">
        <v>0.8</v>
      </c>
      <c r="U137" s="174">
        <v>5000</v>
      </c>
      <c r="V137" s="174">
        <f t="shared" ref="V137:V140" si="272">T137*U137</f>
        <v>4000</v>
      </c>
      <c r="W137" s="177">
        <f>G137+M137+S137</f>
        <v>5000</v>
      </c>
      <c r="X137" s="43">
        <f t="shared" ref="X137:X193" si="273">J137+P137+V137</f>
        <v>5000</v>
      </c>
      <c r="Y137" s="44">
        <f t="shared" ref="Y137:Y193" si="274">X137-W137</f>
        <v>0</v>
      </c>
      <c r="Z137" s="44">
        <f t="shared" ref="Z137:Z193" si="275">X137/W137*100</f>
        <v>100</v>
      </c>
      <c r="AA137" s="56"/>
      <c r="AB137" s="57"/>
    </row>
    <row r="138" spans="1:28" s="33" customFormat="1" ht="12.75" thickBot="1" x14ac:dyDescent="0.2">
      <c r="A138" s="47" t="s">
        <v>42</v>
      </c>
      <c r="B138" s="169">
        <v>43870</v>
      </c>
      <c r="C138" s="49" t="s">
        <v>263</v>
      </c>
      <c r="D138" s="140" t="s">
        <v>45</v>
      </c>
      <c r="E138" s="178"/>
      <c r="F138" s="178"/>
      <c r="G138" s="53">
        <f t="shared" si="267"/>
        <v>0</v>
      </c>
      <c r="H138" s="54">
        <f>J138/I138</f>
        <v>0.55000000000000004</v>
      </c>
      <c r="I138" s="54">
        <v>32900</v>
      </c>
      <c r="J138" s="54">
        <v>18095</v>
      </c>
      <c r="K138" s="51"/>
      <c r="L138" s="52"/>
      <c r="M138" s="53">
        <f t="shared" si="269"/>
        <v>0</v>
      </c>
      <c r="N138" s="54"/>
      <c r="O138" s="54"/>
      <c r="P138" s="54">
        <f t="shared" si="270"/>
        <v>0</v>
      </c>
      <c r="Q138" s="51">
        <v>1</v>
      </c>
      <c r="R138" s="52">
        <v>37000</v>
      </c>
      <c r="S138" s="53">
        <f t="shared" si="271"/>
        <v>37000</v>
      </c>
      <c r="T138" s="54">
        <f>V138/U138</f>
        <v>0.45</v>
      </c>
      <c r="U138" s="54">
        <v>32900</v>
      </c>
      <c r="V138" s="54">
        <v>14805</v>
      </c>
      <c r="W138" s="55">
        <f>G138+M138+S138</f>
        <v>37000</v>
      </c>
      <c r="X138" s="43">
        <f t="shared" si="273"/>
        <v>32900</v>
      </c>
      <c r="Y138" s="44">
        <f t="shared" si="274"/>
        <v>-4100</v>
      </c>
      <c r="Z138" s="44">
        <f t="shared" si="275"/>
        <v>88.918918918918919</v>
      </c>
      <c r="AA138" s="56" t="s">
        <v>363</v>
      </c>
      <c r="AB138" s="57"/>
    </row>
    <row r="139" spans="1:28" s="33" customFormat="1" ht="6.75" thickBot="1" x14ac:dyDescent="0.2">
      <c r="A139" s="91" t="s">
        <v>42</v>
      </c>
      <c r="B139" s="169">
        <v>43899</v>
      </c>
      <c r="C139" s="49" t="s">
        <v>264</v>
      </c>
      <c r="D139" s="140" t="s">
        <v>45</v>
      </c>
      <c r="E139" s="178"/>
      <c r="F139" s="178"/>
      <c r="G139" s="63">
        <f t="shared" si="267"/>
        <v>0</v>
      </c>
      <c r="H139" s="59">
        <f>J139/I139</f>
        <v>0.75</v>
      </c>
      <c r="I139" s="59">
        <v>49700</v>
      </c>
      <c r="J139" s="59">
        <v>37275</v>
      </c>
      <c r="K139" s="60"/>
      <c r="L139" s="58"/>
      <c r="M139" s="63">
        <f t="shared" si="269"/>
        <v>0</v>
      </c>
      <c r="N139" s="59"/>
      <c r="O139" s="59"/>
      <c r="P139" s="59">
        <f t="shared" si="270"/>
        <v>0</v>
      </c>
      <c r="Q139" s="60">
        <v>1.5</v>
      </c>
      <c r="R139" s="58">
        <v>33133.33</v>
      </c>
      <c r="S139" s="63">
        <f t="shared" si="271"/>
        <v>49699.995000000003</v>
      </c>
      <c r="T139" s="59">
        <f>V139/U139</f>
        <v>0.25</v>
      </c>
      <c r="U139" s="59">
        <v>49700</v>
      </c>
      <c r="V139" s="59">
        <v>12425</v>
      </c>
      <c r="W139" s="64">
        <f>G139+M139+S139</f>
        <v>49699.995000000003</v>
      </c>
      <c r="X139" s="43">
        <f t="shared" si="273"/>
        <v>49700</v>
      </c>
      <c r="Y139" s="44">
        <f t="shared" si="274"/>
        <v>4.9999999973806553E-3</v>
      </c>
      <c r="Z139" s="44">
        <f t="shared" si="275"/>
        <v>100.00001006036318</v>
      </c>
      <c r="AA139" s="56"/>
      <c r="AB139" s="57"/>
    </row>
    <row r="140" spans="1:28" s="33" customFormat="1" ht="12.75" thickBot="1" x14ac:dyDescent="0.2">
      <c r="A140" s="91" t="s">
        <v>42</v>
      </c>
      <c r="B140" s="169">
        <v>43930</v>
      </c>
      <c r="C140" s="158" t="s">
        <v>265</v>
      </c>
      <c r="D140" s="74"/>
      <c r="E140" s="60"/>
      <c r="F140" s="58">
        <v>0.22</v>
      </c>
      <c r="G140" s="63">
        <f t="shared" si="267"/>
        <v>0</v>
      </c>
      <c r="H140" s="59"/>
      <c r="I140" s="59"/>
      <c r="J140" s="59">
        <f t="shared" si="268"/>
        <v>0</v>
      </c>
      <c r="K140" s="60"/>
      <c r="L140" s="58">
        <v>0.22</v>
      </c>
      <c r="M140" s="63">
        <f t="shared" si="269"/>
        <v>0</v>
      </c>
      <c r="N140" s="59"/>
      <c r="O140" s="59"/>
      <c r="P140" s="59">
        <f t="shared" si="270"/>
        <v>0</v>
      </c>
      <c r="Q140" s="60"/>
      <c r="R140" s="58">
        <v>0.22</v>
      </c>
      <c r="S140" s="63">
        <f t="shared" si="271"/>
        <v>0</v>
      </c>
      <c r="T140" s="59"/>
      <c r="U140" s="59"/>
      <c r="V140" s="59">
        <f t="shared" si="272"/>
        <v>0</v>
      </c>
      <c r="W140" s="64">
        <f>G140+M140+S140</f>
        <v>0</v>
      </c>
      <c r="X140" s="43">
        <f t="shared" si="273"/>
        <v>0</v>
      </c>
      <c r="Y140" s="44">
        <f t="shared" si="274"/>
        <v>0</v>
      </c>
      <c r="Z140" s="44" t="e">
        <f t="shared" si="275"/>
        <v>#DIV/0!</v>
      </c>
      <c r="AA140" s="82"/>
      <c r="AB140" s="32"/>
    </row>
    <row r="141" spans="1:28" s="33" customFormat="1" ht="12.75" thickBot="1" x14ac:dyDescent="0.2">
      <c r="A141" s="95" t="s">
        <v>266</v>
      </c>
      <c r="B141" s="96"/>
      <c r="C141" s="97"/>
      <c r="D141" s="98"/>
      <c r="E141" s="103">
        <f>SUM(E137:E139)</f>
        <v>0.2</v>
      </c>
      <c r="F141" s="112"/>
      <c r="G141" s="101">
        <f>SUM(G137:G140)</f>
        <v>1000</v>
      </c>
      <c r="H141" s="102"/>
      <c r="I141" s="102"/>
      <c r="J141" s="102">
        <f>SUM(J137:J140)</f>
        <v>56370</v>
      </c>
      <c r="K141" s="113">
        <f>SUM(K137:K139)</f>
        <v>0</v>
      </c>
      <c r="L141" s="112"/>
      <c r="M141" s="101">
        <f>SUM(M137:M140)</f>
        <v>0</v>
      </c>
      <c r="N141" s="102"/>
      <c r="O141" s="102"/>
      <c r="P141" s="102">
        <f>SUM(P137:P140)</f>
        <v>0</v>
      </c>
      <c r="Q141" s="113">
        <f>SUM(Q137:Q139)</f>
        <v>3.3</v>
      </c>
      <c r="R141" s="112"/>
      <c r="S141" s="101">
        <f t="shared" ref="S141:W141" si="276">SUM(S137:S140)</f>
        <v>90699.994999999995</v>
      </c>
      <c r="T141" s="114"/>
      <c r="U141" s="114"/>
      <c r="V141" s="114">
        <f>SUM(V137:V140)</f>
        <v>31230</v>
      </c>
      <c r="W141" s="115">
        <f t="shared" si="276"/>
        <v>91699.994999999995</v>
      </c>
      <c r="X141" s="43">
        <f t="shared" si="273"/>
        <v>87600</v>
      </c>
      <c r="Y141" s="44">
        <f t="shared" si="274"/>
        <v>-4099.9949999999953</v>
      </c>
      <c r="Z141" s="44">
        <f t="shared" si="275"/>
        <v>95.528903791107084</v>
      </c>
      <c r="AA141" s="82" t="s">
        <v>363</v>
      </c>
      <c r="AB141" s="32"/>
    </row>
    <row r="142" spans="1:28" s="33" customFormat="1" ht="6.75" thickBot="1" x14ac:dyDescent="0.2">
      <c r="A142" s="105" t="s">
        <v>37</v>
      </c>
      <c r="B142" s="142">
        <v>10</v>
      </c>
      <c r="C142" s="159" t="s">
        <v>267</v>
      </c>
      <c r="D142" s="10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1"/>
      <c r="X142" s="43">
        <f t="shared" si="273"/>
        <v>0</v>
      </c>
      <c r="Y142" s="44">
        <f t="shared" si="274"/>
        <v>0</v>
      </c>
      <c r="Z142" s="44" t="e">
        <f t="shared" si="275"/>
        <v>#DIV/0!</v>
      </c>
      <c r="AA142" s="82"/>
      <c r="AB142" s="32"/>
    </row>
    <row r="143" spans="1:28" s="33" customFormat="1" ht="12" x14ac:dyDescent="0.15">
      <c r="A143" s="47" t="s">
        <v>42</v>
      </c>
      <c r="B143" s="179">
        <v>43840</v>
      </c>
      <c r="C143" s="180" t="s">
        <v>268</v>
      </c>
      <c r="D143" s="181"/>
      <c r="E143" s="182"/>
      <c r="F143" s="87"/>
      <c r="G143" s="88">
        <f t="shared" ref="G143:G147" si="277">E143*F143</f>
        <v>0</v>
      </c>
      <c r="H143" s="89"/>
      <c r="I143" s="89"/>
      <c r="J143" s="89">
        <f t="shared" ref="J143:J147" si="278">H143*I143</f>
        <v>0</v>
      </c>
      <c r="K143" s="86"/>
      <c r="L143" s="87"/>
      <c r="M143" s="88">
        <f t="shared" ref="M143:M147" si="279">K143*L143</f>
        <v>0</v>
      </c>
      <c r="N143" s="89"/>
      <c r="O143" s="89"/>
      <c r="P143" s="89">
        <f t="shared" ref="P143:P147" si="280">N143*O143</f>
        <v>0</v>
      </c>
      <c r="Q143" s="86"/>
      <c r="R143" s="87"/>
      <c r="S143" s="88">
        <f t="shared" ref="S143:S147" si="281">Q143*R143</f>
        <v>0</v>
      </c>
      <c r="T143" s="183"/>
      <c r="U143" s="183"/>
      <c r="V143" s="183">
        <f t="shared" ref="V143:V147" si="282">T143*U143</f>
        <v>0</v>
      </c>
      <c r="W143" s="90">
        <f>G143+M143+S143</f>
        <v>0</v>
      </c>
      <c r="X143" s="43">
        <f t="shared" si="273"/>
        <v>0</v>
      </c>
      <c r="Y143" s="44">
        <f t="shared" si="274"/>
        <v>0</v>
      </c>
      <c r="Z143" s="44" t="e">
        <f t="shared" si="275"/>
        <v>#DIV/0!</v>
      </c>
      <c r="AA143" s="56"/>
      <c r="AB143" s="57"/>
    </row>
    <row r="144" spans="1:28" s="33" customFormat="1" ht="12" x14ac:dyDescent="0.15">
      <c r="A144" s="47" t="s">
        <v>42</v>
      </c>
      <c r="B144" s="179">
        <v>43871</v>
      </c>
      <c r="C144" s="180" t="s">
        <v>268</v>
      </c>
      <c r="D144" s="184"/>
      <c r="E144" s="185"/>
      <c r="F144" s="52"/>
      <c r="G144" s="53">
        <f t="shared" si="277"/>
        <v>0</v>
      </c>
      <c r="H144" s="54"/>
      <c r="I144" s="54"/>
      <c r="J144" s="54">
        <f t="shared" si="278"/>
        <v>0</v>
      </c>
      <c r="K144" s="51"/>
      <c r="L144" s="52"/>
      <c r="M144" s="53">
        <f t="shared" si="279"/>
        <v>0</v>
      </c>
      <c r="N144" s="54"/>
      <c r="O144" s="54"/>
      <c r="P144" s="54">
        <f t="shared" si="280"/>
        <v>0</v>
      </c>
      <c r="Q144" s="51"/>
      <c r="R144" s="52"/>
      <c r="S144" s="53">
        <f t="shared" si="281"/>
        <v>0</v>
      </c>
      <c r="T144" s="54"/>
      <c r="U144" s="54"/>
      <c r="V144" s="54">
        <f t="shared" si="282"/>
        <v>0</v>
      </c>
      <c r="W144" s="55">
        <f>G144+M144+S144</f>
        <v>0</v>
      </c>
      <c r="X144" s="43">
        <f t="shared" si="273"/>
        <v>0</v>
      </c>
      <c r="Y144" s="44">
        <f t="shared" si="274"/>
        <v>0</v>
      </c>
      <c r="Z144" s="44" t="e">
        <f t="shared" si="275"/>
        <v>#DIV/0!</v>
      </c>
      <c r="AA144" s="56"/>
      <c r="AB144" s="57"/>
    </row>
    <row r="145" spans="1:28" s="33" customFormat="1" ht="12" x14ac:dyDescent="0.15">
      <c r="A145" s="47" t="s">
        <v>42</v>
      </c>
      <c r="B145" s="179">
        <v>43900</v>
      </c>
      <c r="C145" s="180" t="s">
        <v>268</v>
      </c>
      <c r="D145" s="184"/>
      <c r="E145" s="185"/>
      <c r="F145" s="52"/>
      <c r="G145" s="53">
        <f t="shared" si="277"/>
        <v>0</v>
      </c>
      <c r="H145" s="54"/>
      <c r="I145" s="54"/>
      <c r="J145" s="54">
        <f t="shared" si="278"/>
        <v>0</v>
      </c>
      <c r="K145" s="51"/>
      <c r="L145" s="52"/>
      <c r="M145" s="53">
        <f t="shared" si="279"/>
        <v>0</v>
      </c>
      <c r="N145" s="54"/>
      <c r="O145" s="54"/>
      <c r="P145" s="54">
        <f t="shared" si="280"/>
        <v>0</v>
      </c>
      <c r="Q145" s="51"/>
      <c r="R145" s="52"/>
      <c r="S145" s="53">
        <f t="shared" si="281"/>
        <v>0</v>
      </c>
      <c r="T145" s="54"/>
      <c r="U145" s="54"/>
      <c r="V145" s="54">
        <f t="shared" si="282"/>
        <v>0</v>
      </c>
      <c r="W145" s="55">
        <f>G145+M145+S145</f>
        <v>0</v>
      </c>
      <c r="X145" s="43">
        <f t="shared" si="273"/>
        <v>0</v>
      </c>
      <c r="Y145" s="44">
        <f t="shared" si="274"/>
        <v>0</v>
      </c>
      <c r="Z145" s="44" t="e">
        <f t="shared" si="275"/>
        <v>#DIV/0!</v>
      </c>
      <c r="AA145" s="56"/>
      <c r="AB145" s="57"/>
    </row>
    <row r="146" spans="1:28" s="33" customFormat="1" x14ac:dyDescent="0.15">
      <c r="A146" s="91" t="s">
        <v>42</v>
      </c>
      <c r="B146" s="186">
        <v>43931</v>
      </c>
      <c r="C146" s="92" t="s">
        <v>269</v>
      </c>
      <c r="D146" s="187" t="s">
        <v>45</v>
      </c>
      <c r="E146" s="188"/>
      <c r="F146" s="58"/>
      <c r="G146" s="53">
        <f t="shared" si="277"/>
        <v>0</v>
      </c>
      <c r="H146" s="59"/>
      <c r="I146" s="59"/>
      <c r="J146" s="59">
        <f t="shared" si="278"/>
        <v>0</v>
      </c>
      <c r="K146" s="60"/>
      <c r="L146" s="58"/>
      <c r="M146" s="63">
        <f t="shared" si="279"/>
        <v>0</v>
      </c>
      <c r="N146" s="59"/>
      <c r="O146" s="59"/>
      <c r="P146" s="59">
        <f t="shared" si="280"/>
        <v>0</v>
      </c>
      <c r="Q146" s="60"/>
      <c r="R146" s="58"/>
      <c r="S146" s="63">
        <f t="shared" si="281"/>
        <v>0</v>
      </c>
      <c r="T146" s="189"/>
      <c r="U146" s="189"/>
      <c r="V146" s="189">
        <f t="shared" si="282"/>
        <v>0</v>
      </c>
      <c r="W146" s="64">
        <f>G146+M146+S146</f>
        <v>0</v>
      </c>
      <c r="X146" s="43">
        <f t="shared" si="273"/>
        <v>0</v>
      </c>
      <c r="Y146" s="44">
        <f t="shared" si="274"/>
        <v>0</v>
      </c>
      <c r="Z146" s="44" t="e">
        <f t="shared" si="275"/>
        <v>#DIV/0!</v>
      </c>
      <c r="AA146" s="56"/>
      <c r="AB146" s="57"/>
    </row>
    <row r="147" spans="1:28" s="33" customFormat="1" ht="12.75" thickBot="1" x14ac:dyDescent="0.2">
      <c r="A147" s="91" t="s">
        <v>42</v>
      </c>
      <c r="B147" s="190">
        <v>43961</v>
      </c>
      <c r="C147" s="158" t="s">
        <v>270</v>
      </c>
      <c r="D147" s="191"/>
      <c r="E147" s="60"/>
      <c r="F147" s="58">
        <v>0.22</v>
      </c>
      <c r="G147" s="63">
        <f t="shared" si="277"/>
        <v>0</v>
      </c>
      <c r="H147" s="59"/>
      <c r="I147" s="59"/>
      <c r="J147" s="59">
        <f t="shared" si="278"/>
        <v>0</v>
      </c>
      <c r="K147" s="60"/>
      <c r="L147" s="58">
        <v>0.22</v>
      </c>
      <c r="M147" s="63">
        <f t="shared" si="279"/>
        <v>0</v>
      </c>
      <c r="N147" s="59"/>
      <c r="O147" s="59"/>
      <c r="P147" s="59">
        <f t="shared" si="280"/>
        <v>0</v>
      </c>
      <c r="Q147" s="60"/>
      <c r="R147" s="58">
        <v>0.22</v>
      </c>
      <c r="S147" s="63">
        <f t="shared" si="281"/>
        <v>0</v>
      </c>
      <c r="T147" s="59"/>
      <c r="U147" s="59"/>
      <c r="V147" s="59">
        <f t="shared" si="282"/>
        <v>0</v>
      </c>
      <c r="W147" s="64">
        <f>G147+M147+S147</f>
        <v>0</v>
      </c>
      <c r="X147" s="43">
        <f t="shared" si="273"/>
        <v>0</v>
      </c>
      <c r="Y147" s="44">
        <f t="shared" si="274"/>
        <v>0</v>
      </c>
      <c r="Z147" s="44" t="e">
        <f t="shared" si="275"/>
        <v>#DIV/0!</v>
      </c>
      <c r="AA147" s="82"/>
      <c r="AB147" s="32"/>
    </row>
    <row r="148" spans="1:28" s="33" customFormat="1" ht="6.75" thickBot="1" x14ac:dyDescent="0.2">
      <c r="A148" s="95" t="s">
        <v>271</v>
      </c>
      <c r="B148" s="96"/>
      <c r="C148" s="97"/>
      <c r="D148" s="98"/>
      <c r="E148" s="103">
        <f>SUM(E143:E146)</f>
        <v>0</v>
      </c>
      <c r="F148" s="112"/>
      <c r="G148" s="101">
        <f>SUM(G143:G147)</f>
        <v>0</v>
      </c>
      <c r="H148" s="102"/>
      <c r="I148" s="102"/>
      <c r="J148" s="102">
        <f>SUM(J143:J147)</f>
        <v>0</v>
      </c>
      <c r="K148" s="113">
        <f>SUM(K143:K146)</f>
        <v>0</v>
      </c>
      <c r="L148" s="112"/>
      <c r="M148" s="101">
        <f>SUM(M143:M147)</f>
        <v>0</v>
      </c>
      <c r="N148" s="102"/>
      <c r="O148" s="102"/>
      <c r="P148" s="102">
        <f>SUM(P143:P147)</f>
        <v>0</v>
      </c>
      <c r="Q148" s="113">
        <f>SUM(Q143:Q146)</f>
        <v>0</v>
      </c>
      <c r="R148" s="112"/>
      <c r="S148" s="101">
        <f t="shared" ref="S148:W148" si="283">SUM(S143:S147)</f>
        <v>0</v>
      </c>
      <c r="T148" s="114"/>
      <c r="U148" s="114"/>
      <c r="V148" s="114">
        <f>SUM(V143:V147)</f>
        <v>0</v>
      </c>
      <c r="W148" s="115">
        <f t="shared" si="283"/>
        <v>0</v>
      </c>
      <c r="X148" s="43">
        <f t="shared" si="273"/>
        <v>0</v>
      </c>
      <c r="Y148" s="44">
        <f t="shared" si="274"/>
        <v>0</v>
      </c>
      <c r="Z148" s="44" t="e">
        <f t="shared" si="275"/>
        <v>#DIV/0!</v>
      </c>
      <c r="AA148" s="82"/>
      <c r="AB148" s="32"/>
    </row>
    <row r="149" spans="1:28" s="33" customFormat="1" ht="6.75" thickBot="1" x14ac:dyDescent="0.2">
      <c r="A149" s="105" t="s">
        <v>37</v>
      </c>
      <c r="B149" s="142">
        <v>11</v>
      </c>
      <c r="C149" s="107" t="s">
        <v>272</v>
      </c>
      <c r="D149" s="10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1"/>
      <c r="X149" s="43">
        <f t="shared" si="273"/>
        <v>0</v>
      </c>
      <c r="Y149" s="44">
        <f t="shared" si="274"/>
        <v>0</v>
      </c>
      <c r="Z149" s="44" t="e">
        <f t="shared" si="275"/>
        <v>#DIV/0!</v>
      </c>
      <c r="AA149" s="82"/>
      <c r="AB149" s="32"/>
    </row>
    <row r="150" spans="1:28" s="33" customFormat="1" ht="12" x14ac:dyDescent="0.15">
      <c r="A150" s="192" t="s">
        <v>42</v>
      </c>
      <c r="B150" s="179">
        <v>43841</v>
      </c>
      <c r="C150" s="180" t="s">
        <v>273</v>
      </c>
      <c r="D150" s="85" t="s">
        <v>100</v>
      </c>
      <c r="E150" s="86"/>
      <c r="F150" s="87"/>
      <c r="G150" s="88">
        <f t="shared" ref="G150:G151" si="284">E150*F150</f>
        <v>0</v>
      </c>
      <c r="H150" s="89"/>
      <c r="I150" s="89"/>
      <c r="J150" s="89">
        <f t="shared" ref="J150:J151" si="285">H150*I150</f>
        <v>0</v>
      </c>
      <c r="K150" s="86"/>
      <c r="L150" s="87"/>
      <c r="M150" s="88">
        <f t="shared" ref="M150:M151" si="286">K150*L150</f>
        <v>0</v>
      </c>
      <c r="N150" s="89"/>
      <c r="O150" s="89"/>
      <c r="P150" s="89">
        <f t="shared" ref="P150:P151" si="287">N150*O150</f>
        <v>0</v>
      </c>
      <c r="Q150" s="86"/>
      <c r="R150" s="87"/>
      <c r="S150" s="88">
        <f t="shared" ref="S150:S151" si="288">Q150*R150</f>
        <v>0</v>
      </c>
      <c r="T150" s="183"/>
      <c r="U150" s="183"/>
      <c r="V150" s="183">
        <f t="shared" ref="V150:V151" si="289">T150*U150</f>
        <v>0</v>
      </c>
      <c r="W150" s="90">
        <f>G150+M150+S150</f>
        <v>0</v>
      </c>
      <c r="X150" s="43">
        <f t="shared" si="273"/>
        <v>0</v>
      </c>
      <c r="Y150" s="44">
        <f t="shared" si="274"/>
        <v>0</v>
      </c>
      <c r="Z150" s="44" t="e">
        <f t="shared" si="275"/>
        <v>#DIV/0!</v>
      </c>
      <c r="AA150" s="56"/>
      <c r="AB150" s="57"/>
    </row>
    <row r="151" spans="1:28" s="33" customFormat="1" ht="12.75" thickBot="1" x14ac:dyDescent="0.2">
      <c r="A151" s="193" t="s">
        <v>42</v>
      </c>
      <c r="B151" s="179">
        <v>43872</v>
      </c>
      <c r="C151" s="92" t="s">
        <v>273</v>
      </c>
      <c r="D151" s="93" t="s">
        <v>100</v>
      </c>
      <c r="E151" s="60"/>
      <c r="F151" s="58"/>
      <c r="G151" s="53">
        <f t="shared" si="284"/>
        <v>0</v>
      </c>
      <c r="H151" s="59"/>
      <c r="I151" s="59"/>
      <c r="J151" s="59">
        <f t="shared" si="285"/>
        <v>0</v>
      </c>
      <c r="K151" s="60"/>
      <c r="L151" s="58"/>
      <c r="M151" s="63">
        <f t="shared" si="286"/>
        <v>0</v>
      </c>
      <c r="N151" s="59"/>
      <c r="O151" s="59"/>
      <c r="P151" s="59">
        <f t="shared" si="287"/>
        <v>0</v>
      </c>
      <c r="Q151" s="60"/>
      <c r="R151" s="58"/>
      <c r="S151" s="63">
        <f t="shared" si="288"/>
        <v>0</v>
      </c>
      <c r="T151" s="189"/>
      <c r="U151" s="189"/>
      <c r="V151" s="189">
        <f t="shared" si="289"/>
        <v>0</v>
      </c>
      <c r="W151" s="64">
        <f>G151+M151+S151</f>
        <v>0</v>
      </c>
      <c r="X151" s="43">
        <f t="shared" si="273"/>
        <v>0</v>
      </c>
      <c r="Y151" s="44">
        <f t="shared" si="274"/>
        <v>0</v>
      </c>
      <c r="Z151" s="44" t="e">
        <f t="shared" si="275"/>
        <v>#DIV/0!</v>
      </c>
      <c r="AA151" s="56"/>
      <c r="AB151" s="57"/>
    </row>
    <row r="152" spans="1:28" s="33" customFormat="1" ht="6.75" thickBot="1" x14ac:dyDescent="0.2">
      <c r="A152" s="354" t="s">
        <v>274</v>
      </c>
      <c r="B152" s="355"/>
      <c r="C152" s="355"/>
      <c r="D152" s="356"/>
      <c r="E152" s="103">
        <f>SUM(E150:E151)</f>
        <v>0</v>
      </c>
      <c r="F152" s="112"/>
      <c r="G152" s="101">
        <f t="shared" ref="G152:K152" si="290">SUM(G150:G151)</f>
        <v>0</v>
      </c>
      <c r="H152" s="102"/>
      <c r="I152" s="102"/>
      <c r="J152" s="102">
        <f t="shared" ref="J152" si="291">SUM(J150:J151)</f>
        <v>0</v>
      </c>
      <c r="K152" s="113">
        <f t="shared" si="290"/>
        <v>0</v>
      </c>
      <c r="L152" s="112"/>
      <c r="M152" s="101">
        <f t="shared" ref="M152:Q152" si="292">SUM(M150:M151)</f>
        <v>0</v>
      </c>
      <c r="N152" s="102"/>
      <c r="O152" s="102"/>
      <c r="P152" s="102">
        <f t="shared" ref="P152" si="293">SUM(P150:P151)</f>
        <v>0</v>
      </c>
      <c r="Q152" s="113">
        <f t="shared" si="292"/>
        <v>0</v>
      </c>
      <c r="R152" s="112"/>
      <c r="S152" s="101">
        <f t="shared" ref="S152:W152" si="294">SUM(S150:S151)</f>
        <v>0</v>
      </c>
      <c r="T152" s="114"/>
      <c r="U152" s="114"/>
      <c r="V152" s="114">
        <f t="shared" ref="V152" si="295">SUM(V150:V151)</f>
        <v>0</v>
      </c>
      <c r="W152" s="115">
        <f t="shared" si="294"/>
        <v>0</v>
      </c>
      <c r="X152" s="43">
        <f t="shared" si="273"/>
        <v>0</v>
      </c>
      <c r="Y152" s="44">
        <f t="shared" si="274"/>
        <v>0</v>
      </c>
      <c r="Z152" s="44" t="e">
        <f t="shared" si="275"/>
        <v>#DIV/0!</v>
      </c>
      <c r="AA152" s="82"/>
      <c r="AB152" s="32"/>
    </row>
    <row r="153" spans="1:28" s="33" customFormat="1" ht="6.75" thickBot="1" x14ac:dyDescent="0.2">
      <c r="A153" s="141" t="s">
        <v>37</v>
      </c>
      <c r="B153" s="142">
        <v>12</v>
      </c>
      <c r="C153" s="143" t="s">
        <v>275</v>
      </c>
      <c r="D153" s="194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1"/>
      <c r="X153" s="43">
        <f t="shared" si="273"/>
        <v>0</v>
      </c>
      <c r="Y153" s="44">
        <f t="shared" si="274"/>
        <v>0</v>
      </c>
      <c r="Z153" s="44" t="e">
        <f t="shared" si="275"/>
        <v>#DIV/0!</v>
      </c>
      <c r="AA153" s="82"/>
      <c r="AB153" s="32"/>
    </row>
    <row r="154" spans="1:28" s="33" customFormat="1" x14ac:dyDescent="0.15">
      <c r="A154" s="83" t="s">
        <v>42</v>
      </c>
      <c r="B154" s="195">
        <v>43842</v>
      </c>
      <c r="C154" s="196" t="s">
        <v>276</v>
      </c>
      <c r="D154" s="181" t="s">
        <v>170</v>
      </c>
      <c r="E154" s="182"/>
      <c r="F154" s="87"/>
      <c r="G154" s="88">
        <f t="shared" ref="G154:G157" si="296">E154*F154</f>
        <v>0</v>
      </c>
      <c r="H154" s="89"/>
      <c r="I154" s="89"/>
      <c r="J154" s="89">
        <f t="shared" ref="J154:J157" si="297">H154*I154</f>
        <v>0</v>
      </c>
      <c r="K154" s="86"/>
      <c r="L154" s="87"/>
      <c r="M154" s="88">
        <f t="shared" ref="M154:M157" si="298">K154*L154</f>
        <v>0</v>
      </c>
      <c r="N154" s="89"/>
      <c r="O154" s="89"/>
      <c r="P154" s="89">
        <f t="shared" ref="P154:P157" si="299">N154*O154</f>
        <v>0</v>
      </c>
      <c r="Q154" s="86"/>
      <c r="R154" s="87"/>
      <c r="S154" s="88">
        <f t="shared" ref="S154:S157" si="300">Q154*R154</f>
        <v>0</v>
      </c>
      <c r="T154" s="183"/>
      <c r="U154" s="183"/>
      <c r="V154" s="183">
        <f t="shared" ref="V154:V157" si="301">T154*U154</f>
        <v>0</v>
      </c>
      <c r="W154" s="197">
        <f>G154+M154+S154</f>
        <v>0</v>
      </c>
      <c r="X154" s="43">
        <f t="shared" si="273"/>
        <v>0</v>
      </c>
      <c r="Y154" s="44">
        <f t="shared" si="274"/>
        <v>0</v>
      </c>
      <c r="Z154" s="44" t="e">
        <f t="shared" si="275"/>
        <v>#DIV/0!</v>
      </c>
      <c r="AA154" s="56"/>
      <c r="AB154" s="57"/>
    </row>
    <row r="155" spans="1:28" s="33" customFormat="1" x14ac:dyDescent="0.15">
      <c r="A155" s="47" t="s">
        <v>42</v>
      </c>
      <c r="B155" s="179">
        <v>43873</v>
      </c>
      <c r="C155" s="110" t="s">
        <v>277</v>
      </c>
      <c r="D155" s="184" t="s">
        <v>248</v>
      </c>
      <c r="E155" s="185"/>
      <c r="F155" s="52"/>
      <c r="G155" s="53">
        <f t="shared" si="296"/>
        <v>0</v>
      </c>
      <c r="H155" s="54"/>
      <c r="I155" s="54"/>
      <c r="J155" s="54">
        <f t="shared" si="297"/>
        <v>0</v>
      </c>
      <c r="K155" s="51"/>
      <c r="L155" s="52"/>
      <c r="M155" s="53">
        <f t="shared" si="298"/>
        <v>0</v>
      </c>
      <c r="N155" s="54"/>
      <c r="O155" s="54"/>
      <c r="P155" s="54">
        <f t="shared" si="299"/>
        <v>0</v>
      </c>
      <c r="Q155" s="51"/>
      <c r="R155" s="52"/>
      <c r="S155" s="53">
        <f t="shared" si="300"/>
        <v>0</v>
      </c>
      <c r="T155" s="198"/>
      <c r="U155" s="198"/>
      <c r="V155" s="198">
        <f t="shared" si="301"/>
        <v>0</v>
      </c>
      <c r="W155" s="199">
        <f>G155+M155+S155</f>
        <v>0</v>
      </c>
      <c r="X155" s="43">
        <f t="shared" si="273"/>
        <v>0</v>
      </c>
      <c r="Y155" s="44">
        <f t="shared" si="274"/>
        <v>0</v>
      </c>
      <c r="Z155" s="44" t="e">
        <f t="shared" si="275"/>
        <v>#DIV/0!</v>
      </c>
      <c r="AA155" s="56"/>
      <c r="AB155" s="57"/>
    </row>
    <row r="156" spans="1:28" s="33" customFormat="1" x14ac:dyDescent="0.15">
      <c r="A156" s="91" t="s">
        <v>42</v>
      </c>
      <c r="B156" s="186">
        <v>43902</v>
      </c>
      <c r="C156" s="92" t="s">
        <v>278</v>
      </c>
      <c r="D156" s="187" t="s">
        <v>248</v>
      </c>
      <c r="E156" s="188"/>
      <c r="F156" s="58"/>
      <c r="G156" s="63">
        <f t="shared" si="296"/>
        <v>0</v>
      </c>
      <c r="H156" s="59"/>
      <c r="I156" s="59"/>
      <c r="J156" s="59">
        <f t="shared" si="297"/>
        <v>0</v>
      </c>
      <c r="K156" s="60"/>
      <c r="L156" s="58"/>
      <c r="M156" s="63">
        <f t="shared" si="298"/>
        <v>0</v>
      </c>
      <c r="N156" s="59"/>
      <c r="O156" s="59"/>
      <c r="P156" s="59">
        <f t="shared" si="299"/>
        <v>0</v>
      </c>
      <c r="Q156" s="60"/>
      <c r="R156" s="58"/>
      <c r="S156" s="63">
        <f t="shared" si="300"/>
        <v>0</v>
      </c>
      <c r="T156" s="189"/>
      <c r="U156" s="189"/>
      <c r="V156" s="189">
        <f t="shared" si="301"/>
        <v>0</v>
      </c>
      <c r="W156" s="200">
        <f>G156+M156+S156</f>
        <v>0</v>
      </c>
      <c r="X156" s="43">
        <f t="shared" si="273"/>
        <v>0</v>
      </c>
      <c r="Y156" s="44">
        <f t="shared" si="274"/>
        <v>0</v>
      </c>
      <c r="Z156" s="44" t="e">
        <f t="shared" si="275"/>
        <v>#DIV/0!</v>
      </c>
      <c r="AA156" s="56"/>
      <c r="AB156" s="57"/>
    </row>
    <row r="157" spans="1:28" s="33" customFormat="1" ht="12.75" thickBot="1" x14ac:dyDescent="0.2">
      <c r="A157" s="91" t="s">
        <v>42</v>
      </c>
      <c r="B157" s="186">
        <v>43933</v>
      </c>
      <c r="C157" s="158" t="s">
        <v>279</v>
      </c>
      <c r="D157" s="191"/>
      <c r="E157" s="188"/>
      <c r="F157" s="58">
        <v>0.22</v>
      </c>
      <c r="G157" s="63">
        <f t="shared" si="296"/>
        <v>0</v>
      </c>
      <c r="H157" s="59"/>
      <c r="I157" s="59"/>
      <c r="J157" s="59">
        <f t="shared" si="297"/>
        <v>0</v>
      </c>
      <c r="K157" s="60"/>
      <c r="L157" s="58">
        <v>0.22</v>
      </c>
      <c r="M157" s="63">
        <f t="shared" si="298"/>
        <v>0</v>
      </c>
      <c r="N157" s="59"/>
      <c r="O157" s="59"/>
      <c r="P157" s="59">
        <f t="shared" si="299"/>
        <v>0</v>
      </c>
      <c r="Q157" s="60"/>
      <c r="R157" s="58">
        <v>0.22</v>
      </c>
      <c r="S157" s="63">
        <f t="shared" si="300"/>
        <v>0</v>
      </c>
      <c r="T157" s="59"/>
      <c r="U157" s="59"/>
      <c r="V157" s="59">
        <f t="shared" si="301"/>
        <v>0</v>
      </c>
      <c r="W157" s="64">
        <f>G157+M157+S157</f>
        <v>0</v>
      </c>
      <c r="X157" s="43">
        <f t="shared" si="273"/>
        <v>0</v>
      </c>
      <c r="Y157" s="44">
        <f t="shared" si="274"/>
        <v>0</v>
      </c>
      <c r="Z157" s="44" t="e">
        <f t="shared" si="275"/>
        <v>#DIV/0!</v>
      </c>
      <c r="AA157" s="82"/>
      <c r="AB157" s="32"/>
    </row>
    <row r="158" spans="1:28" s="33" customFormat="1" ht="6.75" thickBot="1" x14ac:dyDescent="0.2">
      <c r="A158" s="95" t="s">
        <v>280</v>
      </c>
      <c r="B158" s="96"/>
      <c r="C158" s="97"/>
      <c r="D158" s="201"/>
      <c r="E158" s="103">
        <f>SUM(E154:E156)</f>
        <v>0</v>
      </c>
      <c r="F158" s="112"/>
      <c r="G158" s="101">
        <f>SUM(G154:G157)</f>
        <v>0</v>
      </c>
      <c r="H158" s="102"/>
      <c r="I158" s="102"/>
      <c r="J158" s="102">
        <f>SUM(J154:J157)</f>
        <v>0</v>
      </c>
      <c r="K158" s="113">
        <f>SUM(K154:K156)</f>
        <v>0</v>
      </c>
      <c r="L158" s="112"/>
      <c r="M158" s="101">
        <f>SUM(M154:M157)</f>
        <v>0</v>
      </c>
      <c r="N158" s="102"/>
      <c r="O158" s="102"/>
      <c r="P158" s="102">
        <f>SUM(P154:P157)</f>
        <v>0</v>
      </c>
      <c r="Q158" s="113">
        <f>SUM(Q154:Q156)</f>
        <v>0</v>
      </c>
      <c r="R158" s="112"/>
      <c r="S158" s="101">
        <f t="shared" ref="S158:W158" si="302">SUM(S154:S157)</f>
        <v>0</v>
      </c>
      <c r="T158" s="114"/>
      <c r="U158" s="114"/>
      <c r="V158" s="114">
        <f>SUM(V154:V157)</f>
        <v>0</v>
      </c>
      <c r="W158" s="115">
        <f t="shared" si="302"/>
        <v>0</v>
      </c>
      <c r="X158" s="43">
        <f t="shared" si="273"/>
        <v>0</v>
      </c>
      <c r="Y158" s="44">
        <f t="shared" si="274"/>
        <v>0</v>
      </c>
      <c r="Z158" s="44" t="e">
        <f t="shared" si="275"/>
        <v>#DIV/0!</v>
      </c>
      <c r="AA158" s="82"/>
      <c r="AB158" s="32"/>
    </row>
    <row r="159" spans="1:28" s="33" customFormat="1" ht="6.75" thickBot="1" x14ac:dyDescent="0.2">
      <c r="A159" s="141" t="s">
        <v>37</v>
      </c>
      <c r="B159" s="202">
        <v>13</v>
      </c>
      <c r="C159" s="143" t="s">
        <v>281</v>
      </c>
      <c r="D159" s="29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1"/>
      <c r="X159" s="43">
        <f t="shared" si="273"/>
        <v>0</v>
      </c>
      <c r="Y159" s="44">
        <f t="shared" si="274"/>
        <v>0</v>
      </c>
      <c r="Z159" s="44" t="e">
        <f t="shared" si="275"/>
        <v>#DIV/0!</v>
      </c>
      <c r="AA159" s="82"/>
      <c r="AB159" s="32"/>
    </row>
    <row r="160" spans="1:28" s="33" customFormat="1" x14ac:dyDescent="0.15">
      <c r="A160" s="34" t="s">
        <v>39</v>
      </c>
      <c r="B160" s="81" t="s">
        <v>282</v>
      </c>
      <c r="C160" s="203" t="s">
        <v>283</v>
      </c>
      <c r="D160" s="66"/>
      <c r="E160" s="67">
        <f>SUM(E161:E163)</f>
        <v>0</v>
      </c>
      <c r="F160" s="68"/>
      <c r="G160" s="69">
        <f>SUM(G161:G164)</f>
        <v>0</v>
      </c>
      <c r="H160" s="70"/>
      <c r="I160" s="70"/>
      <c r="J160" s="70">
        <f>SUM(J161:J164)</f>
        <v>0</v>
      </c>
      <c r="K160" s="67">
        <f>SUM(K161:K163)</f>
        <v>0</v>
      </c>
      <c r="L160" s="68"/>
      <c r="M160" s="69">
        <f>SUM(M161:M164)</f>
        <v>0</v>
      </c>
      <c r="N160" s="70"/>
      <c r="O160" s="70"/>
      <c r="P160" s="70">
        <f>SUM(P161:P164)</f>
        <v>0</v>
      </c>
      <c r="Q160" s="67">
        <f>SUM(Q161:Q163)</f>
        <v>0</v>
      </c>
      <c r="R160" s="68"/>
      <c r="S160" s="69">
        <f>SUM(S161:S164)</f>
        <v>0</v>
      </c>
      <c r="T160" s="70"/>
      <c r="U160" s="70"/>
      <c r="V160" s="70">
        <f>SUM(V161:V164)</f>
        <v>0</v>
      </c>
      <c r="W160" s="71">
        <f t="shared" ref="W160:W173" si="303">G160+M160+S160</f>
        <v>0</v>
      </c>
      <c r="X160" s="43">
        <f t="shared" si="273"/>
        <v>0</v>
      </c>
      <c r="Y160" s="44">
        <f t="shared" si="274"/>
        <v>0</v>
      </c>
      <c r="Z160" s="44" t="e">
        <f t="shared" si="275"/>
        <v>#DIV/0!</v>
      </c>
      <c r="AA160" s="45"/>
      <c r="AB160" s="46"/>
    </row>
    <row r="161" spans="1:28" s="33" customFormat="1" x14ac:dyDescent="0.15">
      <c r="A161" s="47" t="s">
        <v>42</v>
      </c>
      <c r="B161" s="48" t="s">
        <v>284</v>
      </c>
      <c r="C161" s="204" t="s">
        <v>285</v>
      </c>
      <c r="D161" s="50" t="s">
        <v>135</v>
      </c>
      <c r="E161" s="51"/>
      <c r="F161" s="52"/>
      <c r="G161" s="53">
        <f t="shared" ref="G161:G164" si="304">E161*F161</f>
        <v>0</v>
      </c>
      <c r="H161" s="54"/>
      <c r="I161" s="54"/>
      <c r="J161" s="54">
        <f t="shared" ref="J161:J164" si="305">H161*I161</f>
        <v>0</v>
      </c>
      <c r="K161" s="51"/>
      <c r="L161" s="52"/>
      <c r="M161" s="53">
        <f t="shared" ref="M161:M164" si="306">K161*L161</f>
        <v>0</v>
      </c>
      <c r="N161" s="54"/>
      <c r="O161" s="54"/>
      <c r="P161" s="54">
        <f t="shared" ref="P161:P164" si="307">N161*O161</f>
        <v>0</v>
      </c>
      <c r="Q161" s="51"/>
      <c r="R161" s="52"/>
      <c r="S161" s="53">
        <f t="shared" ref="S161:S164" si="308">Q161*R161</f>
        <v>0</v>
      </c>
      <c r="T161" s="54"/>
      <c r="U161" s="54"/>
      <c r="V161" s="54">
        <f t="shared" ref="V161:V164" si="309">T161*U161</f>
        <v>0</v>
      </c>
      <c r="W161" s="55">
        <f t="shared" si="303"/>
        <v>0</v>
      </c>
      <c r="X161" s="43">
        <f t="shared" si="273"/>
        <v>0</v>
      </c>
      <c r="Y161" s="44">
        <f t="shared" si="274"/>
        <v>0</v>
      </c>
      <c r="Z161" s="44" t="e">
        <f t="shared" si="275"/>
        <v>#DIV/0!</v>
      </c>
      <c r="AA161" s="56"/>
      <c r="AB161" s="57"/>
    </row>
    <row r="162" spans="1:28" s="33" customFormat="1" x14ac:dyDescent="0.15">
      <c r="A162" s="47" t="s">
        <v>42</v>
      </c>
      <c r="B162" s="48" t="s">
        <v>286</v>
      </c>
      <c r="C162" s="205" t="s">
        <v>287</v>
      </c>
      <c r="D162" s="50" t="s">
        <v>135</v>
      </c>
      <c r="E162" s="51"/>
      <c r="F162" s="52"/>
      <c r="G162" s="53">
        <f t="shared" si="304"/>
        <v>0</v>
      </c>
      <c r="H162" s="54"/>
      <c r="I162" s="54"/>
      <c r="J162" s="54">
        <f t="shared" si="305"/>
        <v>0</v>
      </c>
      <c r="K162" s="51"/>
      <c r="L162" s="52"/>
      <c r="M162" s="53">
        <f t="shared" si="306"/>
        <v>0</v>
      </c>
      <c r="N162" s="54"/>
      <c r="O162" s="54"/>
      <c r="P162" s="54">
        <f t="shared" si="307"/>
        <v>0</v>
      </c>
      <c r="Q162" s="51"/>
      <c r="R162" s="52"/>
      <c r="S162" s="53">
        <f t="shared" si="308"/>
        <v>0</v>
      </c>
      <c r="T162" s="54"/>
      <c r="U162" s="54"/>
      <c r="V162" s="54">
        <f t="shared" si="309"/>
        <v>0</v>
      </c>
      <c r="W162" s="55">
        <f t="shared" si="303"/>
        <v>0</v>
      </c>
      <c r="X162" s="43">
        <f t="shared" si="273"/>
        <v>0</v>
      </c>
      <c r="Y162" s="44">
        <f t="shared" si="274"/>
        <v>0</v>
      </c>
      <c r="Z162" s="44" t="e">
        <f t="shared" si="275"/>
        <v>#DIV/0!</v>
      </c>
      <c r="AA162" s="56"/>
      <c r="AB162" s="57"/>
    </row>
    <row r="163" spans="1:28" s="33" customFormat="1" x14ac:dyDescent="0.15">
      <c r="A163" s="47" t="s">
        <v>42</v>
      </c>
      <c r="B163" s="48" t="s">
        <v>288</v>
      </c>
      <c r="C163" s="205" t="s">
        <v>289</v>
      </c>
      <c r="D163" s="50" t="s">
        <v>135</v>
      </c>
      <c r="E163" s="51"/>
      <c r="F163" s="52"/>
      <c r="G163" s="53">
        <f t="shared" si="304"/>
        <v>0</v>
      </c>
      <c r="H163" s="54"/>
      <c r="I163" s="54"/>
      <c r="J163" s="54">
        <f t="shared" si="305"/>
        <v>0</v>
      </c>
      <c r="K163" s="51"/>
      <c r="L163" s="52"/>
      <c r="M163" s="53">
        <f t="shared" si="306"/>
        <v>0</v>
      </c>
      <c r="N163" s="54"/>
      <c r="O163" s="54"/>
      <c r="P163" s="54">
        <f t="shared" si="307"/>
        <v>0</v>
      </c>
      <c r="Q163" s="51"/>
      <c r="R163" s="52"/>
      <c r="S163" s="53">
        <f t="shared" si="308"/>
        <v>0</v>
      </c>
      <c r="T163" s="54"/>
      <c r="U163" s="54"/>
      <c r="V163" s="54">
        <f t="shared" si="309"/>
        <v>0</v>
      </c>
      <c r="W163" s="55">
        <f t="shared" si="303"/>
        <v>0</v>
      </c>
      <c r="X163" s="43">
        <f t="shared" si="273"/>
        <v>0</v>
      </c>
      <c r="Y163" s="44">
        <f t="shared" si="274"/>
        <v>0</v>
      </c>
      <c r="Z163" s="44" t="e">
        <f t="shared" si="275"/>
        <v>#DIV/0!</v>
      </c>
      <c r="AA163" s="56"/>
      <c r="AB163" s="57"/>
    </row>
    <row r="164" spans="1:28" s="33" customFormat="1" ht="12.75" thickBot="1" x14ac:dyDescent="0.2">
      <c r="A164" s="72" t="s">
        <v>42</v>
      </c>
      <c r="B164" s="109" t="s">
        <v>290</v>
      </c>
      <c r="C164" s="205" t="s">
        <v>291</v>
      </c>
      <c r="D164" s="74"/>
      <c r="E164" s="75"/>
      <c r="F164" s="76">
        <v>0.22</v>
      </c>
      <c r="G164" s="77">
        <f t="shared" si="304"/>
        <v>0</v>
      </c>
      <c r="H164" s="78"/>
      <c r="I164" s="78"/>
      <c r="J164" s="78">
        <f t="shared" si="305"/>
        <v>0</v>
      </c>
      <c r="K164" s="75"/>
      <c r="L164" s="76">
        <v>0.22</v>
      </c>
      <c r="M164" s="77">
        <f t="shared" si="306"/>
        <v>0</v>
      </c>
      <c r="N164" s="78"/>
      <c r="O164" s="78"/>
      <c r="P164" s="78">
        <f t="shared" si="307"/>
        <v>0</v>
      </c>
      <c r="Q164" s="75"/>
      <c r="R164" s="76">
        <v>0.22</v>
      </c>
      <c r="S164" s="77">
        <f t="shared" si="308"/>
        <v>0</v>
      </c>
      <c r="T164" s="78"/>
      <c r="U164" s="78"/>
      <c r="V164" s="78">
        <f t="shared" si="309"/>
        <v>0</v>
      </c>
      <c r="W164" s="206">
        <f t="shared" si="303"/>
        <v>0</v>
      </c>
      <c r="X164" s="43">
        <f t="shared" si="273"/>
        <v>0</v>
      </c>
      <c r="Y164" s="44">
        <f t="shared" si="274"/>
        <v>0</v>
      </c>
      <c r="Z164" s="44" t="e">
        <f t="shared" si="275"/>
        <v>#DIV/0!</v>
      </c>
      <c r="AA164" s="56"/>
      <c r="AB164" s="57"/>
    </row>
    <row r="165" spans="1:28" s="33" customFormat="1" x14ac:dyDescent="0.15">
      <c r="A165" s="207" t="s">
        <v>39</v>
      </c>
      <c r="B165" s="208" t="s">
        <v>282</v>
      </c>
      <c r="C165" s="157" t="s">
        <v>292</v>
      </c>
      <c r="D165" s="37"/>
      <c r="E165" s="38">
        <f>SUM(E166:E168)</f>
        <v>0</v>
      </c>
      <c r="F165" s="39"/>
      <c r="G165" s="40">
        <f>SUM(G166:G169)</f>
        <v>0</v>
      </c>
      <c r="H165" s="41"/>
      <c r="I165" s="41"/>
      <c r="J165" s="41">
        <f>SUM(J166:J169)</f>
        <v>0</v>
      </c>
      <c r="K165" s="38">
        <f>SUM(K166:K168)</f>
        <v>0</v>
      </c>
      <c r="L165" s="39"/>
      <c r="M165" s="40">
        <f>SUM(M166:M169)</f>
        <v>0</v>
      </c>
      <c r="N165" s="41"/>
      <c r="O165" s="41"/>
      <c r="P165" s="41">
        <f>SUM(P166:P169)</f>
        <v>0</v>
      </c>
      <c r="Q165" s="38">
        <f>SUM(Q166:Q168)</f>
        <v>0</v>
      </c>
      <c r="R165" s="39"/>
      <c r="S165" s="40">
        <f>SUM(S166:S169)</f>
        <v>0</v>
      </c>
      <c r="T165" s="41"/>
      <c r="U165" s="41"/>
      <c r="V165" s="41">
        <f>SUM(V166:V169)</f>
        <v>0</v>
      </c>
      <c r="W165" s="42">
        <f t="shared" si="303"/>
        <v>0</v>
      </c>
      <c r="X165" s="43">
        <f t="shared" si="273"/>
        <v>0</v>
      </c>
      <c r="Y165" s="44">
        <f t="shared" si="274"/>
        <v>0</v>
      </c>
      <c r="Z165" s="44" t="e">
        <f t="shared" si="275"/>
        <v>#DIV/0!</v>
      </c>
      <c r="AA165" s="45"/>
      <c r="AB165" s="46"/>
    </row>
    <row r="166" spans="1:28" s="33" customFormat="1" ht="12" x14ac:dyDescent="0.15">
      <c r="A166" s="47" t="s">
        <v>42</v>
      </c>
      <c r="B166" s="48" t="s">
        <v>293</v>
      </c>
      <c r="C166" s="110" t="s">
        <v>294</v>
      </c>
      <c r="D166" s="50"/>
      <c r="E166" s="51"/>
      <c r="F166" s="52"/>
      <c r="G166" s="53">
        <f t="shared" ref="G166:G169" si="310">E166*F166</f>
        <v>0</v>
      </c>
      <c r="H166" s="54"/>
      <c r="I166" s="54"/>
      <c r="J166" s="54">
        <f t="shared" ref="J166:J169" si="311">H166*I166</f>
        <v>0</v>
      </c>
      <c r="K166" s="51"/>
      <c r="L166" s="52"/>
      <c r="M166" s="53">
        <f t="shared" ref="M166:M169" si="312">K166*L166</f>
        <v>0</v>
      </c>
      <c r="N166" s="54"/>
      <c r="O166" s="54"/>
      <c r="P166" s="54">
        <f t="shared" ref="P166:P169" si="313">N166*O166</f>
        <v>0</v>
      </c>
      <c r="Q166" s="51"/>
      <c r="R166" s="52"/>
      <c r="S166" s="53">
        <f t="shared" ref="S166:S169" si="314">Q166*R166</f>
        <v>0</v>
      </c>
      <c r="T166" s="54"/>
      <c r="U166" s="54"/>
      <c r="V166" s="54">
        <f t="shared" ref="V166:V169" si="315">T166*U166</f>
        <v>0</v>
      </c>
      <c r="W166" s="55">
        <f t="shared" si="303"/>
        <v>0</v>
      </c>
      <c r="X166" s="43">
        <f t="shared" si="273"/>
        <v>0</v>
      </c>
      <c r="Y166" s="44">
        <f t="shared" si="274"/>
        <v>0</v>
      </c>
      <c r="Z166" s="44" t="e">
        <f t="shared" si="275"/>
        <v>#DIV/0!</v>
      </c>
      <c r="AA166" s="56"/>
      <c r="AB166" s="57"/>
    </row>
    <row r="167" spans="1:28" s="33" customFormat="1" ht="12" x14ac:dyDescent="0.15">
      <c r="A167" s="47" t="s">
        <v>42</v>
      </c>
      <c r="B167" s="48" t="s">
        <v>295</v>
      </c>
      <c r="C167" s="110" t="s">
        <v>294</v>
      </c>
      <c r="D167" s="50"/>
      <c r="E167" s="51"/>
      <c r="F167" s="52"/>
      <c r="G167" s="53">
        <f t="shared" si="310"/>
        <v>0</v>
      </c>
      <c r="H167" s="54"/>
      <c r="I167" s="54"/>
      <c r="J167" s="54">
        <f t="shared" si="311"/>
        <v>0</v>
      </c>
      <c r="K167" s="51"/>
      <c r="L167" s="52"/>
      <c r="M167" s="53">
        <f t="shared" si="312"/>
        <v>0</v>
      </c>
      <c r="N167" s="54"/>
      <c r="O167" s="54"/>
      <c r="P167" s="54">
        <f t="shared" si="313"/>
        <v>0</v>
      </c>
      <c r="Q167" s="51"/>
      <c r="R167" s="52"/>
      <c r="S167" s="53">
        <f t="shared" si="314"/>
        <v>0</v>
      </c>
      <c r="T167" s="54"/>
      <c r="U167" s="54"/>
      <c r="V167" s="54">
        <f t="shared" si="315"/>
        <v>0</v>
      </c>
      <c r="W167" s="55">
        <f t="shared" si="303"/>
        <v>0</v>
      </c>
      <c r="X167" s="43">
        <f t="shared" si="273"/>
        <v>0</v>
      </c>
      <c r="Y167" s="44">
        <f t="shared" si="274"/>
        <v>0</v>
      </c>
      <c r="Z167" s="44" t="e">
        <f t="shared" si="275"/>
        <v>#DIV/0!</v>
      </c>
      <c r="AA167" s="56"/>
      <c r="AB167" s="57"/>
    </row>
    <row r="168" spans="1:28" s="33" customFormat="1" ht="12" x14ac:dyDescent="0.15">
      <c r="A168" s="91" t="s">
        <v>42</v>
      </c>
      <c r="B168" s="73" t="s">
        <v>296</v>
      </c>
      <c r="C168" s="110" t="s">
        <v>294</v>
      </c>
      <c r="D168" s="93"/>
      <c r="E168" s="60"/>
      <c r="F168" s="58"/>
      <c r="G168" s="63">
        <f t="shared" si="310"/>
        <v>0</v>
      </c>
      <c r="H168" s="59"/>
      <c r="I168" s="59"/>
      <c r="J168" s="59">
        <f t="shared" si="311"/>
        <v>0</v>
      </c>
      <c r="K168" s="60"/>
      <c r="L168" s="58"/>
      <c r="M168" s="63">
        <f t="shared" si="312"/>
        <v>0</v>
      </c>
      <c r="N168" s="59"/>
      <c r="O168" s="59"/>
      <c r="P168" s="59">
        <f t="shared" si="313"/>
        <v>0</v>
      </c>
      <c r="Q168" s="60"/>
      <c r="R168" s="58"/>
      <c r="S168" s="63">
        <f t="shared" si="314"/>
        <v>0</v>
      </c>
      <c r="T168" s="59"/>
      <c r="U168" s="59"/>
      <c r="V168" s="59">
        <f t="shared" si="315"/>
        <v>0</v>
      </c>
      <c r="W168" s="64">
        <f t="shared" si="303"/>
        <v>0</v>
      </c>
      <c r="X168" s="43">
        <f t="shared" si="273"/>
        <v>0</v>
      </c>
      <c r="Y168" s="44">
        <f t="shared" si="274"/>
        <v>0</v>
      </c>
      <c r="Z168" s="44" t="e">
        <f t="shared" si="275"/>
        <v>#DIV/0!</v>
      </c>
      <c r="AA168" s="56"/>
      <c r="AB168" s="57"/>
    </row>
    <row r="169" spans="1:28" s="33" customFormat="1" ht="12.75" thickBot="1" x14ac:dyDescent="0.2">
      <c r="A169" s="91" t="s">
        <v>42</v>
      </c>
      <c r="B169" s="73" t="s">
        <v>297</v>
      </c>
      <c r="C169" s="111" t="s">
        <v>298</v>
      </c>
      <c r="D169" s="74"/>
      <c r="E169" s="60"/>
      <c r="F169" s="58">
        <v>0.22</v>
      </c>
      <c r="G169" s="63">
        <f t="shared" si="310"/>
        <v>0</v>
      </c>
      <c r="H169" s="59"/>
      <c r="I169" s="59"/>
      <c r="J169" s="59">
        <f t="shared" si="311"/>
        <v>0</v>
      </c>
      <c r="K169" s="60"/>
      <c r="L169" s="58">
        <v>0.22</v>
      </c>
      <c r="M169" s="63">
        <f t="shared" si="312"/>
        <v>0</v>
      </c>
      <c r="N169" s="59"/>
      <c r="O169" s="59"/>
      <c r="P169" s="59">
        <f t="shared" si="313"/>
        <v>0</v>
      </c>
      <c r="Q169" s="60"/>
      <c r="R169" s="58">
        <v>0.22</v>
      </c>
      <c r="S169" s="63">
        <f t="shared" si="314"/>
        <v>0</v>
      </c>
      <c r="T169" s="59"/>
      <c r="U169" s="59"/>
      <c r="V169" s="59">
        <f t="shared" si="315"/>
        <v>0</v>
      </c>
      <c r="W169" s="64">
        <f t="shared" si="303"/>
        <v>0</v>
      </c>
      <c r="X169" s="43">
        <f t="shared" si="273"/>
        <v>0</v>
      </c>
      <c r="Y169" s="44">
        <f t="shared" si="274"/>
        <v>0</v>
      </c>
      <c r="Z169" s="44" t="e">
        <f t="shared" si="275"/>
        <v>#DIV/0!</v>
      </c>
      <c r="AA169" s="56"/>
      <c r="AB169" s="57"/>
    </row>
    <row r="170" spans="1:28" s="33" customFormat="1" x14ac:dyDescent="0.15">
      <c r="A170" s="34" t="s">
        <v>39</v>
      </c>
      <c r="B170" s="81" t="s">
        <v>299</v>
      </c>
      <c r="C170" s="157" t="s">
        <v>300</v>
      </c>
      <c r="D170" s="66"/>
      <c r="E170" s="67">
        <f>SUM(E171:E173)</f>
        <v>0</v>
      </c>
      <c r="F170" s="68"/>
      <c r="G170" s="69">
        <f t="shared" ref="G170:K170" si="316">SUM(G171:G173)</f>
        <v>0</v>
      </c>
      <c r="H170" s="70"/>
      <c r="I170" s="70"/>
      <c r="J170" s="70">
        <f t="shared" ref="J170" si="317">SUM(J171:J173)</f>
        <v>0</v>
      </c>
      <c r="K170" s="67">
        <f t="shared" si="316"/>
        <v>0</v>
      </c>
      <c r="L170" s="68"/>
      <c r="M170" s="69">
        <f t="shared" ref="M170:Q170" si="318">SUM(M171:M173)</f>
        <v>0</v>
      </c>
      <c r="N170" s="70"/>
      <c r="O170" s="70"/>
      <c r="P170" s="70">
        <f t="shared" ref="P170" si="319">SUM(P171:P173)</f>
        <v>0</v>
      </c>
      <c r="Q170" s="67">
        <f t="shared" si="318"/>
        <v>0</v>
      </c>
      <c r="R170" s="68"/>
      <c r="S170" s="69">
        <f>SUM(S171:S173)</f>
        <v>0</v>
      </c>
      <c r="T170" s="70"/>
      <c r="U170" s="70"/>
      <c r="V170" s="70">
        <f t="shared" ref="V170" si="320">SUM(V171:V173)</f>
        <v>0</v>
      </c>
      <c r="W170" s="71">
        <f t="shared" si="303"/>
        <v>0</v>
      </c>
      <c r="X170" s="43">
        <f t="shared" si="273"/>
        <v>0</v>
      </c>
      <c r="Y170" s="44">
        <f t="shared" si="274"/>
        <v>0</v>
      </c>
      <c r="Z170" s="44" t="e">
        <f t="shared" si="275"/>
        <v>#DIV/0!</v>
      </c>
      <c r="AA170" s="45"/>
      <c r="AB170" s="46"/>
    </row>
    <row r="171" spans="1:28" s="33" customFormat="1" x14ac:dyDescent="0.15">
      <c r="A171" s="47" t="s">
        <v>42</v>
      </c>
      <c r="B171" s="48" t="s">
        <v>301</v>
      </c>
      <c r="C171" s="110" t="s">
        <v>302</v>
      </c>
      <c r="D171" s="50"/>
      <c r="E171" s="51"/>
      <c r="F171" s="52"/>
      <c r="G171" s="53">
        <f t="shared" ref="G171:G173" si="321">E171*F171</f>
        <v>0</v>
      </c>
      <c r="H171" s="54"/>
      <c r="I171" s="54"/>
      <c r="J171" s="54">
        <f t="shared" ref="J171:J173" si="322">H171*I171</f>
        <v>0</v>
      </c>
      <c r="K171" s="51"/>
      <c r="L171" s="52"/>
      <c r="M171" s="53">
        <f t="shared" ref="M171:M173" si="323">K171*L171</f>
        <v>0</v>
      </c>
      <c r="N171" s="54"/>
      <c r="O171" s="54"/>
      <c r="P171" s="54">
        <f t="shared" ref="P171:P173" si="324">N171*O171</f>
        <v>0</v>
      </c>
      <c r="Q171" s="51"/>
      <c r="R171" s="52"/>
      <c r="S171" s="53">
        <f t="shared" ref="S171:S173" si="325">Q171*R171</f>
        <v>0</v>
      </c>
      <c r="T171" s="54"/>
      <c r="U171" s="54"/>
      <c r="V171" s="54">
        <f t="shared" ref="V171:V173" si="326">T171*U171</f>
        <v>0</v>
      </c>
      <c r="W171" s="55">
        <f t="shared" si="303"/>
        <v>0</v>
      </c>
      <c r="X171" s="43">
        <f t="shared" si="273"/>
        <v>0</v>
      </c>
      <c r="Y171" s="44">
        <f t="shared" si="274"/>
        <v>0</v>
      </c>
      <c r="Z171" s="44" t="e">
        <f t="shared" si="275"/>
        <v>#DIV/0!</v>
      </c>
      <c r="AA171" s="56"/>
      <c r="AB171" s="57"/>
    </row>
    <row r="172" spans="1:28" s="33" customFormat="1" x14ac:dyDescent="0.15">
      <c r="A172" s="47" t="s">
        <v>42</v>
      </c>
      <c r="B172" s="48" t="s">
        <v>303</v>
      </c>
      <c r="C172" s="110" t="s">
        <v>302</v>
      </c>
      <c r="D172" s="50"/>
      <c r="E172" s="51"/>
      <c r="F172" s="52"/>
      <c r="G172" s="53">
        <f t="shared" si="321"/>
        <v>0</v>
      </c>
      <c r="H172" s="54"/>
      <c r="I172" s="54"/>
      <c r="J172" s="54">
        <f t="shared" si="322"/>
        <v>0</v>
      </c>
      <c r="K172" s="51"/>
      <c r="L172" s="52"/>
      <c r="M172" s="53">
        <f t="shared" si="323"/>
        <v>0</v>
      </c>
      <c r="N172" s="54"/>
      <c r="O172" s="54"/>
      <c r="P172" s="54">
        <f t="shared" si="324"/>
        <v>0</v>
      </c>
      <c r="Q172" s="51"/>
      <c r="R172" s="52"/>
      <c r="S172" s="53">
        <f t="shared" si="325"/>
        <v>0</v>
      </c>
      <c r="T172" s="54"/>
      <c r="U172" s="54"/>
      <c r="V172" s="54">
        <f t="shared" si="326"/>
        <v>0</v>
      </c>
      <c r="W172" s="55">
        <f t="shared" si="303"/>
        <v>0</v>
      </c>
      <c r="X172" s="43">
        <f t="shared" si="273"/>
        <v>0</v>
      </c>
      <c r="Y172" s="44">
        <f t="shared" si="274"/>
        <v>0</v>
      </c>
      <c r="Z172" s="44" t="e">
        <f t="shared" si="275"/>
        <v>#DIV/0!</v>
      </c>
      <c r="AA172" s="56"/>
      <c r="AB172" s="57"/>
    </row>
    <row r="173" spans="1:28" s="33" customFormat="1" ht="6.75" thickBot="1" x14ac:dyDescent="0.2">
      <c r="A173" s="91" t="s">
        <v>42</v>
      </c>
      <c r="B173" s="73" t="s">
        <v>304</v>
      </c>
      <c r="C173" s="92" t="s">
        <v>302</v>
      </c>
      <c r="D173" s="93"/>
      <c r="E173" s="60"/>
      <c r="F173" s="58"/>
      <c r="G173" s="63">
        <f t="shared" si="321"/>
        <v>0</v>
      </c>
      <c r="H173" s="59"/>
      <c r="I173" s="59"/>
      <c r="J173" s="59">
        <f t="shared" si="322"/>
        <v>0</v>
      </c>
      <c r="K173" s="60"/>
      <c r="L173" s="58"/>
      <c r="M173" s="63">
        <f t="shared" si="323"/>
        <v>0</v>
      </c>
      <c r="N173" s="59"/>
      <c r="O173" s="59"/>
      <c r="P173" s="59">
        <f t="shared" si="324"/>
        <v>0</v>
      </c>
      <c r="Q173" s="60"/>
      <c r="R173" s="58"/>
      <c r="S173" s="63">
        <f t="shared" si="325"/>
        <v>0</v>
      </c>
      <c r="T173" s="59"/>
      <c r="U173" s="59"/>
      <c r="V173" s="59">
        <f t="shared" si="326"/>
        <v>0</v>
      </c>
      <c r="W173" s="64">
        <f t="shared" si="303"/>
        <v>0</v>
      </c>
      <c r="X173" s="43">
        <f t="shared" si="273"/>
        <v>0</v>
      </c>
      <c r="Y173" s="44">
        <f t="shared" si="274"/>
        <v>0</v>
      </c>
      <c r="Z173" s="44" t="e">
        <f t="shared" si="275"/>
        <v>#DIV/0!</v>
      </c>
      <c r="AA173" s="56"/>
      <c r="AB173" s="57"/>
    </row>
    <row r="174" spans="1:28" s="33" customFormat="1" ht="12" x14ac:dyDescent="0.15">
      <c r="A174" s="34" t="s">
        <v>39</v>
      </c>
      <c r="B174" s="209" t="s">
        <v>305</v>
      </c>
      <c r="C174" s="210" t="s">
        <v>281</v>
      </c>
      <c r="D174" s="211"/>
      <c r="E174" s="147">
        <f>SUM(E175:E181)</f>
        <v>72</v>
      </c>
      <c r="F174" s="68"/>
      <c r="G174" s="69">
        <f>SUM(G175:G189)</f>
        <v>843592.04</v>
      </c>
      <c r="H174" s="70"/>
      <c r="I174" s="70"/>
      <c r="J174" s="70">
        <f>SUM(J175:J191)</f>
        <v>748176.04</v>
      </c>
      <c r="K174" s="67">
        <f>SUM(K175:K191)</f>
        <v>0</v>
      </c>
      <c r="L174" s="68"/>
      <c r="M174" s="69">
        <f>SUM(M175:M191)</f>
        <v>0</v>
      </c>
      <c r="N174" s="70">
        <f>SUM(N175:N191)</f>
        <v>50</v>
      </c>
      <c r="O174" s="70"/>
      <c r="P174" s="70">
        <f>SUM(P175:P191)</f>
        <v>242785.76</v>
      </c>
      <c r="Q174" s="67">
        <f>SUM(Q175:Q191)</f>
        <v>71</v>
      </c>
      <c r="R174" s="68"/>
      <c r="S174" s="69">
        <f>SUM(S175:S191)</f>
        <v>449750</v>
      </c>
      <c r="T174" s="70"/>
      <c r="U174" s="70"/>
      <c r="V174" s="70">
        <f t="shared" ref="V174:X174" si="327">SUM(V175:V191)</f>
        <v>314315</v>
      </c>
      <c r="W174" s="71">
        <f t="shared" si="327"/>
        <v>1293342.04</v>
      </c>
      <c r="X174" s="43">
        <f t="shared" si="327"/>
        <v>1305276.8</v>
      </c>
      <c r="Y174" s="44">
        <f t="shared" si="274"/>
        <v>11934.760000000009</v>
      </c>
      <c r="Z174" s="44">
        <f t="shared" si="275"/>
        <v>100.92278450950222</v>
      </c>
      <c r="AA174" s="45" t="s">
        <v>363</v>
      </c>
      <c r="AB174" s="46"/>
    </row>
    <row r="175" spans="1:28" s="33" customFormat="1" ht="12" x14ac:dyDescent="0.15">
      <c r="A175" s="47" t="s">
        <v>42</v>
      </c>
      <c r="B175" s="212" t="s">
        <v>306</v>
      </c>
      <c r="C175" s="213" t="s">
        <v>307</v>
      </c>
      <c r="D175" s="214" t="s">
        <v>135</v>
      </c>
      <c r="E175" s="215"/>
      <c r="F175" s="140"/>
      <c r="G175" s="53">
        <f t="shared" ref="G175:G183" si="328">E175*F175</f>
        <v>0</v>
      </c>
      <c r="H175" s="54"/>
      <c r="I175" s="54"/>
      <c r="J175" s="54">
        <f t="shared" ref="J175:J183" si="329">H175*I175</f>
        <v>0</v>
      </c>
      <c r="K175" s="51"/>
      <c r="L175" s="52"/>
      <c r="M175" s="53">
        <f t="shared" ref="M175:M182" si="330">K175*L175</f>
        <v>0</v>
      </c>
      <c r="N175" s="54"/>
      <c r="O175" s="54"/>
      <c r="P175" s="54">
        <f t="shared" ref="P175:P183" si="331">N175*O175</f>
        <v>0</v>
      </c>
      <c r="Q175" s="51">
        <v>1</v>
      </c>
      <c r="R175" s="52">
        <v>49700</v>
      </c>
      <c r="S175" s="53">
        <f t="shared" ref="S175:S189" si="332">Q175*R175</f>
        <v>49700</v>
      </c>
      <c r="T175" s="54">
        <v>1</v>
      </c>
      <c r="U175" s="54">
        <v>47000</v>
      </c>
      <c r="V175" s="54">
        <f t="shared" ref="V175:V188" si="333">T175*U175</f>
        <v>47000</v>
      </c>
      <c r="W175" s="55">
        <f>G175+M175+S175</f>
        <v>49700</v>
      </c>
      <c r="X175" s="43">
        <f t="shared" si="273"/>
        <v>47000</v>
      </c>
      <c r="Y175" s="44">
        <f t="shared" si="274"/>
        <v>-2700</v>
      </c>
      <c r="Z175" s="44">
        <f t="shared" si="275"/>
        <v>94.567404426559349</v>
      </c>
      <c r="AA175" s="56" t="s">
        <v>363</v>
      </c>
      <c r="AB175" s="57"/>
    </row>
    <row r="176" spans="1:28" s="33" customFormat="1" ht="12" x14ac:dyDescent="0.15">
      <c r="A176" s="47" t="s">
        <v>42</v>
      </c>
      <c r="B176" s="212" t="s">
        <v>308</v>
      </c>
      <c r="C176" s="213" t="s">
        <v>309</v>
      </c>
      <c r="D176" s="214" t="s">
        <v>135</v>
      </c>
      <c r="E176" s="215"/>
      <c r="F176" s="140"/>
      <c r="G176" s="53">
        <f t="shared" si="328"/>
        <v>0</v>
      </c>
      <c r="H176" s="54"/>
      <c r="I176" s="54"/>
      <c r="J176" s="54">
        <f t="shared" si="329"/>
        <v>0</v>
      </c>
      <c r="K176" s="51"/>
      <c r="L176" s="52"/>
      <c r="M176" s="53">
        <f t="shared" si="330"/>
        <v>0</v>
      </c>
      <c r="N176" s="54"/>
      <c r="O176" s="54"/>
      <c r="P176" s="54">
        <f t="shared" si="331"/>
        <v>0</v>
      </c>
      <c r="Q176" s="51">
        <v>1</v>
      </c>
      <c r="R176" s="52">
        <v>28600</v>
      </c>
      <c r="S176" s="53">
        <f t="shared" si="332"/>
        <v>28600</v>
      </c>
      <c r="T176" s="59">
        <v>1</v>
      </c>
      <c r="U176" s="59">
        <v>28600</v>
      </c>
      <c r="V176" s="59">
        <f t="shared" si="333"/>
        <v>28600</v>
      </c>
      <c r="W176" s="64">
        <f>G176+M176+S176</f>
        <v>28600</v>
      </c>
      <c r="X176" s="43">
        <f t="shared" si="273"/>
        <v>28600</v>
      </c>
      <c r="Y176" s="44">
        <f t="shared" si="274"/>
        <v>0</v>
      </c>
      <c r="Z176" s="44">
        <f t="shared" si="275"/>
        <v>100</v>
      </c>
      <c r="AA176" s="56"/>
      <c r="AB176" s="57"/>
    </row>
    <row r="177" spans="1:33" s="33" customFormat="1" x14ac:dyDescent="0.15">
      <c r="A177" s="47" t="s">
        <v>42</v>
      </c>
      <c r="B177" s="212" t="s">
        <v>310</v>
      </c>
      <c r="C177" s="213" t="s">
        <v>311</v>
      </c>
      <c r="D177" s="214" t="s">
        <v>135</v>
      </c>
      <c r="E177" s="215">
        <v>1</v>
      </c>
      <c r="F177" s="140">
        <v>15000</v>
      </c>
      <c r="G177" s="53">
        <f t="shared" si="328"/>
        <v>15000</v>
      </c>
      <c r="H177" s="54">
        <v>1</v>
      </c>
      <c r="I177" s="54">
        <v>15000</v>
      </c>
      <c r="J177" s="54">
        <f t="shared" si="329"/>
        <v>15000</v>
      </c>
      <c r="K177" s="51"/>
      <c r="L177" s="52"/>
      <c r="M177" s="53">
        <f t="shared" si="330"/>
        <v>0</v>
      </c>
      <c r="N177" s="54"/>
      <c r="O177" s="54"/>
      <c r="P177" s="54">
        <f t="shared" si="331"/>
        <v>0</v>
      </c>
      <c r="Q177" s="51"/>
      <c r="R177" s="52"/>
      <c r="S177" s="53">
        <f t="shared" si="332"/>
        <v>0</v>
      </c>
      <c r="T177" s="59"/>
      <c r="U177" s="59"/>
      <c r="V177" s="59">
        <f t="shared" si="333"/>
        <v>0</v>
      </c>
      <c r="W177" s="64">
        <f>G177+M177+S177</f>
        <v>15000</v>
      </c>
      <c r="X177" s="43">
        <f t="shared" si="273"/>
        <v>15000</v>
      </c>
      <c r="Y177" s="44">
        <f t="shared" si="274"/>
        <v>0</v>
      </c>
      <c r="Z177" s="44">
        <f t="shared" si="275"/>
        <v>100</v>
      </c>
      <c r="AA177" s="56"/>
      <c r="AB177" s="57"/>
      <c r="AC177" s="61"/>
      <c r="AD177" s="61"/>
      <c r="AE177" s="61"/>
      <c r="AF177" s="61"/>
      <c r="AG177" s="61"/>
    </row>
    <row r="178" spans="1:33" s="33" customFormat="1" ht="12" x14ac:dyDescent="0.15">
      <c r="A178" s="47" t="s">
        <v>42</v>
      </c>
      <c r="B178" s="212" t="s">
        <v>312</v>
      </c>
      <c r="C178" s="213" t="s">
        <v>313</v>
      </c>
      <c r="D178" s="214" t="s">
        <v>100</v>
      </c>
      <c r="E178" s="215">
        <v>68</v>
      </c>
      <c r="F178" s="140">
        <v>5000</v>
      </c>
      <c r="G178" s="53">
        <f t="shared" si="328"/>
        <v>340000</v>
      </c>
      <c r="H178" s="119">
        <v>54</v>
      </c>
      <c r="I178" s="119">
        <f>J178/H178</f>
        <v>4792.1896296296291</v>
      </c>
      <c r="J178" s="119">
        <v>258778.23999999999</v>
      </c>
      <c r="K178" s="216"/>
      <c r="L178" s="217"/>
      <c r="M178" s="218">
        <v>0</v>
      </c>
      <c r="N178" s="119">
        <v>50</v>
      </c>
      <c r="O178" s="119">
        <f>P178/N178</f>
        <v>4855.7152000000006</v>
      </c>
      <c r="P178" s="119">
        <v>242785.76</v>
      </c>
      <c r="Q178" s="216">
        <v>66</v>
      </c>
      <c r="R178" s="217">
        <v>5000</v>
      </c>
      <c r="S178" s="218">
        <v>330000</v>
      </c>
      <c r="T178" s="219">
        <v>34</v>
      </c>
      <c r="U178" s="219">
        <f>V178/T178</f>
        <v>4807.4411764705883</v>
      </c>
      <c r="V178" s="59">
        <f>148683+15500-730</f>
        <v>163453</v>
      </c>
      <c r="W178" s="64">
        <v>670000</v>
      </c>
      <c r="X178" s="43">
        <f t="shared" si="273"/>
        <v>665017</v>
      </c>
      <c r="Y178" s="44">
        <f t="shared" si="274"/>
        <v>-4983</v>
      </c>
      <c r="Z178" s="44">
        <f t="shared" si="275"/>
        <v>99.256268656716415</v>
      </c>
      <c r="AA178" s="56" t="s">
        <v>363</v>
      </c>
      <c r="AB178" s="57"/>
      <c r="AC178" s="61"/>
      <c r="AD178" s="61"/>
      <c r="AE178" s="61"/>
      <c r="AF178" s="61"/>
      <c r="AG178" s="61"/>
    </row>
    <row r="179" spans="1:33" s="33" customFormat="1" ht="12" x14ac:dyDescent="0.15">
      <c r="A179" s="47" t="s">
        <v>42</v>
      </c>
      <c r="B179" s="212" t="s">
        <v>314</v>
      </c>
      <c r="C179" s="213" t="s">
        <v>315</v>
      </c>
      <c r="D179" s="214" t="s">
        <v>45</v>
      </c>
      <c r="E179" s="215">
        <v>1</v>
      </c>
      <c r="F179" s="140">
        <v>492.24</v>
      </c>
      <c r="G179" s="53">
        <f t="shared" si="328"/>
        <v>492.24</v>
      </c>
      <c r="H179" s="54"/>
      <c r="I179" s="54"/>
      <c r="J179" s="54">
        <f t="shared" si="329"/>
        <v>0</v>
      </c>
      <c r="K179" s="51"/>
      <c r="L179" s="52"/>
      <c r="M179" s="53">
        <f t="shared" si="330"/>
        <v>0</v>
      </c>
      <c r="N179" s="54"/>
      <c r="O179" s="54"/>
      <c r="P179" s="54">
        <f t="shared" si="331"/>
        <v>0</v>
      </c>
      <c r="Q179" s="51"/>
      <c r="R179" s="52"/>
      <c r="S179" s="53">
        <f t="shared" si="332"/>
        <v>0</v>
      </c>
      <c r="T179" s="59"/>
      <c r="U179" s="59"/>
      <c r="V179" s="59">
        <f t="shared" si="333"/>
        <v>0</v>
      </c>
      <c r="W179" s="64">
        <f t="shared" ref="W179:W191" si="334">G179+M179+S179</f>
        <v>492.24</v>
      </c>
      <c r="X179" s="43">
        <f t="shared" si="273"/>
        <v>0</v>
      </c>
      <c r="Y179" s="44">
        <f t="shared" si="274"/>
        <v>-492.24</v>
      </c>
      <c r="Z179" s="44">
        <f t="shared" si="275"/>
        <v>0</v>
      </c>
      <c r="AA179" s="56" t="s">
        <v>363</v>
      </c>
      <c r="AB179" s="57"/>
    </row>
    <row r="180" spans="1:33" s="33" customFormat="1" ht="12" x14ac:dyDescent="0.15">
      <c r="A180" s="47" t="s">
        <v>42</v>
      </c>
      <c r="B180" s="212" t="s">
        <v>316</v>
      </c>
      <c r="C180" s="213" t="s">
        <v>317</v>
      </c>
      <c r="D180" s="214" t="s">
        <v>135</v>
      </c>
      <c r="E180" s="215">
        <v>1</v>
      </c>
      <c r="F180" s="140">
        <v>196000</v>
      </c>
      <c r="G180" s="53">
        <f t="shared" si="328"/>
        <v>196000</v>
      </c>
      <c r="H180" s="54">
        <v>1</v>
      </c>
      <c r="I180" s="54">
        <v>188000</v>
      </c>
      <c r="J180" s="54">
        <f t="shared" si="329"/>
        <v>188000</v>
      </c>
      <c r="K180" s="51"/>
      <c r="L180" s="52"/>
      <c r="M180" s="53">
        <f t="shared" si="330"/>
        <v>0</v>
      </c>
      <c r="N180" s="54"/>
      <c r="O180" s="54"/>
      <c r="P180" s="54">
        <f t="shared" si="331"/>
        <v>0</v>
      </c>
      <c r="Q180" s="51"/>
      <c r="R180" s="52"/>
      <c r="S180" s="53">
        <f t="shared" si="332"/>
        <v>0</v>
      </c>
      <c r="T180" s="59"/>
      <c r="U180" s="59"/>
      <c r="V180" s="59">
        <f t="shared" si="333"/>
        <v>0</v>
      </c>
      <c r="W180" s="64">
        <f t="shared" si="334"/>
        <v>196000</v>
      </c>
      <c r="X180" s="43">
        <f t="shared" si="273"/>
        <v>188000</v>
      </c>
      <c r="Y180" s="44">
        <f t="shared" si="274"/>
        <v>-8000</v>
      </c>
      <c r="Z180" s="44">
        <f t="shared" si="275"/>
        <v>95.918367346938766</v>
      </c>
      <c r="AA180" s="56" t="s">
        <v>363</v>
      </c>
      <c r="AB180" s="116"/>
      <c r="AC180" s="117"/>
      <c r="AD180" s="117"/>
      <c r="AE180" s="117"/>
      <c r="AF180" s="117"/>
      <c r="AG180" s="117"/>
    </row>
    <row r="181" spans="1:33" s="33" customFormat="1" ht="12" x14ac:dyDescent="0.15">
      <c r="A181" s="47" t="s">
        <v>42</v>
      </c>
      <c r="B181" s="212" t="s">
        <v>318</v>
      </c>
      <c r="C181" s="213" t="s">
        <v>319</v>
      </c>
      <c r="D181" s="214" t="s">
        <v>135</v>
      </c>
      <c r="E181" s="215">
        <v>1</v>
      </c>
      <c r="F181" s="140">
        <v>195000</v>
      </c>
      <c r="G181" s="53">
        <f t="shared" si="328"/>
        <v>195000</v>
      </c>
      <c r="H181" s="59">
        <v>1</v>
      </c>
      <c r="I181" s="59">
        <v>190000</v>
      </c>
      <c r="J181" s="59">
        <f t="shared" si="329"/>
        <v>190000</v>
      </c>
      <c r="K181" s="60"/>
      <c r="L181" s="58"/>
      <c r="M181" s="53">
        <f t="shared" si="330"/>
        <v>0</v>
      </c>
      <c r="N181" s="59"/>
      <c r="O181" s="59"/>
      <c r="P181" s="59">
        <f t="shared" si="331"/>
        <v>0</v>
      </c>
      <c r="Q181" s="60"/>
      <c r="R181" s="58"/>
      <c r="S181" s="63">
        <f t="shared" si="332"/>
        <v>0</v>
      </c>
      <c r="T181" s="59"/>
      <c r="U181" s="59"/>
      <c r="V181" s="59">
        <f t="shared" si="333"/>
        <v>0</v>
      </c>
      <c r="W181" s="64">
        <f t="shared" si="334"/>
        <v>195000</v>
      </c>
      <c r="X181" s="43">
        <f t="shared" si="273"/>
        <v>190000</v>
      </c>
      <c r="Y181" s="44">
        <f t="shared" si="274"/>
        <v>-5000</v>
      </c>
      <c r="Z181" s="44">
        <f t="shared" si="275"/>
        <v>97.435897435897431</v>
      </c>
      <c r="AA181" s="56" t="s">
        <v>363</v>
      </c>
      <c r="AB181" s="116"/>
      <c r="AC181" s="117"/>
      <c r="AD181" s="117"/>
      <c r="AE181" s="117"/>
      <c r="AF181" s="117"/>
      <c r="AG181" s="117"/>
    </row>
    <row r="182" spans="1:33" s="33" customFormat="1" ht="12" x14ac:dyDescent="0.15">
      <c r="A182" s="47" t="s">
        <v>42</v>
      </c>
      <c r="B182" s="212" t="s">
        <v>320</v>
      </c>
      <c r="C182" s="213" t="s">
        <v>321</v>
      </c>
      <c r="D182" s="214" t="s">
        <v>135</v>
      </c>
      <c r="E182" s="215"/>
      <c r="F182" s="140"/>
      <c r="G182" s="53">
        <f t="shared" si="328"/>
        <v>0</v>
      </c>
      <c r="H182" s="59"/>
      <c r="I182" s="59"/>
      <c r="J182" s="59">
        <f t="shared" si="329"/>
        <v>0</v>
      </c>
      <c r="K182" s="60"/>
      <c r="L182" s="58"/>
      <c r="M182" s="53">
        <f t="shared" si="330"/>
        <v>0</v>
      </c>
      <c r="N182" s="59"/>
      <c r="O182" s="59"/>
      <c r="P182" s="59">
        <f t="shared" si="331"/>
        <v>0</v>
      </c>
      <c r="Q182" s="60">
        <v>1</v>
      </c>
      <c r="R182" s="58">
        <v>7450</v>
      </c>
      <c r="S182" s="63">
        <f t="shared" si="332"/>
        <v>7450</v>
      </c>
      <c r="T182" s="59"/>
      <c r="U182" s="59"/>
      <c r="V182" s="59">
        <f t="shared" si="333"/>
        <v>0</v>
      </c>
      <c r="W182" s="64">
        <f t="shared" si="334"/>
        <v>7450</v>
      </c>
      <c r="X182" s="43">
        <f t="shared" si="273"/>
        <v>0</v>
      </c>
      <c r="Y182" s="44">
        <f t="shared" si="274"/>
        <v>-7450</v>
      </c>
      <c r="Z182" s="44">
        <f t="shared" si="275"/>
        <v>0</v>
      </c>
      <c r="AA182" s="56" t="s">
        <v>363</v>
      </c>
      <c r="AB182" s="57"/>
      <c r="AC182" s="61"/>
      <c r="AD182" s="61"/>
      <c r="AE182" s="61"/>
      <c r="AF182" s="61"/>
      <c r="AG182" s="61"/>
    </row>
    <row r="183" spans="1:33" s="33" customFormat="1" ht="12.75" thickBot="1" x14ac:dyDescent="0.2">
      <c r="A183" s="47" t="s">
        <v>42</v>
      </c>
      <c r="B183" s="212" t="s">
        <v>322</v>
      </c>
      <c r="C183" s="213" t="s">
        <v>323</v>
      </c>
      <c r="D183" s="220" t="s">
        <v>45</v>
      </c>
      <c r="E183" s="188"/>
      <c r="F183" s="58"/>
      <c r="G183" s="63">
        <f t="shared" si="328"/>
        <v>0</v>
      </c>
      <c r="H183" s="59"/>
      <c r="I183" s="59"/>
      <c r="J183" s="59">
        <f t="shared" si="329"/>
        <v>0</v>
      </c>
      <c r="K183" s="60"/>
      <c r="L183" s="58"/>
      <c r="M183" s="63"/>
      <c r="N183" s="59"/>
      <c r="O183" s="59"/>
      <c r="P183" s="59">
        <f t="shared" si="331"/>
        <v>0</v>
      </c>
      <c r="Q183" s="60">
        <v>1</v>
      </c>
      <c r="R183" s="58">
        <v>5000</v>
      </c>
      <c r="S183" s="77">
        <f t="shared" si="332"/>
        <v>5000</v>
      </c>
      <c r="T183" s="59"/>
      <c r="U183" s="59"/>
      <c r="V183" s="59">
        <f t="shared" si="333"/>
        <v>0</v>
      </c>
      <c r="W183" s="64">
        <f t="shared" si="334"/>
        <v>5000</v>
      </c>
      <c r="X183" s="43">
        <f t="shared" si="273"/>
        <v>0</v>
      </c>
      <c r="Y183" s="44">
        <f t="shared" si="274"/>
        <v>-5000</v>
      </c>
      <c r="Z183" s="44">
        <f t="shared" si="275"/>
        <v>0</v>
      </c>
      <c r="AA183" s="56" t="s">
        <v>363</v>
      </c>
      <c r="AB183" s="57"/>
      <c r="AC183" s="61"/>
      <c r="AD183" s="61"/>
      <c r="AE183" s="61"/>
      <c r="AF183" s="61"/>
      <c r="AG183" s="61"/>
    </row>
    <row r="184" spans="1:33" s="33" customFormat="1" ht="12" x14ac:dyDescent="0.15">
      <c r="A184" s="47" t="s">
        <v>42</v>
      </c>
      <c r="B184" s="212" t="s">
        <v>324</v>
      </c>
      <c r="C184" s="213" t="s">
        <v>325</v>
      </c>
      <c r="D184" s="214" t="s">
        <v>135</v>
      </c>
      <c r="E184" s="215"/>
      <c r="F184" s="140"/>
      <c r="G184" s="53"/>
      <c r="H184" s="59"/>
      <c r="I184" s="59"/>
      <c r="J184" s="59"/>
      <c r="K184" s="60"/>
      <c r="L184" s="58"/>
      <c r="M184" s="53">
        <f t="shared" ref="M184:M189" si="335">K184*L184</f>
        <v>0</v>
      </c>
      <c r="N184" s="59"/>
      <c r="O184" s="59"/>
      <c r="P184" s="59"/>
      <c r="Q184" s="60">
        <v>1</v>
      </c>
      <c r="R184" s="58">
        <v>29000</v>
      </c>
      <c r="S184" s="63">
        <f t="shared" si="332"/>
        <v>29000</v>
      </c>
      <c r="T184" s="59">
        <v>1</v>
      </c>
      <c r="U184" s="59">
        <v>26500</v>
      </c>
      <c r="V184" s="59">
        <f t="shared" si="333"/>
        <v>26500</v>
      </c>
      <c r="W184" s="64">
        <f t="shared" si="334"/>
        <v>29000</v>
      </c>
      <c r="X184" s="43">
        <f t="shared" si="273"/>
        <v>26500</v>
      </c>
      <c r="Y184" s="44">
        <f t="shared" si="274"/>
        <v>-2500</v>
      </c>
      <c r="Z184" s="44">
        <f t="shared" si="275"/>
        <v>91.379310344827587</v>
      </c>
      <c r="AA184" s="56" t="s">
        <v>363</v>
      </c>
      <c r="AB184" s="57"/>
      <c r="AC184" s="61"/>
      <c r="AD184" s="61"/>
      <c r="AE184" s="61"/>
      <c r="AF184" s="61"/>
      <c r="AG184" s="61"/>
    </row>
    <row r="185" spans="1:33" s="33" customFormat="1" x14ac:dyDescent="0.15">
      <c r="A185" s="221" t="s">
        <v>42</v>
      </c>
      <c r="B185" s="212" t="s">
        <v>326</v>
      </c>
      <c r="C185" s="222" t="s">
        <v>327</v>
      </c>
      <c r="D185" s="214" t="s">
        <v>45</v>
      </c>
      <c r="E185" s="223">
        <v>1</v>
      </c>
      <c r="F185" s="224">
        <f>18650+1250</f>
        <v>19900</v>
      </c>
      <c r="G185" s="53">
        <f t="shared" ref="G185:G188" si="336">E185*F185</f>
        <v>19900</v>
      </c>
      <c r="H185" s="59">
        <v>1</v>
      </c>
      <c r="I185" s="59">
        <v>19900</v>
      </c>
      <c r="J185" s="59">
        <f t="shared" ref="J185:J188" si="337">H185*I185</f>
        <v>19900</v>
      </c>
      <c r="K185" s="60"/>
      <c r="L185" s="58"/>
      <c r="M185" s="63">
        <f t="shared" si="335"/>
        <v>0</v>
      </c>
      <c r="N185" s="59"/>
      <c r="O185" s="59"/>
      <c r="P185" s="59">
        <f t="shared" ref="P185:P188" si="338">N185*O185</f>
        <v>0</v>
      </c>
      <c r="Q185" s="60"/>
      <c r="R185" s="58"/>
      <c r="S185" s="63">
        <f t="shared" si="332"/>
        <v>0</v>
      </c>
      <c r="T185" s="59"/>
      <c r="U185" s="59"/>
      <c r="V185" s="59">
        <f t="shared" si="333"/>
        <v>0</v>
      </c>
      <c r="W185" s="64">
        <f t="shared" si="334"/>
        <v>19900</v>
      </c>
      <c r="X185" s="43">
        <f t="shared" si="273"/>
        <v>19900</v>
      </c>
      <c r="Y185" s="44">
        <f t="shared" si="274"/>
        <v>0</v>
      </c>
      <c r="Z185" s="44">
        <f t="shared" si="275"/>
        <v>100</v>
      </c>
      <c r="AA185" s="56"/>
      <c r="AB185" s="57"/>
      <c r="AC185" s="61"/>
      <c r="AD185" s="61"/>
      <c r="AE185" s="61"/>
      <c r="AF185" s="61"/>
      <c r="AG185" s="61"/>
    </row>
    <row r="186" spans="1:33" s="33" customFormat="1" x14ac:dyDescent="0.15">
      <c r="A186" s="221" t="s">
        <v>42</v>
      </c>
      <c r="B186" s="212" t="s">
        <v>328</v>
      </c>
      <c r="C186" s="222" t="s">
        <v>329</v>
      </c>
      <c r="D186" s="214" t="s">
        <v>45</v>
      </c>
      <c r="E186" s="223">
        <v>1</v>
      </c>
      <c r="F186" s="224">
        <v>22400</v>
      </c>
      <c r="G186" s="53">
        <f t="shared" si="336"/>
        <v>22400</v>
      </c>
      <c r="H186" s="59">
        <v>1</v>
      </c>
      <c r="I186" s="59">
        <v>22400</v>
      </c>
      <c r="J186" s="59">
        <f t="shared" si="337"/>
        <v>22400</v>
      </c>
      <c r="K186" s="60"/>
      <c r="L186" s="58"/>
      <c r="M186" s="63"/>
      <c r="N186" s="59"/>
      <c r="O186" s="59"/>
      <c r="P186" s="59">
        <f t="shared" si="338"/>
        <v>0</v>
      </c>
      <c r="Q186" s="60"/>
      <c r="R186" s="58"/>
      <c r="S186" s="63"/>
      <c r="T186" s="59"/>
      <c r="U186" s="59"/>
      <c r="V186" s="59">
        <f t="shared" si="333"/>
        <v>0</v>
      </c>
      <c r="W186" s="64">
        <f t="shared" si="334"/>
        <v>22400</v>
      </c>
      <c r="X186" s="43">
        <f t="shared" si="273"/>
        <v>22400</v>
      </c>
      <c r="Y186" s="44">
        <f t="shared" si="274"/>
        <v>0</v>
      </c>
      <c r="Z186" s="44">
        <f t="shared" si="275"/>
        <v>100</v>
      </c>
      <c r="AA186" s="56"/>
      <c r="AB186" s="57"/>
      <c r="AC186" s="61"/>
      <c r="AD186" s="61"/>
      <c r="AE186" s="61"/>
      <c r="AF186" s="61"/>
      <c r="AG186" s="61"/>
    </row>
    <row r="187" spans="1:33" s="33" customFormat="1" x14ac:dyDescent="0.15">
      <c r="A187" s="221" t="s">
        <v>42</v>
      </c>
      <c r="B187" s="212" t="s">
        <v>330</v>
      </c>
      <c r="C187" s="222" t="s">
        <v>331</v>
      </c>
      <c r="D187" s="214" t="s">
        <v>45</v>
      </c>
      <c r="E187" s="223">
        <v>1</v>
      </c>
      <c r="F187" s="224">
        <v>18650</v>
      </c>
      <c r="G187" s="53">
        <f t="shared" si="336"/>
        <v>18650</v>
      </c>
      <c r="H187" s="59">
        <v>1</v>
      </c>
      <c r="I187" s="59">
        <v>18650</v>
      </c>
      <c r="J187" s="59">
        <f t="shared" si="337"/>
        <v>18650</v>
      </c>
      <c r="K187" s="60"/>
      <c r="L187" s="58"/>
      <c r="M187" s="63"/>
      <c r="N187" s="59"/>
      <c r="O187" s="59"/>
      <c r="P187" s="59">
        <f t="shared" si="338"/>
        <v>0</v>
      </c>
      <c r="Q187" s="60"/>
      <c r="R187" s="58"/>
      <c r="S187" s="63"/>
      <c r="T187" s="59"/>
      <c r="U187" s="59"/>
      <c r="V187" s="59">
        <f t="shared" si="333"/>
        <v>0</v>
      </c>
      <c r="W187" s="64">
        <f t="shared" si="334"/>
        <v>18650</v>
      </c>
      <c r="X187" s="43">
        <f t="shared" si="273"/>
        <v>18650</v>
      </c>
      <c r="Y187" s="44">
        <f t="shared" si="274"/>
        <v>0</v>
      </c>
      <c r="Z187" s="44">
        <f t="shared" si="275"/>
        <v>100</v>
      </c>
      <c r="AA187" s="56"/>
      <c r="AB187" s="57"/>
      <c r="AC187" s="61"/>
      <c r="AD187" s="61"/>
      <c r="AE187" s="61"/>
      <c r="AF187" s="61"/>
      <c r="AG187" s="61"/>
    </row>
    <row r="188" spans="1:33" s="33" customFormat="1" x14ac:dyDescent="0.15">
      <c r="A188" s="221" t="s">
        <v>42</v>
      </c>
      <c r="B188" s="212" t="s">
        <v>332</v>
      </c>
      <c r="C188" s="222" t="s">
        <v>333</v>
      </c>
      <c r="D188" s="214" t="s">
        <v>45</v>
      </c>
      <c r="E188" s="223">
        <v>2</v>
      </c>
      <c r="F188" s="224">
        <v>9320</v>
      </c>
      <c r="G188" s="53">
        <f t="shared" si="336"/>
        <v>18640</v>
      </c>
      <c r="H188" s="59">
        <v>2</v>
      </c>
      <c r="I188" s="59">
        <v>9320</v>
      </c>
      <c r="J188" s="59">
        <f t="shared" si="337"/>
        <v>18640</v>
      </c>
      <c r="K188" s="60"/>
      <c r="L188" s="58"/>
      <c r="M188" s="63">
        <f>K188*L188</f>
        <v>0</v>
      </c>
      <c r="N188" s="59"/>
      <c r="O188" s="59"/>
      <c r="P188" s="59">
        <f t="shared" si="338"/>
        <v>0</v>
      </c>
      <c r="Q188" s="60"/>
      <c r="R188" s="58"/>
      <c r="S188" s="63">
        <f>Q188*R188</f>
        <v>0</v>
      </c>
      <c r="T188" s="59"/>
      <c r="U188" s="59"/>
      <c r="V188" s="59">
        <f t="shared" si="333"/>
        <v>0</v>
      </c>
      <c r="W188" s="64">
        <f t="shared" si="334"/>
        <v>18640</v>
      </c>
      <c r="X188" s="43">
        <f t="shared" si="273"/>
        <v>18640</v>
      </c>
      <c r="Y188" s="44">
        <f t="shared" si="274"/>
        <v>0</v>
      </c>
      <c r="Z188" s="44">
        <f t="shared" si="275"/>
        <v>100</v>
      </c>
      <c r="AA188" s="56"/>
      <c r="AB188" s="57"/>
      <c r="AC188" s="61"/>
      <c r="AD188" s="61"/>
      <c r="AE188" s="61"/>
      <c r="AF188" s="61"/>
      <c r="AG188" s="61"/>
    </row>
    <row r="189" spans="1:33" s="33" customFormat="1" ht="12.75" thickBot="1" x14ac:dyDescent="0.2">
      <c r="A189" s="225" t="s">
        <v>42</v>
      </c>
      <c r="B189" s="226" t="s">
        <v>334</v>
      </c>
      <c r="C189" s="227" t="s">
        <v>335</v>
      </c>
      <c r="D189" s="228"/>
      <c r="E189" s="229">
        <f>SUM(G185:G188)</f>
        <v>79590</v>
      </c>
      <c r="F189" s="230">
        <v>0.22</v>
      </c>
      <c r="G189" s="231">
        <f>E189*F189</f>
        <v>17509.8</v>
      </c>
      <c r="H189" s="232">
        <f>J185+J186+J188</f>
        <v>60940</v>
      </c>
      <c r="I189" s="232">
        <v>0.22</v>
      </c>
      <c r="J189" s="232">
        <f>H189*I189+1</f>
        <v>13407.8</v>
      </c>
      <c r="K189" s="233"/>
      <c r="L189" s="234">
        <v>0.22</v>
      </c>
      <c r="M189" s="231">
        <f t="shared" si="335"/>
        <v>0</v>
      </c>
      <c r="N189" s="232"/>
      <c r="O189" s="232"/>
      <c r="P189" s="232">
        <f>N189*O189</f>
        <v>0</v>
      </c>
      <c r="Q189" s="233"/>
      <c r="R189" s="234">
        <v>0.22</v>
      </c>
      <c r="S189" s="231">
        <f t="shared" si="332"/>
        <v>0</v>
      </c>
      <c r="T189" s="232"/>
      <c r="U189" s="232"/>
      <c r="V189" s="232">
        <f>T189*U189</f>
        <v>0</v>
      </c>
      <c r="W189" s="235">
        <f t="shared" si="334"/>
        <v>17509.8</v>
      </c>
      <c r="X189" s="43">
        <f t="shared" si="273"/>
        <v>13407.8</v>
      </c>
      <c r="Y189" s="44">
        <f t="shared" si="274"/>
        <v>-4102</v>
      </c>
      <c r="Z189" s="44">
        <f t="shared" si="275"/>
        <v>76.573119053330132</v>
      </c>
      <c r="AA189" s="82" t="s">
        <v>363</v>
      </c>
      <c r="AB189" s="32"/>
    </row>
    <row r="190" spans="1:33" s="33" customFormat="1" ht="12.75" thickBot="1" x14ac:dyDescent="0.2">
      <c r="A190" s="236"/>
      <c r="B190" s="237" t="s">
        <v>345</v>
      </c>
      <c r="C190" s="238" t="s">
        <v>347</v>
      </c>
      <c r="D190" s="239" t="s">
        <v>135</v>
      </c>
      <c r="E190" s="240"/>
      <c r="F190" s="241"/>
      <c r="G190" s="242"/>
      <c r="H190" s="243"/>
      <c r="I190" s="243"/>
      <c r="J190" s="243"/>
      <c r="K190" s="240"/>
      <c r="L190" s="241"/>
      <c r="M190" s="242"/>
      <c r="N190" s="243"/>
      <c r="O190" s="243"/>
      <c r="P190" s="243"/>
      <c r="Q190" s="240"/>
      <c r="R190" s="241"/>
      <c r="S190" s="242">
        <f>Q190*R190</f>
        <v>0</v>
      </c>
      <c r="T190" s="240">
        <v>487620</v>
      </c>
      <c r="U190" s="241">
        <v>0.1</v>
      </c>
      <c r="V190" s="242">
        <f>T190*U190</f>
        <v>48762</v>
      </c>
      <c r="W190" s="235">
        <f t="shared" si="334"/>
        <v>0</v>
      </c>
      <c r="X190" s="43">
        <f t="shared" si="273"/>
        <v>48762</v>
      </c>
      <c r="Y190" s="44">
        <f t="shared" si="274"/>
        <v>48762</v>
      </c>
      <c r="Z190" s="44" t="e">
        <f t="shared" si="275"/>
        <v>#DIV/0!</v>
      </c>
      <c r="AA190" s="82" t="s">
        <v>363</v>
      </c>
      <c r="AB190" s="32"/>
    </row>
    <row r="191" spans="1:33" s="33" customFormat="1" ht="12.75" thickBot="1" x14ac:dyDescent="0.2">
      <c r="A191" s="236"/>
      <c r="B191" s="237" t="s">
        <v>346</v>
      </c>
      <c r="C191" s="238" t="s">
        <v>348</v>
      </c>
      <c r="D191" s="239" t="s">
        <v>135</v>
      </c>
      <c r="E191" s="240"/>
      <c r="F191" s="241"/>
      <c r="G191" s="242"/>
      <c r="H191" s="243">
        <v>1</v>
      </c>
      <c r="I191" s="243">
        <v>1700</v>
      </c>
      <c r="J191" s="243">
        <v>3400</v>
      </c>
      <c r="K191" s="240"/>
      <c r="L191" s="241"/>
      <c r="M191" s="242"/>
      <c r="N191" s="243"/>
      <c r="O191" s="243"/>
      <c r="P191" s="243"/>
      <c r="Q191" s="240"/>
      <c r="R191" s="241"/>
      <c r="S191" s="242"/>
      <c r="T191" s="243"/>
      <c r="U191" s="243"/>
      <c r="V191" s="232">
        <f t="shared" ref="V191" si="339">T191*U191</f>
        <v>0</v>
      </c>
      <c r="W191" s="235">
        <f t="shared" si="334"/>
        <v>0</v>
      </c>
      <c r="X191" s="43">
        <f t="shared" si="273"/>
        <v>3400</v>
      </c>
      <c r="Y191" s="44">
        <f t="shared" si="274"/>
        <v>3400</v>
      </c>
      <c r="Z191" s="44" t="e">
        <f t="shared" si="275"/>
        <v>#DIV/0!</v>
      </c>
      <c r="AA191" s="82" t="s">
        <v>363</v>
      </c>
      <c r="AB191" s="32"/>
    </row>
    <row r="192" spans="1:33" s="33" customFormat="1" ht="12.75" thickBot="1" x14ac:dyDescent="0.2">
      <c r="A192" s="244" t="s">
        <v>336</v>
      </c>
      <c r="B192" s="245"/>
      <c r="C192" s="246"/>
      <c r="D192" s="247"/>
      <c r="E192" s="248">
        <f>E174+E170+E165+E160</f>
        <v>72</v>
      </c>
      <c r="F192" s="249"/>
      <c r="G192" s="250">
        <f t="shared" ref="G192:K192" si="340">G174+G170+G165+G160</f>
        <v>843592.04</v>
      </c>
      <c r="H192" s="251"/>
      <c r="I192" s="251"/>
      <c r="J192" s="251">
        <f>J174+J170+J165+J160</f>
        <v>748176.04</v>
      </c>
      <c r="K192" s="248">
        <f t="shared" si="340"/>
        <v>0</v>
      </c>
      <c r="L192" s="249"/>
      <c r="M192" s="250">
        <f t="shared" ref="M192:Q192" si="341">M174+M170+M165+M160</f>
        <v>0</v>
      </c>
      <c r="N192" s="251"/>
      <c r="O192" s="251"/>
      <c r="P192" s="251">
        <f t="shared" ref="P192" si="342">P174+P170+P165+P160</f>
        <v>242785.76</v>
      </c>
      <c r="Q192" s="248">
        <f t="shared" si="341"/>
        <v>71</v>
      </c>
      <c r="R192" s="249"/>
      <c r="S192" s="250">
        <f>S174+S170+S165+S160</f>
        <v>449750</v>
      </c>
      <c r="T192" s="252"/>
      <c r="U192" s="252"/>
      <c r="V192" s="252">
        <f t="shared" ref="V192" si="343">V174+V170+V165+V160</f>
        <v>314315</v>
      </c>
      <c r="W192" s="253">
        <f>W174+W160+W170+W165</f>
        <v>1293342.04</v>
      </c>
      <c r="X192" s="43">
        <f t="shared" si="273"/>
        <v>1305276.8</v>
      </c>
      <c r="Y192" s="44">
        <f t="shared" si="274"/>
        <v>11934.760000000009</v>
      </c>
      <c r="Z192" s="44">
        <f t="shared" si="275"/>
        <v>100.92278450950222</v>
      </c>
      <c r="AA192" s="82" t="s">
        <v>363</v>
      </c>
      <c r="AB192" s="32"/>
    </row>
    <row r="193" spans="1:29" s="33" customFormat="1" ht="12.75" thickBot="1" x14ac:dyDescent="0.2">
      <c r="A193" s="254" t="s">
        <v>337</v>
      </c>
      <c r="B193" s="255"/>
      <c r="C193" s="256"/>
      <c r="D193" s="257"/>
      <c r="E193" s="258"/>
      <c r="F193" s="259"/>
      <c r="G193" s="260">
        <f>G39+G53+G64+G86+G100+G114+G127+G135+G141+G148+G152+G158+G192</f>
        <v>1470500.0024000001</v>
      </c>
      <c r="H193" s="261"/>
      <c r="I193" s="261"/>
      <c r="J193" s="261">
        <f>J39+J53+J64+J86+J100+J114+J127+J135+J141+J148+J152+J158+J192</f>
        <v>1470500.0045</v>
      </c>
      <c r="K193" s="258"/>
      <c r="L193" s="259"/>
      <c r="M193" s="260">
        <f>M39+M53+M64+M86+M100+M114+M127+M135+M141+M148+M152+M158+M192</f>
        <v>315000</v>
      </c>
      <c r="N193" s="261"/>
      <c r="O193" s="261"/>
      <c r="P193" s="261">
        <f>P39+P53+P64+P86+P100+P114+P127+P135+P141+P148+P152+P158+P192</f>
        <v>555635.76</v>
      </c>
      <c r="Q193" s="258"/>
      <c r="R193" s="259"/>
      <c r="S193" s="260">
        <f>S39+S53+S64+S86+S100+S114+S127+S135+S141+S148+S152+S158+S192</f>
        <v>801854.995</v>
      </c>
      <c r="T193" s="260"/>
      <c r="U193" s="260"/>
      <c r="V193" s="260">
        <f>V39+V53+V64+V86+V100+V114+V127+V135+V141+V148+V152+V158+V192</f>
        <v>503120</v>
      </c>
      <c r="W193" s="261">
        <f>W39+W53+W64+W86+W100+W114+W127+W135+W141+W148+W152+W158+W192</f>
        <v>2587354.9974000002</v>
      </c>
      <c r="X193" s="43">
        <f t="shared" si="273"/>
        <v>2529255.7645</v>
      </c>
      <c r="Y193" s="44">
        <f t="shared" si="274"/>
        <v>-58099.232900000177</v>
      </c>
      <c r="Z193" s="44">
        <f t="shared" si="275"/>
        <v>97.754493180936379</v>
      </c>
      <c r="AA193" s="82" t="s">
        <v>363</v>
      </c>
      <c r="AB193" s="32"/>
    </row>
    <row r="194" spans="1:29" s="33" customFormat="1" ht="6.75" thickBot="1" x14ac:dyDescent="0.2">
      <c r="A194" s="357"/>
      <c r="B194" s="358"/>
      <c r="C194" s="358"/>
      <c r="D194" s="262"/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4"/>
      <c r="U194" s="32"/>
      <c r="V194" s="32"/>
      <c r="W194" s="32"/>
      <c r="X194" s="265"/>
      <c r="Y194" s="265"/>
      <c r="Z194" s="266"/>
      <c r="AA194" s="267"/>
    </row>
    <row r="195" spans="1:29" s="33" customFormat="1" ht="6.75" thickBot="1" x14ac:dyDescent="0.2">
      <c r="A195" s="359" t="s">
        <v>338</v>
      </c>
      <c r="B195" s="360"/>
      <c r="C195" s="360"/>
      <c r="D195" s="268"/>
      <c r="E195" s="258"/>
      <c r="F195" s="259"/>
      <c r="G195" s="269"/>
      <c r="H195" s="269"/>
      <c r="I195" s="269"/>
      <c r="J195" s="270">
        <v>0</v>
      </c>
      <c r="K195" s="258"/>
      <c r="L195" s="259"/>
      <c r="M195" s="269"/>
      <c r="N195" s="269"/>
      <c r="O195" s="269"/>
      <c r="P195" s="270">
        <f>'[1]Дохідна частина'!D22-'[2]Кошторис  витрат'!M195</f>
        <v>0</v>
      </c>
      <c r="Q195" s="270"/>
      <c r="R195" s="270"/>
      <c r="S195" s="270"/>
      <c r="T195" s="270"/>
      <c r="U195" s="270"/>
      <c r="V195" s="270"/>
      <c r="W195" s="258">
        <f>'[1]Дохідна частина'!M15-'[2]Кошторис  витрат'!P195</f>
        <v>0</v>
      </c>
      <c r="X195" s="271"/>
      <c r="Y195" s="265"/>
      <c r="Z195" s="265"/>
      <c r="AA195" s="265"/>
      <c r="AB195" s="32"/>
      <c r="AC195" s="32">
        <f>'[1]Дохідна частина'!S15-'[2]Кошторис  витрат'!V195</f>
        <v>0</v>
      </c>
    </row>
    <row r="196" spans="1:29" s="33" customFormat="1" x14ac:dyDescent="0.15">
      <c r="A196" s="61"/>
      <c r="B196" s="272"/>
      <c r="C196" s="273"/>
      <c r="D196" s="274"/>
      <c r="E196" s="275"/>
      <c r="F196" s="275"/>
      <c r="G196" s="275"/>
      <c r="H196" s="275"/>
      <c r="I196" s="275"/>
      <c r="J196" s="275"/>
      <c r="K196" s="275"/>
      <c r="L196" s="275"/>
      <c r="M196" s="275"/>
      <c r="N196" s="276"/>
      <c r="O196" s="273"/>
      <c r="P196" s="61"/>
      <c r="Q196" s="61"/>
      <c r="R196" s="61"/>
      <c r="S196" s="61"/>
      <c r="T196" s="61"/>
    </row>
    <row r="197" spans="1:29" s="33" customFormat="1" x14ac:dyDescent="0.15">
      <c r="A197" s="61"/>
      <c r="B197" s="272"/>
      <c r="C197" s="273"/>
      <c r="D197" s="274"/>
      <c r="E197" s="275"/>
      <c r="F197" s="275"/>
      <c r="G197" s="275"/>
      <c r="H197" s="275"/>
      <c r="I197" s="275"/>
      <c r="J197" s="275"/>
      <c r="K197" s="275"/>
      <c r="L197" s="275"/>
      <c r="M197" s="275"/>
      <c r="N197" s="276"/>
      <c r="O197" s="273"/>
      <c r="P197" s="61"/>
      <c r="Q197" s="61"/>
      <c r="R197" s="61"/>
      <c r="S197" s="61"/>
      <c r="T197" s="61"/>
    </row>
    <row r="198" spans="1:29" s="33" customFormat="1" x14ac:dyDescent="0.15">
      <c r="A198" s="61"/>
      <c r="B198" s="272"/>
      <c r="C198" s="273"/>
      <c r="D198" s="274"/>
      <c r="E198" s="275"/>
      <c r="F198" s="275"/>
      <c r="G198" s="275"/>
      <c r="H198" s="275"/>
      <c r="I198" s="275"/>
      <c r="J198" s="275"/>
      <c r="K198" s="275"/>
      <c r="L198" s="275"/>
      <c r="M198" s="275"/>
      <c r="N198" s="276"/>
      <c r="O198" s="273"/>
      <c r="P198" s="61"/>
      <c r="Q198" s="61"/>
      <c r="R198" s="61"/>
      <c r="S198" s="61"/>
      <c r="T198" s="61"/>
    </row>
    <row r="199" spans="1:29" s="33" customFormat="1" x14ac:dyDescent="0.15">
      <c r="A199" s="277"/>
      <c r="B199" s="278"/>
      <c r="C199" s="279" t="s">
        <v>339</v>
      </c>
      <c r="D199" s="274"/>
      <c r="E199" s="280"/>
      <c r="F199" s="280"/>
      <c r="G199" s="275"/>
      <c r="H199" s="281" t="s">
        <v>340</v>
      </c>
      <c r="I199" s="282"/>
      <c r="J199" s="280"/>
      <c r="K199" s="275"/>
      <c r="L199" s="275"/>
      <c r="M199" s="275"/>
      <c r="N199" s="276"/>
      <c r="O199" s="273"/>
      <c r="P199" s="273"/>
      <c r="Q199" s="61"/>
      <c r="R199" s="61"/>
      <c r="S199" s="61"/>
      <c r="T199" s="61"/>
    </row>
    <row r="200" spans="1:29" s="33" customFormat="1" ht="6.75" x14ac:dyDescent="0.15">
      <c r="A200" s="283"/>
      <c r="B200" s="284"/>
      <c r="C200" s="285" t="s">
        <v>341</v>
      </c>
      <c r="D200" s="286"/>
      <c r="E200" s="287"/>
      <c r="F200" s="288" t="s">
        <v>342</v>
      </c>
      <c r="G200" s="287"/>
      <c r="H200" s="289"/>
      <c r="I200" s="290" t="s">
        <v>343</v>
      </c>
      <c r="J200" s="287"/>
      <c r="K200" s="287"/>
      <c r="L200" s="287"/>
      <c r="M200" s="287"/>
      <c r="N200" s="291"/>
      <c r="O200" s="292"/>
      <c r="P200" s="292"/>
      <c r="Q200" s="293"/>
      <c r="R200" s="293"/>
      <c r="S200" s="293"/>
      <c r="T200" s="293"/>
    </row>
    <row r="201" spans="1:29" s="33" customFormat="1" x14ac:dyDescent="0.15">
      <c r="A201" s="61"/>
      <c r="B201" s="272"/>
      <c r="C201" s="273"/>
      <c r="D201" s="274"/>
      <c r="E201" s="275"/>
      <c r="F201" s="275"/>
      <c r="G201" s="275"/>
      <c r="H201" s="275"/>
      <c r="I201" s="275"/>
      <c r="J201" s="275"/>
      <c r="K201" s="275"/>
      <c r="L201" s="275"/>
      <c r="M201" s="275"/>
      <c r="N201" s="276"/>
      <c r="O201" s="273"/>
      <c r="P201" s="61"/>
      <c r="Q201" s="61"/>
      <c r="R201" s="61"/>
      <c r="S201" s="61"/>
      <c r="T201" s="61"/>
    </row>
  </sheetData>
  <autoFilter ref="Y1:Y201"/>
  <mergeCells count="25">
    <mergeCell ref="A152:D152"/>
    <mergeCell ref="A194:C194"/>
    <mergeCell ref="A195:C195"/>
    <mergeCell ref="W3:W4"/>
    <mergeCell ref="X3:X4"/>
    <mergeCell ref="A6:AA6"/>
    <mergeCell ref="E62:G63"/>
    <mergeCell ref="A100:D100"/>
    <mergeCell ref="E3:G3"/>
    <mergeCell ref="H3:J3"/>
    <mergeCell ref="K3:M3"/>
    <mergeCell ref="N3:P3"/>
    <mergeCell ref="Q3:S3"/>
    <mergeCell ref="T3:V3"/>
    <mergeCell ref="A1:AB1"/>
    <mergeCell ref="A2:A4"/>
    <mergeCell ref="B2:B4"/>
    <mergeCell ref="C2:C4"/>
    <mergeCell ref="D2:D4"/>
    <mergeCell ref="E2:J2"/>
    <mergeCell ref="K2:P2"/>
    <mergeCell ref="Q2:V2"/>
    <mergeCell ref="W2:Z2"/>
    <mergeCell ref="AA2:AA4"/>
    <mergeCell ref="Y3:Z3"/>
  </mergeCells>
  <pageMargins left="0.70866141732283472" right="0.70866141732283472" top="0.74803149606299213" bottom="0.74803149606299213" header="0.31496062992125984" footer="0.31496062992125984"/>
  <pageSetup paperSize="9" scale="150" fitToWidth="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Table 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49d3891107ddf2a1d64a9e166e755989d4c1cdc780a5e61ddbd7fd8136694596.xlsx</dc:title>
  <dc:creator>Work1</dc:creator>
  <cp:lastModifiedBy>КМБ ОК</cp:lastModifiedBy>
  <cp:lastPrinted>2021-10-25T14:10:59Z</cp:lastPrinted>
  <dcterms:created xsi:type="dcterms:W3CDTF">2021-10-15T08:31:17Z</dcterms:created>
  <dcterms:modified xsi:type="dcterms:W3CDTF">2021-10-29T07:33:02Z</dcterms:modified>
</cp:coreProperties>
</file>