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1"/>
  </bookViews>
  <sheets>
    <sheet name="Фінансування" sheetId="1" r:id="rId1"/>
    <sheet name="Кошторис  витрат" sheetId="2" r:id="rId2"/>
  </sheets>
  <definedNames>
    <definedName name="_xlnm.Print_Area" localSheetId="1">'Кошторис  витрат'!$A$1:$AA$224</definedName>
  </definedNames>
  <calcPr fullCalcOnLoad="1"/>
</workbook>
</file>

<file path=xl/sharedStrings.xml><?xml version="1.0" encoding="utf-8"?>
<sst xmlns="http://schemas.openxmlformats.org/spreadsheetml/2006/main" count="797" uniqueCount="426">
  <si>
    <t xml:space="preserve">
</t>
  </si>
  <si>
    <t>Додаток №______</t>
  </si>
  <si>
    <t>Назва конкурсної програми:</t>
  </si>
  <si>
    <t>Назва ЛОТ-у: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</si>
  <si>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</si>
  <si>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</si>
  <si>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</si>
  <si>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</si>
  <si>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</si>
  <si>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</si>
  <si>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</si>
  <si>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</si>
  <si>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</si>
  <si>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</si>
  <si>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</si>
  <si>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</si>
  <si>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</si>
  <si>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</si>
  <si>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</si>
  <si>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</si>
  <si>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</si>
  <si>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</si>
  <si>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</si>
  <si>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</si>
  <si>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</si>
  <si>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</si>
  <si>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</si>
  <si>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</si>
  <si>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</si>
  <si>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</si>
  <si>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</si>
  <si>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</si>
  <si>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</si>
  <si>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</si>
  <si>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</si>
  <si>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</si>
  <si>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</si>
  <si>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</si>
  <si>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</si>
  <si>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</si>
  <si>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</si>
  <si>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</si>
  <si>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</si>
  <si>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</si>
  <si>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</si>
  <si>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</si>
  <si>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</si>
  <si>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</si>
  <si>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</si>
  <si>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</si>
  <si>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</si>
  <si>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</si>
  <si>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</si>
  <si>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</si>
  <si>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</si>
  <si>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</si>
  <si>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</si>
  <si>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</si>
  <si>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</si>
  <si>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</si>
  <si>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</si>
  <si>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</si>
  <si>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</si>
  <si>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</si>
  <si>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</si>
  <si>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</si>
  <si>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</si>
  <si>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</si>
  <si>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</si>
  <si>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</si>
  <si>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</si>
  <si>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</si>
  <si>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</si>
  <si>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</si>
  <si>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</si>
  <si>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</si>
  <si>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</si>
  <si>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</si>
  <si>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</si>
  <si>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</si>
  <si>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</si>
  <si>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</si>
  <si>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</si>
  <si>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</si>
  <si>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</si>
  <si>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</si>
  <si>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</si>
  <si>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</si>
  <si>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</si>
  <si>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</si>
  <si>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</si>
  <si>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</si>
  <si>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</si>
  <si>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</si>
  <si>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</si>
  <si>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</si>
  <si>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</si>
  <si>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</si>
  <si>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</si>
  <si>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</si>
  <si>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</si>
  <si>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</si>
  <si>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</si>
  <si>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</si>
  <si>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</si>
  <si>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</si>
  <si>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</si>
  <si>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</si>
  <si>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</si>
  <si>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</si>
  <si>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</si>
  <si>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</si>
  <si>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</si>
  <si>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</si>
  <si>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</si>
  <si>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</si>
  <si>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</si>
  <si>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</si>
  <si>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</si>
  <si>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</si>
  <si>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</si>
  <si>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</si>
  <si>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</si>
  <si>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</si>
  <si>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</si>
  <si>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</si>
  <si>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</si>
  <si>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</si>
  <si>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</si>
  <si>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</si>
  <si>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</si>
  <si>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</si>
  <si>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</si>
  <si>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</si>
  <si>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</si>
  <si>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</si>
  <si>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</si>
  <si>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</si>
  <si>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</si>
  <si>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</si>
  <si>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</si>
  <si>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</si>
  <si>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</si>
  <si>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</si>
  <si>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</si>
  <si>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</si>
  <si>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</si>
  <si>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</si>
  <si>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</si>
  <si>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</si>
  <si>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</si>
  <si>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</si>
  <si>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</si>
  <si>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</si>
  <si>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</si>
  <si>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</si>
  <si>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</si>
  <si>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</si>
  <si>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</si>
  <si>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</si>
  <si>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</si>
  <si>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</si>
  <si>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7.5</t>
  </si>
  <si>
    <t>7.6</t>
  </si>
  <si>
    <t>7.7</t>
  </si>
  <si>
    <t xml:space="preserve">Друк банерів </t>
  </si>
  <si>
    <t>7.8</t>
  </si>
  <si>
    <t>7.9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</si>
  <si>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</si>
  <si>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</si>
  <si>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</si>
  <si>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</si>
  <si>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</si>
  <si>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</si>
  <si>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</si>
  <si>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</si>
  <si>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</si>
  <si>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</si>
  <si>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</si>
  <si>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</si>
  <si>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</si>
  <si>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</si>
  <si>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</si>
  <si>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</si>
  <si>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</si>
  <si>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</si>
  <si>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</si>
  <si>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</si>
  <si>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</si>
  <si>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</si>
  <si>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</si>
  <si>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</si>
  <si>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</si>
  <si>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</si>
  <si>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</si>
  <si>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</si>
  <si>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</si>
  <si>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</si>
  <si>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</si>
  <si>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</si>
  <si>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</si>
  <si>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</si>
  <si>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</si>
  <si>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</si>
  <si>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</si>
  <si>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</si>
  <si>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</si>
  <si>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</si>
  <si>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</si>
  <si>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</si>
  <si>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</si>
  <si>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</si>
  <si>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</si>
  <si>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</si>
  <si>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</si>
  <si>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</si>
  <si>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</si>
  <si>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</si>
  <si>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</si>
  <si>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</si>
  <si>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</si>
  <si>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</si>
  <si>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</si>
  <si>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</si>
  <si>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</si>
  <si>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</si>
  <si>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</si>
  <si>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</si>
  <si>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</si>
  <si>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</si>
  <si>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</si>
  <si>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</si>
  <si>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</si>
  <si>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</si>
  <si>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</si>
  <si>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</si>
  <si>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</si>
  <si>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</si>
  <si>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</si>
  <si>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</si>
  <si>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</si>
  <si>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</si>
  <si>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</si>
  <si>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</si>
  <si>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</si>
  <si>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</si>
  <si>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</si>
  <si>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</si>
  <si>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</si>
  <si>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</si>
  <si>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</si>
  <si>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</si>
  <si>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</si>
  <si>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</si>
  <si>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</si>
  <si>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</si>
  <si>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</si>
  <si>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</si>
  <si>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</si>
  <si>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</si>
  <si>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</si>
  <si>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</si>
  <si>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</si>
  <si>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</si>
  <si>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</si>
  <si>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</si>
  <si>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</si>
  <si>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</si>
  <si>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</si>
  <si>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</si>
  <si>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</si>
  <si>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</si>
  <si>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</si>
  <si>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</si>
  <si>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</si>
  <si>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</si>
  <si>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</si>
  <si>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</si>
  <si>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</si>
  <si>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</si>
  <si>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</si>
  <si>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</si>
  <si>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</si>
  <si>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</si>
  <si>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</si>
  <si>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</si>
  <si>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</si>
  <si>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</si>
  <si>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</si>
  <si>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</si>
  <si>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</si>
  <si>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</si>
  <si>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</si>
  <si>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</si>
  <si>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</si>
  <si>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</si>
  <si>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</si>
  <si>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</si>
  <si>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</si>
  <si>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</si>
  <si>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</si>
  <si>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</si>
  <si>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</si>
  <si>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</si>
  <si>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</si>
  <si>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</si>
  <si>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Тєлєтьєн Вікторія, художниця-постановниця</t>
  </si>
  <si>
    <t>1.3.5</t>
  </si>
  <si>
    <t>Андрієвський Тимур, спеціаліст з моніторингу та оцінки</t>
  </si>
  <si>
    <t>1.3.6</t>
  </si>
  <si>
    <t>Курашова Катерина, піар-менеджерка</t>
  </si>
  <si>
    <t>1.3.7.</t>
  </si>
  <si>
    <t>м</t>
  </si>
  <si>
    <t>3.1.4</t>
  </si>
  <si>
    <t>шт</t>
  </si>
  <si>
    <t>3.1.5</t>
  </si>
  <si>
    <t>3.1.6</t>
  </si>
  <si>
    <t>лист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</si>
  <si>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</si>
  <si>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</si>
  <si>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</si>
  <si>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</si>
  <si>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</si>
  <si>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</si>
  <si>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</si>
  <si>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</si>
  <si>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</si>
  <si>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пара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</si>
  <si>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</si>
  <si>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</si>
  <si>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</si>
  <si>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</si>
  <si>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</si>
  <si>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</si>
  <si>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</si>
  <si>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</si>
  <si>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діб</t>
  </si>
  <si>
    <t>днів</t>
  </si>
  <si>
    <t>4.2.4</t>
  </si>
  <si>
    <t>4.2.5</t>
  </si>
  <si>
    <t>годин</t>
  </si>
  <si>
    <t>штука</t>
  </si>
  <si>
    <t>13.1.5</t>
  </si>
  <si>
    <t>13.4.9</t>
  </si>
  <si>
    <t>13.4.10</t>
  </si>
  <si>
    <t>13.4.11</t>
  </si>
  <si>
    <t>13.4.12</t>
  </si>
  <si>
    <t>Послуги акторів (6 осіб)</t>
  </si>
  <si>
    <t>13.4.13</t>
  </si>
  <si>
    <t>13.4.14</t>
  </si>
  <si>
    <t>13.4.15</t>
  </si>
  <si>
    <t>людина/
послуга</t>
  </si>
  <si>
    <t>13.4.16</t>
  </si>
  <si>
    <t>13.4.17</t>
  </si>
  <si>
    <t>13.4.18</t>
  </si>
  <si>
    <t>13.4.19</t>
  </si>
  <si>
    <t>Назва Грантоотримувача:ГРОМАДСЬКА ОРГАНІЗАЦІЯ "ХАРКІВСЬКА МІСЬКА ОРГАНІЗАЦІЯ "ТВОРЧИЙ ЦЕНТР ПУБЛІЦИСТ" (ТЕАТР "ПУБЛІЦИСТ")</t>
  </si>
  <si>
    <t>Назва проєкту: Вистава-ораторія "Наркомати"</t>
  </si>
  <si>
    <t>Васюков Костянтин, режисер вистави ФОП</t>
  </si>
  <si>
    <t>Житня Світлана, діджитал-художниця ФОП</t>
  </si>
  <si>
    <t>Фалькова Інна Миколаївна, хореографиня</t>
  </si>
  <si>
    <t>Малацковська(Федорова) Олександра, композиторка</t>
  </si>
  <si>
    <t>Оренда зали для проведення репетицій ФОП Воробйова А.О.</t>
  </si>
  <si>
    <t>Оренда світлового пульту 48 каналів + комутація ФОП Ярмош О.В.</t>
  </si>
  <si>
    <t>Оренда діммера для управління статичним світлом ФОП Ярмош О.В.</t>
  </si>
  <si>
    <t>Оренда дим-машини ФОП Ярмош О.В.</t>
  </si>
  <si>
    <t>Оренда прожектора (8 штук)                          ФОП Ярмош О.В.</t>
  </si>
  <si>
    <t>Оренда світової стійки                               ФОП Ярмош О.В.</t>
  </si>
  <si>
    <t>Оренда зали для показу вистави                    ФОП Турутя З.О.</t>
  </si>
  <si>
    <t>Послуги копірайтера ФОП Склярова В.В.</t>
  </si>
  <si>
    <t>Друк листівок ФОП Пахомова К.І.</t>
  </si>
  <si>
    <t>Друк буклетів ФОП Пахомова К.І.</t>
  </si>
  <si>
    <t>Фотофіксація ФОП Нечипоренко А.В.</t>
  </si>
  <si>
    <t>Відеофіксація ФОП Ханбабаєва А.З.</t>
  </si>
  <si>
    <t>SMM, SO (SEO) (витрати на рекламу в соцмережах) ФОП Склярова В.В.</t>
  </si>
  <si>
    <t xml:space="preserve"> банерна реклама на платформі Інтернет-білет  ФОП Нікітіна Г.Ю.</t>
  </si>
  <si>
    <t xml:space="preserve"> послуги дизайнера                                    ФОП Якубов Ю.А.</t>
  </si>
  <si>
    <t>поширення листівок                                   ФОП Нікітіна Г.Ю.</t>
  </si>
  <si>
    <t>послуги гримування Какурина М.В.</t>
  </si>
  <si>
    <t xml:space="preserve"> послуги виготовлення декорацій            ФОП Мельников Д.С.</t>
  </si>
  <si>
    <t>Послуги художника по світлу Чиж О.П.</t>
  </si>
  <si>
    <t>Послуги помічника режисера ФОП Какуріна О.В.</t>
  </si>
  <si>
    <t>послуги швачки Михальченкова О.В.</t>
  </si>
  <si>
    <t>сервісний збір за послуги сайту Інтернет-білет з продажу квитків                       ФОП Уткін А.Д.</t>
  </si>
  <si>
    <t>Послуги звукорежисера                                  ФОП Ключник І.І.</t>
  </si>
  <si>
    <t>Послуги адміністратора                                 ФОП Ковальов Г.С.</t>
  </si>
  <si>
    <t>Послуги SMM-менеджера                            ФОП Баженова С.К.</t>
  </si>
  <si>
    <t>Послуги солістів (2 особи)                              Єфіменко В.В., Єфіменко Т.В.</t>
  </si>
  <si>
    <t>послуга модерування обгворення вистави ФОП Ченцова В.В.</t>
  </si>
  <si>
    <t>послуги хору ФОП Воротинський В.В.</t>
  </si>
  <si>
    <t>послуги квінтету ФОП Дікарєв С.Г.</t>
  </si>
  <si>
    <t>Бухгалтерські послуги                                  ФОП Макарова Н.О.</t>
  </si>
  <si>
    <t>Друк інших роздаткових матеріалів  ФОП Пахомова К.І.</t>
  </si>
  <si>
    <t>Друк плакатів                                         ФОП Пахомова К.І.</t>
  </si>
  <si>
    <t>Рекламні витрати (сітілайти)                         ТОВ РА "Компот"</t>
  </si>
  <si>
    <t>Макарова Н.О.</t>
  </si>
  <si>
    <t>бухгалтер проекту</t>
  </si>
  <si>
    <t>Труба 20мм                                                ФОП Цомкалов А.О.</t>
  </si>
  <si>
    <t>Труба профільна 40х40х4 фарбована  ФОП Цомкалов А.О.</t>
  </si>
  <si>
    <t>LED dimmer  ФОП Цомкалов А.О.</t>
  </si>
  <si>
    <t>Акумулятор ФОП Цомкалов А.О.</t>
  </si>
  <si>
    <t>Нитка обувна (моток), діаметр 1 мм, 100 м  ФОП Цомкалов А.О.</t>
  </si>
  <si>
    <t>Тканина біфлекс  ФОП Цомкалов А.О.</t>
  </si>
  <si>
    <t>Ролик меблевий гумовий М8                  ФОП Цомкалов А.О.</t>
  </si>
  <si>
    <t>Фарба латексна, 10 л                                   ФОП Цомкалов А.О.</t>
  </si>
  <si>
    <t>Агроволокно                                                ФОП Цомкалов А.О.</t>
  </si>
  <si>
    <t>Фанера1525x1525x4 мм                                ФОП Цомкалов А.О.</t>
  </si>
  <si>
    <t>Світлодіодна стрічка                                    ФОП Цомкалов А.О.</t>
  </si>
  <si>
    <t>Бездротовий dmx (передавач + 7 приймачів)   ФОП Цомкалов А.О.</t>
  </si>
  <si>
    <t>Шпагат джутовий 1,8 мм                     ФОП Цомкалов А.О.</t>
  </si>
  <si>
    <t>Тканина бязь гладкофарбована              ФОП Цомкалов А.О.</t>
  </si>
  <si>
    <t>Кирзові чоботи                                           ФОП Цомкалов А.О.</t>
  </si>
  <si>
    <t>Теплі колготи 350 ден                                 ФОП Цомкалов А.О.</t>
  </si>
  <si>
    <t>Шкарпетки в'язані білі                                ФОП Цомкалов А.О.</t>
  </si>
  <si>
    <t>Шапка типу "будьоновка"                           ФОП Цомкалов А.О.</t>
  </si>
  <si>
    <t>Шинель солдатська                                    ФОП Цомкалов А.О.</t>
  </si>
  <si>
    <t>Шари з ниток                                              ФОП Цомкалов А.О.</t>
  </si>
  <si>
    <t>Китайський декоративний зонт                       ФОП Цомкалов А.О.</t>
  </si>
  <si>
    <t>Настійнне китайське віяло                          ФОП Цомкалов А.О.</t>
  </si>
  <si>
    <t>Крила янгола 60х40                                   ФОП Цомкалов А.О.</t>
  </si>
  <si>
    <t>Послуга фінансового адміністрування проекту ФОП Михальська В.В.</t>
  </si>
  <si>
    <t>від "30" червня 2021 року</t>
  </si>
  <si>
    <t>до Договору про надання гранту № 4 ІСР31-00856</t>
  </si>
  <si>
    <t>Дата початку проєкту: 30 червня 2021 р</t>
  </si>
  <si>
    <t>Дата завершення проєкту: 26 листопада 2021 р.</t>
  </si>
  <si>
    <r>
      <t xml:space="preserve">за період  з </t>
    </r>
    <r>
      <rPr>
        <b/>
        <u val="single"/>
        <sz val="12"/>
        <color indexed="8"/>
        <rFont val="Arial"/>
        <family val="2"/>
      </rPr>
      <t>30 червня</t>
    </r>
    <r>
      <rPr>
        <b/>
        <sz val="12"/>
        <color indexed="8"/>
        <rFont val="Arial"/>
        <family val="2"/>
      </rPr>
      <t xml:space="preserve"> по </t>
    </r>
    <r>
      <rPr>
        <b/>
        <u val="single"/>
        <sz val="12"/>
        <color indexed="8"/>
        <rFont val="Arial"/>
        <family val="2"/>
      </rPr>
      <t>26 лстопада</t>
    </r>
    <r>
      <rPr>
        <b/>
        <sz val="12"/>
        <color indexed="8"/>
        <rFont val="Arial"/>
        <family val="2"/>
      </rPr>
      <t xml:space="preserve"> 2021 року</t>
    </r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</si>
</sst>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₴_-;\-* #,##0.00\ _₴_-;_-* &quot;-&quot;??\ _₴_-;_-@"/>
    <numFmt numFmtId="165" formatCode="&quot;$&quot;#,##0"/>
    <numFmt numFmtId="166" formatCode="d\.m"/>
  </numFmts>
  <fonts count="95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rgb="FF000000"/>
      <name val="Arial"/>
      <family val="2"/>
    </font>
    <font>
      <i/>
      <vertAlign val="superscript"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4997999966144562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 style="medium"/>
    </border>
    <border>
      <left style="medium"/>
      <right style="medium">
        <color rgb="FF000000"/>
      </right>
      <top style="thin">
        <color rgb="FF000000"/>
      </top>
      <bottom style="medium"/>
    </border>
    <border>
      <left/>
      <right style="medium"/>
      <top style="medium"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57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4" fontId="66" fillId="0" borderId="0" xfId="0" applyNumberFormat="1" applyFont="1" applyAlignment="1">
      <alignment horizontal="right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4" fontId="69" fillId="0" borderId="0" xfId="0" applyNumberFormat="1" applyFont="1" applyAlignment="1">
      <alignment horizontal="right"/>
    </xf>
    <xf numFmtId="4" fontId="70" fillId="0" borderId="0" xfId="0" applyNumberFormat="1" applyFont="1" applyAlignment="1">
      <alignment horizontal="right"/>
    </xf>
    <xf numFmtId="4" fontId="71" fillId="0" borderId="0" xfId="0" applyNumberFormat="1" applyFont="1" applyAlignment="1">
      <alignment horizontal="right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/>
    </xf>
    <xf numFmtId="4" fontId="66" fillId="0" borderId="0" xfId="0" applyNumberFormat="1" applyFont="1" applyAlignment="1">
      <alignment horizontal="right" vertical="center"/>
    </xf>
    <xf numFmtId="4" fontId="71" fillId="0" borderId="0" xfId="0" applyNumberFormat="1" applyFont="1" applyAlignment="1">
      <alignment horizontal="right" vertical="center"/>
    </xf>
    <xf numFmtId="4" fontId="72" fillId="0" borderId="0" xfId="0" applyNumberFormat="1" applyFont="1" applyAlignment="1">
      <alignment horizontal="right" wrapText="1"/>
    </xf>
    <xf numFmtId="4" fontId="73" fillId="0" borderId="0" xfId="0" applyNumberFormat="1" applyFont="1" applyAlignment="1">
      <alignment horizontal="right"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4" fontId="67" fillId="33" borderId="12" xfId="0" applyNumberFormat="1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 wrapText="1"/>
    </xf>
    <xf numFmtId="3" fontId="67" fillId="34" borderId="11" xfId="0" applyNumberFormat="1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vertical="center"/>
    </xf>
    <xf numFmtId="0" fontId="74" fillId="35" borderId="14" xfId="0" applyFont="1" applyFill="1" applyBorder="1" applyAlignment="1">
      <alignment horizontal="center" vertical="center"/>
    </xf>
    <xf numFmtId="0" fontId="74" fillId="35" borderId="15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right" vertical="center"/>
    </xf>
    <xf numFmtId="4" fontId="75" fillId="35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7" fillId="36" borderId="16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center" vertical="center"/>
    </xf>
    <xf numFmtId="0" fontId="66" fillId="36" borderId="14" xfId="0" applyFont="1" applyFill="1" applyBorder="1" applyAlignment="1">
      <alignment horizontal="center" vertical="center"/>
    </xf>
    <xf numFmtId="4" fontId="66" fillId="36" borderId="14" xfId="0" applyNumberFormat="1" applyFont="1" applyFill="1" applyBorder="1" applyAlignment="1">
      <alignment horizontal="right" vertical="center"/>
    </xf>
    <xf numFmtId="4" fontId="71" fillId="36" borderId="14" xfId="0" applyNumberFormat="1" applyFont="1" applyFill="1" applyBorder="1" applyAlignment="1">
      <alignment horizontal="right" vertical="center"/>
    </xf>
    <xf numFmtId="164" fontId="67" fillId="37" borderId="17" xfId="0" applyNumberFormat="1" applyFont="1" applyFill="1" applyBorder="1" applyAlignment="1">
      <alignment vertical="top"/>
    </xf>
    <xf numFmtId="49" fontId="67" fillId="37" borderId="18" xfId="0" applyNumberFormat="1" applyFont="1" applyFill="1" applyBorder="1" applyAlignment="1">
      <alignment horizontal="center" vertical="top"/>
    </xf>
    <xf numFmtId="0" fontId="76" fillId="37" borderId="10" xfId="0" applyFont="1" applyFill="1" applyBorder="1" applyAlignment="1">
      <alignment vertical="top" wrapText="1"/>
    </xf>
    <xf numFmtId="0" fontId="67" fillId="37" borderId="19" xfId="0" applyFont="1" applyFill="1" applyBorder="1" applyAlignment="1">
      <alignment horizontal="center" vertical="top"/>
    </xf>
    <xf numFmtId="4" fontId="67" fillId="37" borderId="20" xfId="0" applyNumberFormat="1" applyFont="1" applyFill="1" applyBorder="1" applyAlignment="1">
      <alignment horizontal="right" vertical="top"/>
    </xf>
    <xf numFmtId="4" fontId="67" fillId="37" borderId="21" xfId="0" applyNumberFormat="1" applyFont="1" applyFill="1" applyBorder="1" applyAlignment="1">
      <alignment horizontal="right" vertical="top"/>
    </xf>
    <xf numFmtId="4" fontId="67" fillId="37" borderId="22" xfId="0" applyNumberFormat="1" applyFont="1" applyFill="1" applyBorder="1" applyAlignment="1">
      <alignment horizontal="right" vertical="top"/>
    </xf>
    <xf numFmtId="4" fontId="71" fillId="37" borderId="23" xfId="0" applyNumberFormat="1" applyFont="1" applyFill="1" applyBorder="1" applyAlignment="1">
      <alignment horizontal="right" vertical="top"/>
    </xf>
    <xf numFmtId="0" fontId="67" fillId="0" borderId="0" xfId="0" applyFont="1" applyAlignment="1">
      <alignment vertical="top"/>
    </xf>
    <xf numFmtId="164" fontId="67" fillId="0" borderId="24" xfId="0" applyNumberFormat="1" applyFont="1" applyBorder="1" applyAlignment="1">
      <alignment vertical="top"/>
    </xf>
    <xf numFmtId="49" fontId="77" fillId="0" borderId="25" xfId="0" applyNumberFormat="1" applyFont="1" applyBorder="1" applyAlignment="1">
      <alignment horizontal="center" vertical="top"/>
    </xf>
    <xf numFmtId="0" fontId="68" fillId="0" borderId="26" xfId="0" applyFont="1" applyBorder="1" applyAlignment="1">
      <alignment vertical="top" wrapText="1"/>
    </xf>
    <xf numFmtId="0" fontId="66" fillId="0" borderId="24" xfId="0" applyFont="1" applyBorder="1" applyAlignment="1">
      <alignment horizontal="center" vertical="top"/>
    </xf>
    <xf numFmtId="4" fontId="66" fillId="0" borderId="27" xfId="0" applyNumberFormat="1" applyFont="1" applyBorder="1" applyAlignment="1">
      <alignment horizontal="right" vertical="top"/>
    </xf>
    <xf numFmtId="4" fontId="66" fillId="0" borderId="28" xfId="0" applyNumberFormat="1" applyFont="1" applyBorder="1" applyAlignment="1">
      <alignment horizontal="right" vertical="top"/>
    </xf>
    <xf numFmtId="4" fontId="66" fillId="0" borderId="29" xfId="0" applyNumberFormat="1" applyFont="1" applyBorder="1" applyAlignment="1">
      <alignment horizontal="right" vertical="top"/>
    </xf>
    <xf numFmtId="4" fontId="71" fillId="0" borderId="30" xfId="0" applyNumberFormat="1" applyFont="1" applyBorder="1" applyAlignment="1">
      <alignment horizontal="right" vertical="top"/>
    </xf>
    <xf numFmtId="0" fontId="68" fillId="0" borderId="0" xfId="0" applyFont="1" applyAlignment="1">
      <alignment vertical="top"/>
    </xf>
    <xf numFmtId="0" fontId="66" fillId="0" borderId="0" xfId="0" applyFont="1" applyAlignment="1">
      <alignment vertical="top"/>
    </xf>
    <xf numFmtId="164" fontId="67" fillId="0" borderId="31" xfId="0" applyNumberFormat="1" applyFont="1" applyBorder="1" applyAlignment="1">
      <alignment vertical="top"/>
    </xf>
    <xf numFmtId="49" fontId="77" fillId="0" borderId="32" xfId="0" applyNumberFormat="1" applyFont="1" applyBorder="1" applyAlignment="1">
      <alignment horizontal="center" vertical="top"/>
    </xf>
    <xf numFmtId="0" fontId="66" fillId="0" borderId="31" xfId="0" applyFont="1" applyBorder="1" applyAlignment="1">
      <alignment horizontal="center" vertical="top"/>
    </xf>
    <xf numFmtId="4" fontId="66" fillId="0" borderId="33" xfId="0" applyNumberFormat="1" applyFont="1" applyBorder="1" applyAlignment="1">
      <alignment horizontal="right" vertical="top"/>
    </xf>
    <xf numFmtId="4" fontId="66" fillId="0" borderId="34" xfId="0" applyNumberFormat="1" applyFont="1" applyBorder="1" applyAlignment="1">
      <alignment horizontal="right" vertical="top"/>
    </xf>
    <xf numFmtId="4" fontId="66" fillId="0" borderId="35" xfId="0" applyNumberFormat="1" applyFont="1" applyBorder="1" applyAlignment="1">
      <alignment horizontal="right" vertical="top"/>
    </xf>
    <xf numFmtId="4" fontId="71" fillId="0" borderId="36" xfId="0" applyNumberFormat="1" applyFont="1" applyBorder="1" applyAlignment="1">
      <alignment horizontal="right" vertical="top"/>
    </xf>
    <xf numFmtId="0" fontId="76" fillId="37" borderId="37" xfId="0" applyFont="1" applyFill="1" applyBorder="1" applyAlignment="1">
      <alignment vertical="top" wrapText="1"/>
    </xf>
    <xf numFmtId="0" fontId="67" fillId="37" borderId="17" xfId="0" applyFont="1" applyFill="1" applyBorder="1" applyAlignment="1">
      <alignment horizontal="center" vertical="top"/>
    </xf>
    <xf numFmtId="4" fontId="67" fillId="37" borderId="38" xfId="0" applyNumberFormat="1" applyFont="1" applyFill="1" applyBorder="1" applyAlignment="1">
      <alignment horizontal="right" vertical="top"/>
    </xf>
    <xf numFmtId="4" fontId="67" fillId="37" borderId="39" xfId="0" applyNumberFormat="1" applyFont="1" applyFill="1" applyBorder="1" applyAlignment="1">
      <alignment horizontal="right" vertical="top"/>
    </xf>
    <xf numFmtId="4" fontId="67" fillId="37" borderId="40" xfId="0" applyNumberFormat="1" applyFont="1" applyFill="1" applyBorder="1" applyAlignment="1">
      <alignment horizontal="right" vertical="top"/>
    </xf>
    <xf numFmtId="4" fontId="71" fillId="37" borderId="41" xfId="0" applyNumberFormat="1" applyFont="1" applyFill="1" applyBorder="1" applyAlignment="1">
      <alignment horizontal="right" vertical="top"/>
    </xf>
    <xf numFmtId="164" fontId="67" fillId="0" borderId="42" xfId="0" applyNumberFormat="1" applyFont="1" applyBorder="1" applyAlignment="1">
      <alignment vertical="top"/>
    </xf>
    <xf numFmtId="0" fontId="66" fillId="0" borderId="42" xfId="0" applyFont="1" applyBorder="1" applyAlignment="1">
      <alignment horizontal="center" vertical="top"/>
    </xf>
    <xf numFmtId="4" fontId="66" fillId="0" borderId="43" xfId="0" applyNumberFormat="1" applyFont="1" applyBorder="1" applyAlignment="1">
      <alignment horizontal="right" vertical="top"/>
    </xf>
    <xf numFmtId="4" fontId="66" fillId="0" borderId="44" xfId="0" applyNumberFormat="1" applyFont="1" applyBorder="1" applyAlignment="1">
      <alignment horizontal="right" vertical="top"/>
    </xf>
    <xf numFmtId="4" fontId="66" fillId="0" borderId="45" xfId="0" applyNumberFormat="1" applyFont="1" applyBorder="1" applyAlignment="1">
      <alignment horizontal="right" vertical="top"/>
    </xf>
    <xf numFmtId="0" fontId="78" fillId="37" borderId="37" xfId="0" applyFont="1" applyFill="1" applyBorder="1" applyAlignment="1">
      <alignment vertical="top" wrapText="1"/>
    </xf>
    <xf numFmtId="49" fontId="77" fillId="0" borderId="46" xfId="0" applyNumberFormat="1" applyFont="1" applyBorder="1" applyAlignment="1">
      <alignment horizontal="center" vertical="top"/>
    </xf>
    <xf numFmtId="49" fontId="77" fillId="37" borderId="18" xfId="0" applyNumberFormat="1" applyFont="1" applyFill="1" applyBorder="1" applyAlignment="1">
      <alignment horizontal="center" vertical="top"/>
    </xf>
    <xf numFmtId="164" fontId="67" fillId="0" borderId="19" xfId="0" applyNumberFormat="1" applyFont="1" applyBorder="1" applyAlignment="1">
      <alignment vertical="top"/>
    </xf>
    <xf numFmtId="49" fontId="77" fillId="0" borderId="47" xfId="0" applyNumberFormat="1" applyFont="1" applyBorder="1" applyAlignment="1">
      <alignment horizontal="center" vertical="top"/>
    </xf>
    <xf numFmtId="0" fontId="66" fillId="0" borderId="19" xfId="0" applyFont="1" applyBorder="1" applyAlignment="1">
      <alignment horizontal="center" vertical="top"/>
    </xf>
    <xf numFmtId="4" fontId="66" fillId="0" borderId="20" xfId="0" applyNumberFormat="1" applyFont="1" applyBorder="1" applyAlignment="1">
      <alignment horizontal="right" vertical="top"/>
    </xf>
    <xf numFmtId="4" fontId="66" fillId="0" borderId="21" xfId="0" applyNumberFormat="1" applyFont="1" applyBorder="1" applyAlignment="1">
      <alignment horizontal="right" vertical="top"/>
    </xf>
    <xf numFmtId="4" fontId="66" fillId="0" borderId="22" xfId="0" applyNumberFormat="1" applyFont="1" applyBorder="1" applyAlignment="1">
      <alignment horizontal="right" vertical="top"/>
    </xf>
    <xf numFmtId="4" fontId="71" fillId="0" borderId="23" xfId="0" applyNumberFormat="1" applyFont="1" applyBorder="1" applyAlignment="1">
      <alignment horizontal="right" vertical="top"/>
    </xf>
    <xf numFmtId="0" fontId="66" fillId="0" borderId="48" xfId="0" applyFont="1" applyBorder="1" applyAlignment="1">
      <alignment vertical="top" wrapText="1"/>
    </xf>
    <xf numFmtId="4" fontId="67" fillId="38" borderId="49" xfId="0" applyNumberFormat="1" applyFont="1" applyFill="1" applyBorder="1" applyAlignment="1">
      <alignment horizontal="right" vertical="center"/>
    </xf>
    <xf numFmtId="4" fontId="67" fillId="38" borderId="50" xfId="0" applyNumberFormat="1" applyFont="1" applyFill="1" applyBorder="1" applyAlignment="1">
      <alignment horizontal="right" vertical="center"/>
    </xf>
    <xf numFmtId="4" fontId="67" fillId="38" borderId="51" xfId="0" applyNumberFormat="1" applyFont="1" applyFill="1" applyBorder="1" applyAlignment="1">
      <alignment horizontal="right" vertical="center"/>
    </xf>
    <xf numFmtId="0" fontId="67" fillId="36" borderId="13" xfId="0" applyFont="1" applyFill="1" applyBorder="1" applyAlignment="1">
      <alignment vertical="center"/>
    </xf>
    <xf numFmtId="0" fontId="77" fillId="36" borderId="52" xfId="0" applyFont="1" applyFill="1" applyBorder="1" applyAlignment="1">
      <alignment horizontal="center" vertical="center"/>
    </xf>
    <xf numFmtId="0" fontId="67" fillId="36" borderId="14" xfId="0" applyFont="1" applyFill="1" applyBorder="1" applyAlignment="1">
      <alignment vertical="center"/>
    </xf>
    <xf numFmtId="0" fontId="77" fillId="0" borderId="0" xfId="0" applyFont="1" applyAlignment="1">
      <alignment vertical="top"/>
    </xf>
    <xf numFmtId="0" fontId="66" fillId="0" borderId="26" xfId="0" applyFont="1" applyBorder="1" applyAlignment="1">
      <alignment vertical="top" wrapText="1"/>
    </xf>
    <xf numFmtId="0" fontId="68" fillId="0" borderId="53" xfId="0" applyFont="1" applyBorder="1" applyAlignment="1">
      <alignment vertical="top" wrapText="1"/>
    </xf>
    <xf numFmtId="4" fontId="71" fillId="38" borderId="54" xfId="0" applyNumberFormat="1" applyFont="1" applyFill="1" applyBorder="1" applyAlignment="1">
      <alignment horizontal="right" vertical="center"/>
    </xf>
    <xf numFmtId="0" fontId="78" fillId="37" borderId="10" xfId="0" applyFont="1" applyFill="1" applyBorder="1" applyAlignment="1">
      <alignment vertical="top" wrapText="1"/>
    </xf>
    <xf numFmtId="0" fontId="66" fillId="0" borderId="26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center" vertical="top"/>
    </xf>
    <xf numFmtId="0" fontId="66" fillId="0" borderId="48" xfId="0" applyFont="1" applyBorder="1" applyAlignment="1">
      <alignment horizontal="left" vertical="top" wrapText="1"/>
    </xf>
    <xf numFmtId="0" fontId="68" fillId="0" borderId="31" xfId="0" applyFont="1" applyBorder="1" applyAlignment="1">
      <alignment horizontal="center" vertical="top"/>
    </xf>
    <xf numFmtId="164" fontId="76" fillId="38" borderId="13" xfId="0" applyNumberFormat="1" applyFont="1" applyFill="1" applyBorder="1" applyAlignment="1">
      <alignment vertical="center"/>
    </xf>
    <xf numFmtId="164" fontId="67" fillId="38" borderId="14" xfId="0" applyNumberFormat="1" applyFont="1" applyFill="1" applyBorder="1" applyAlignment="1">
      <alignment horizontal="center" vertical="center"/>
    </xf>
    <xf numFmtId="0" fontId="67" fillId="38" borderId="14" xfId="0" applyFont="1" applyFill="1" applyBorder="1" applyAlignment="1">
      <alignment vertical="center" wrapText="1"/>
    </xf>
    <xf numFmtId="0" fontId="67" fillId="38" borderId="55" xfId="0" applyFont="1" applyFill="1" applyBorder="1" applyAlignment="1">
      <alignment horizontal="center" vertical="center"/>
    </xf>
    <xf numFmtId="4" fontId="67" fillId="38" borderId="56" xfId="0" applyNumberFormat="1" applyFont="1" applyFill="1" applyBorder="1" applyAlignment="1">
      <alignment horizontal="right" vertical="center"/>
    </xf>
    <xf numFmtId="0" fontId="66" fillId="36" borderId="57" xfId="0" applyFont="1" applyFill="1" applyBorder="1" applyAlignment="1">
      <alignment horizontal="center" vertical="center"/>
    </xf>
    <xf numFmtId="0" fontId="68" fillId="0" borderId="58" xfId="0" applyFont="1" applyBorder="1" applyAlignment="1">
      <alignment vertical="top" wrapText="1"/>
    </xf>
    <xf numFmtId="164" fontId="67" fillId="0" borderId="27" xfId="0" applyNumberFormat="1" applyFont="1" applyBorder="1" applyAlignment="1">
      <alignment vertical="top"/>
    </xf>
    <xf numFmtId="49" fontId="77" fillId="0" borderId="28" xfId="0" applyNumberFormat="1" applyFont="1" applyBorder="1" applyAlignment="1">
      <alignment horizontal="center" vertical="top"/>
    </xf>
    <xf numFmtId="0" fontId="67" fillId="36" borderId="59" xfId="0" applyFont="1" applyFill="1" applyBorder="1" applyAlignment="1">
      <alignment vertical="center"/>
    </xf>
    <xf numFmtId="0" fontId="77" fillId="36" borderId="60" xfId="0" applyFont="1" applyFill="1" applyBorder="1" applyAlignment="1">
      <alignment horizontal="center" vertical="center"/>
    </xf>
    <xf numFmtId="0" fontId="67" fillId="36" borderId="57" xfId="0" applyFont="1" applyFill="1" applyBorder="1" applyAlignment="1">
      <alignment vertical="center"/>
    </xf>
    <xf numFmtId="0" fontId="78" fillId="37" borderId="10" xfId="0" applyFont="1" applyFill="1" applyBorder="1" applyAlignment="1">
      <alignment horizontal="left" vertical="top" wrapText="1"/>
    </xf>
    <xf numFmtId="0" fontId="78" fillId="37" borderId="37" xfId="0" applyFont="1" applyFill="1" applyBorder="1" applyAlignment="1">
      <alignment horizontal="left" vertical="top" wrapText="1"/>
    </xf>
    <xf numFmtId="0" fontId="68" fillId="0" borderId="61" xfId="0" applyFont="1" applyBorder="1" applyAlignment="1">
      <alignment vertical="top" wrapText="1"/>
    </xf>
    <xf numFmtId="0" fontId="77" fillId="36" borderId="57" xfId="0" applyFont="1" applyFill="1" applyBorder="1" applyAlignment="1">
      <alignment vertical="center"/>
    </xf>
    <xf numFmtId="0" fontId="66" fillId="0" borderId="58" xfId="0" applyFont="1" applyBorder="1" applyAlignment="1">
      <alignment vertical="top" wrapText="1"/>
    </xf>
    <xf numFmtId="4" fontId="68" fillId="0" borderId="27" xfId="0" applyNumberFormat="1" applyFont="1" applyBorder="1" applyAlignment="1">
      <alignment horizontal="right" vertical="top"/>
    </xf>
    <xf numFmtId="4" fontId="68" fillId="0" borderId="28" xfId="0" applyNumberFormat="1" applyFont="1" applyBorder="1" applyAlignment="1">
      <alignment horizontal="right" vertical="top"/>
    </xf>
    <xf numFmtId="0" fontId="66" fillId="0" borderId="18" xfId="0" applyFont="1" applyBorder="1" applyAlignment="1">
      <alignment horizontal="center" vertical="top"/>
    </xf>
    <xf numFmtId="166" fontId="77" fillId="0" borderId="25" xfId="0" applyNumberFormat="1" applyFont="1" applyBorder="1" applyAlignment="1">
      <alignment horizontal="center" vertical="top"/>
    </xf>
    <xf numFmtId="0" fontId="66" fillId="0" borderId="25" xfId="0" applyFont="1" applyBorder="1" applyAlignment="1">
      <alignment horizontal="center" vertical="top"/>
    </xf>
    <xf numFmtId="4" fontId="66" fillId="0" borderId="30" xfId="0" applyNumberFormat="1" applyFont="1" applyBorder="1" applyAlignment="1">
      <alignment horizontal="right" vertical="top"/>
    </xf>
    <xf numFmtId="0" fontId="66" fillId="0" borderId="32" xfId="0" applyFont="1" applyBorder="1" applyAlignment="1">
      <alignment horizontal="center" vertical="top"/>
    </xf>
    <xf numFmtId="4" fontId="66" fillId="0" borderId="36" xfId="0" applyNumberFormat="1" applyFont="1" applyBorder="1" applyAlignment="1">
      <alignment horizontal="right" vertical="top"/>
    </xf>
    <xf numFmtId="0" fontId="66" fillId="0" borderId="10" xfId="0" applyFont="1" applyBorder="1" applyAlignment="1">
      <alignment vertical="top" wrapText="1"/>
    </xf>
    <xf numFmtId="4" fontId="66" fillId="0" borderId="23" xfId="0" applyNumberFormat="1" applyFont="1" applyBorder="1" applyAlignment="1">
      <alignment horizontal="right" vertical="top"/>
    </xf>
    <xf numFmtId="166" fontId="77" fillId="0" borderId="32" xfId="0" applyNumberFormat="1" applyFont="1" applyBorder="1" applyAlignment="1">
      <alignment horizontal="center" vertical="top"/>
    </xf>
    <xf numFmtId="166" fontId="77" fillId="0" borderId="46" xfId="0" applyNumberFormat="1" applyFont="1" applyBorder="1" applyAlignment="1">
      <alignment horizontal="center" vertical="top"/>
    </xf>
    <xf numFmtId="0" fontId="66" fillId="0" borderId="46" xfId="0" applyFont="1" applyBorder="1" applyAlignment="1">
      <alignment horizontal="center" vertical="top"/>
    </xf>
    <xf numFmtId="164" fontId="67" fillId="0" borderId="25" xfId="0" applyNumberFormat="1" applyFont="1" applyBorder="1" applyAlignment="1">
      <alignment vertical="top"/>
    </xf>
    <xf numFmtId="164" fontId="67" fillId="0" borderId="32" xfId="0" applyNumberFormat="1" applyFont="1" applyBorder="1" applyAlignment="1">
      <alignment vertical="top"/>
    </xf>
    <xf numFmtId="166" fontId="77" fillId="0" borderId="47" xfId="0" applyNumberFormat="1" applyFont="1" applyBorder="1" applyAlignment="1">
      <alignment horizontal="center" vertical="top"/>
    </xf>
    <xf numFmtId="164" fontId="67" fillId="0" borderId="33" xfId="0" applyNumberFormat="1" applyFont="1" applyBorder="1" applyAlignment="1">
      <alignment vertical="top"/>
    </xf>
    <xf numFmtId="49" fontId="77" fillId="0" borderId="34" xfId="0" applyNumberFormat="1" applyFont="1" applyBorder="1" applyAlignment="1">
      <alignment horizontal="center" vertical="top"/>
    </xf>
    <xf numFmtId="164" fontId="76" fillId="38" borderId="11" xfId="0" applyNumberFormat="1" applyFont="1" applyFill="1" applyBorder="1" applyAlignment="1">
      <alignment vertical="center"/>
    </xf>
    <xf numFmtId="0" fontId="67" fillId="38" borderId="15" xfId="0" applyFont="1" applyFill="1" applyBorder="1" applyAlignment="1">
      <alignment vertical="center" wrapText="1"/>
    </xf>
    <xf numFmtId="0" fontId="67" fillId="38" borderId="54" xfId="0" applyFont="1" applyFill="1" applyBorder="1" applyAlignment="1">
      <alignment horizontal="center" vertical="center"/>
    </xf>
    <xf numFmtId="4" fontId="71" fillId="38" borderId="55" xfId="0" applyNumberFormat="1" applyFont="1" applyFill="1" applyBorder="1" applyAlignment="1">
      <alignment horizontal="right" vertical="center"/>
    </xf>
    <xf numFmtId="164" fontId="67" fillId="35" borderId="13" xfId="0" applyNumberFormat="1" applyFont="1" applyFill="1" applyBorder="1" applyAlignment="1">
      <alignment vertical="center"/>
    </xf>
    <xf numFmtId="164" fontId="67" fillId="35" borderId="14" xfId="0" applyNumberFormat="1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vertical="center" wrapText="1"/>
    </xf>
    <xf numFmtId="0" fontId="67" fillId="35" borderId="14" xfId="0" applyFont="1" applyFill="1" applyBorder="1" applyAlignment="1">
      <alignment horizontal="center" vertical="center"/>
    </xf>
    <xf numFmtId="4" fontId="67" fillId="35" borderId="13" xfId="0" applyNumberFormat="1" applyFont="1" applyFill="1" applyBorder="1" applyAlignment="1">
      <alignment horizontal="right" vertical="center"/>
    </xf>
    <xf numFmtId="4" fontId="67" fillId="35" borderId="55" xfId="0" applyNumberFormat="1" applyFont="1" applyFill="1" applyBorder="1" applyAlignment="1">
      <alignment horizontal="right" vertical="center"/>
    </xf>
    <xf numFmtId="4" fontId="67" fillId="35" borderId="62" xfId="0" applyNumberFormat="1" applyFont="1" applyFill="1" applyBorder="1" applyAlignment="1">
      <alignment horizontal="right" vertical="center"/>
    </xf>
    <xf numFmtId="0" fontId="67" fillId="35" borderId="55" xfId="0" applyFont="1" applyFill="1" applyBorder="1" applyAlignment="1">
      <alignment horizontal="center" vertical="center"/>
    </xf>
    <xf numFmtId="4" fontId="67" fillId="35" borderId="63" xfId="0" applyNumberFormat="1" applyFont="1" applyFill="1" applyBorder="1" applyAlignment="1">
      <alignment horizontal="right" vertical="center"/>
    </xf>
    <xf numFmtId="4" fontId="71" fillId="35" borderId="63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" fontId="66" fillId="0" borderId="10" xfId="0" applyNumberFormat="1" applyFont="1" applyBorder="1" applyAlignment="1">
      <alignment horizontal="right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4" fontId="73" fillId="0" borderId="0" xfId="0" applyNumberFormat="1" applyFont="1" applyAlignment="1">
      <alignment horizontal="right"/>
    </xf>
    <xf numFmtId="0" fontId="79" fillId="0" borderId="0" xfId="0" applyFont="1" applyAlignment="1">
      <alignment wrapText="1"/>
    </xf>
    <xf numFmtId="0" fontId="69" fillId="0" borderId="0" xfId="0" applyFont="1" applyAlignment="1">
      <alignment/>
    </xf>
    <xf numFmtId="4" fontId="8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6" fillId="0" borderId="58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66" fillId="0" borderId="48" xfId="0" applyFont="1" applyBorder="1" applyAlignment="1">
      <alignment vertical="top" wrapText="1"/>
    </xf>
    <xf numFmtId="0" fontId="66" fillId="0" borderId="26" xfId="0" applyFont="1" applyBorder="1" applyAlignment="1">
      <alignment vertical="top" wrapText="1"/>
    </xf>
    <xf numFmtId="0" fontId="77" fillId="0" borderId="0" xfId="0" applyNumberFormat="1" applyFont="1" applyAlignment="1">
      <alignment horizontal="left"/>
    </xf>
    <xf numFmtId="0" fontId="6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7" fillId="0" borderId="0" xfId="0" applyNumberFormat="1" applyFont="1" applyAlignment="1">
      <alignment vertical="center"/>
    </xf>
    <xf numFmtId="0" fontId="67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horizontal="right" vertical="center"/>
    </xf>
    <xf numFmtId="0" fontId="71" fillId="0" borderId="0" xfId="0" applyNumberFormat="1" applyFont="1" applyAlignment="1">
      <alignment horizontal="right"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 vertical="center"/>
    </xf>
    <xf numFmtId="0" fontId="77" fillId="36" borderId="14" xfId="0" applyFont="1" applyFill="1" applyBorder="1" applyAlignment="1">
      <alignment vertical="center"/>
    </xf>
    <xf numFmtId="0" fontId="76" fillId="37" borderId="10" xfId="0" applyFont="1" applyFill="1" applyBorder="1" applyAlignment="1">
      <alignment vertical="top" wrapText="1"/>
    </xf>
    <xf numFmtId="0" fontId="67" fillId="36" borderId="14" xfId="0" applyFont="1" applyFill="1" applyBorder="1" applyAlignment="1">
      <alignment vertical="center"/>
    </xf>
    <xf numFmtId="164" fontId="67" fillId="37" borderId="17" xfId="0" applyNumberFormat="1" applyFont="1" applyFill="1" applyBorder="1" applyAlignment="1">
      <alignment vertical="top"/>
    </xf>
    <xf numFmtId="49" fontId="77" fillId="37" borderId="64" xfId="0" applyNumberFormat="1" applyFont="1" applyFill="1" applyBorder="1" applyAlignment="1">
      <alignment horizontal="center" vertical="top"/>
    </xf>
    <xf numFmtId="49" fontId="77" fillId="0" borderId="65" xfId="0" applyNumberFormat="1" applyFont="1" applyBorder="1" applyAlignment="1">
      <alignment horizontal="center" vertical="top"/>
    </xf>
    <xf numFmtId="49" fontId="77" fillId="0" borderId="66" xfId="0" applyNumberFormat="1" applyFont="1" applyBorder="1" applyAlignment="1">
      <alignment horizontal="center" vertical="top"/>
    </xf>
    <xf numFmtId="0" fontId="67" fillId="37" borderId="37" xfId="0" applyFont="1" applyFill="1" applyBorder="1" applyAlignment="1">
      <alignment horizontal="center" vertical="top"/>
    </xf>
    <xf numFmtId="0" fontId="68" fillId="0" borderId="26" xfId="0" applyFont="1" applyBorder="1" applyAlignment="1">
      <alignment horizontal="center" vertical="top"/>
    </xf>
    <xf numFmtId="0" fontId="76" fillId="37" borderId="64" xfId="0" applyFont="1" applyFill="1" applyBorder="1" applyAlignment="1">
      <alignment vertical="top" wrapText="1"/>
    </xf>
    <xf numFmtId="0" fontId="66" fillId="0" borderId="65" xfId="0" applyFont="1" applyBorder="1" applyAlignment="1">
      <alignment vertical="top" wrapText="1"/>
    </xf>
    <xf numFmtId="0" fontId="66" fillId="0" borderId="17" xfId="0" applyFont="1" applyBorder="1" applyAlignment="1">
      <alignment vertical="top" wrapText="1"/>
    </xf>
    <xf numFmtId="0" fontId="66" fillId="36" borderId="15" xfId="0" applyFont="1" applyFill="1" applyBorder="1" applyAlignment="1">
      <alignment horizontal="center" vertical="center"/>
    </xf>
    <xf numFmtId="0" fontId="67" fillId="38" borderId="62" xfId="0" applyFont="1" applyFill="1" applyBorder="1" applyAlignment="1">
      <alignment horizontal="center" vertical="center"/>
    </xf>
    <xf numFmtId="0" fontId="66" fillId="0" borderId="64" xfId="0" applyFont="1" applyBorder="1" applyAlignment="1">
      <alignment horizontal="center" vertical="top"/>
    </xf>
    <xf numFmtId="0" fontId="66" fillId="0" borderId="65" xfId="0" applyFont="1" applyBorder="1" applyAlignment="1">
      <alignment horizontal="center" vertical="top"/>
    </xf>
    <xf numFmtId="0" fontId="66" fillId="0" borderId="67" xfId="0" applyFont="1" applyBorder="1" applyAlignment="1">
      <alignment horizontal="center" vertical="top"/>
    </xf>
    <xf numFmtId="0" fontId="66" fillId="0" borderId="66" xfId="0" applyFont="1" applyBorder="1" applyAlignment="1">
      <alignment horizontal="center" vertical="top"/>
    </xf>
    <xf numFmtId="0" fontId="68" fillId="0" borderId="48" xfId="0" applyFont="1" applyBorder="1" applyAlignment="1">
      <alignment vertical="top" wrapText="1"/>
    </xf>
    <xf numFmtId="0" fontId="67" fillId="36" borderId="59" xfId="0" applyFont="1" applyFill="1" applyBorder="1" applyAlignment="1">
      <alignment vertical="center"/>
    </xf>
    <xf numFmtId="0" fontId="67" fillId="36" borderId="57" xfId="0" applyFont="1" applyFill="1" applyBorder="1" applyAlignment="1">
      <alignment vertical="center"/>
    </xf>
    <xf numFmtId="0" fontId="66" fillId="36" borderId="57" xfId="0" applyFont="1" applyFill="1" applyBorder="1" applyAlignment="1">
      <alignment horizontal="center" vertical="center"/>
    </xf>
    <xf numFmtId="164" fontId="67" fillId="38" borderId="0" xfId="0" applyNumberFormat="1" applyFont="1" applyFill="1" applyBorder="1" applyAlignment="1">
      <alignment horizontal="center" vertical="center"/>
    </xf>
    <xf numFmtId="164" fontId="76" fillId="38" borderId="68" xfId="0" applyNumberFormat="1" applyFont="1" applyFill="1" applyBorder="1" applyAlignment="1">
      <alignment vertical="center"/>
    </xf>
    <xf numFmtId="164" fontId="67" fillId="38" borderId="69" xfId="0" applyNumberFormat="1" applyFont="1" applyFill="1" applyBorder="1" applyAlignment="1">
      <alignment horizontal="center" vertical="center"/>
    </xf>
    <xf numFmtId="0" fontId="67" fillId="38" borderId="69" xfId="0" applyFont="1" applyFill="1" applyBorder="1" applyAlignment="1">
      <alignment vertical="center" wrapText="1"/>
    </xf>
    <xf numFmtId="0" fontId="67" fillId="38" borderId="70" xfId="0" applyFont="1" applyFill="1" applyBorder="1" applyAlignment="1">
      <alignment horizontal="center" vertical="center"/>
    </xf>
    <xf numFmtId="164" fontId="76" fillId="38" borderId="68" xfId="0" applyNumberFormat="1" applyFont="1" applyFill="1" applyBorder="1" applyAlignment="1">
      <alignment vertical="center"/>
    </xf>
    <xf numFmtId="49" fontId="77" fillId="0" borderId="67" xfId="0" applyNumberFormat="1" applyFont="1" applyBorder="1" applyAlignment="1">
      <alignment horizontal="center" vertical="top"/>
    </xf>
    <xf numFmtId="0" fontId="66" fillId="0" borderId="67" xfId="0" applyFont="1" applyBorder="1" applyAlignment="1">
      <alignment vertical="top" wrapText="1"/>
    </xf>
    <xf numFmtId="0" fontId="68" fillId="0" borderId="71" xfId="0" applyFont="1" applyBorder="1" applyAlignment="1">
      <alignment vertical="top" wrapText="1"/>
    </xf>
    <xf numFmtId="164" fontId="67" fillId="37" borderId="19" xfId="0" applyNumberFormat="1" applyFont="1" applyFill="1" applyBorder="1" applyAlignment="1">
      <alignment vertical="top"/>
    </xf>
    <xf numFmtId="0" fontId="78" fillId="37" borderId="72" xfId="0" applyFont="1" applyFill="1" applyBorder="1" applyAlignment="1">
      <alignment horizontal="left" vertical="top" wrapText="1"/>
    </xf>
    <xf numFmtId="0" fontId="78" fillId="37" borderId="37" xfId="0" applyFont="1" applyFill="1" applyBorder="1" applyAlignment="1">
      <alignment horizontal="left" vertical="top" wrapText="1"/>
    </xf>
    <xf numFmtId="0" fontId="76" fillId="37" borderId="37" xfId="0" applyFont="1" applyFill="1" applyBorder="1" applyAlignment="1">
      <alignment horizontal="left" vertical="top" wrapText="1"/>
    </xf>
    <xf numFmtId="0" fontId="77" fillId="36" borderId="12" xfId="0" applyFont="1" applyFill="1" applyBorder="1" applyAlignment="1">
      <alignment horizontal="center" vertical="center"/>
    </xf>
    <xf numFmtId="49" fontId="77" fillId="0" borderId="73" xfId="0" applyNumberFormat="1" applyFont="1" applyBorder="1" applyAlignment="1">
      <alignment horizontal="center" vertical="top"/>
    </xf>
    <xf numFmtId="49" fontId="77" fillId="37" borderId="74" xfId="0" applyNumberFormat="1" applyFont="1" applyFill="1" applyBorder="1" applyAlignment="1">
      <alignment horizontal="center" vertical="top"/>
    </xf>
    <xf numFmtId="49" fontId="77" fillId="37" borderId="75" xfId="0" applyNumberFormat="1" applyFont="1" applyFill="1" applyBorder="1" applyAlignment="1">
      <alignment horizontal="center" vertical="top"/>
    </xf>
    <xf numFmtId="4" fontId="67" fillId="33" borderId="54" xfId="0" applyNumberFormat="1" applyFont="1" applyFill="1" applyBorder="1" applyAlignment="1">
      <alignment horizontal="center" vertical="center" wrapText="1"/>
    </xf>
    <xf numFmtId="0" fontId="68" fillId="0" borderId="61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vertical="center" wrapText="1"/>
    </xf>
    <xf numFmtId="0" fontId="3" fillId="36" borderId="55" xfId="0" applyFont="1" applyFill="1" applyBorder="1" applyAlignment="1">
      <alignment vertical="center"/>
    </xf>
    <xf numFmtId="0" fontId="4" fillId="37" borderId="22" xfId="0" applyFont="1" applyFill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4" fillId="37" borderId="40" xfId="0" applyFont="1" applyFill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" fillId="38" borderId="12" xfId="0" applyFont="1" applyFill="1" applyBorder="1" applyAlignment="1">
      <alignment vertical="center" wrapText="1"/>
    </xf>
    <xf numFmtId="0" fontId="3" fillId="0" borderId="76" xfId="0" applyFont="1" applyBorder="1" applyAlignment="1">
      <alignment vertical="top" wrapText="1"/>
    </xf>
    <xf numFmtId="0" fontId="3" fillId="0" borderId="77" xfId="0" applyFont="1" applyBorder="1" applyAlignment="1">
      <alignment vertical="top" wrapText="1"/>
    </xf>
    <xf numFmtId="0" fontId="4" fillId="37" borderId="72" xfId="0" applyFont="1" applyFill="1" applyBorder="1" applyAlignment="1">
      <alignment vertical="top" wrapText="1"/>
    </xf>
    <xf numFmtId="0" fontId="4" fillId="38" borderId="52" xfId="0" applyFont="1" applyFill="1" applyBorder="1" applyAlignment="1">
      <alignment vertical="center" wrapText="1"/>
    </xf>
    <xf numFmtId="0" fontId="4" fillId="35" borderId="60" xfId="0" applyFont="1" applyFill="1" applyBorder="1" applyAlignment="1">
      <alignment vertical="center" wrapText="1"/>
    </xf>
    <xf numFmtId="0" fontId="4" fillId="35" borderId="5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66" fillId="0" borderId="24" xfId="0" applyFont="1" applyBorder="1" applyAlignment="1">
      <alignment horizontal="center" vertical="top"/>
    </xf>
    <xf numFmtId="0" fontId="66" fillId="0" borderId="31" xfId="0" applyFont="1" applyBorder="1" applyAlignment="1">
      <alignment horizontal="center" vertical="top"/>
    </xf>
    <xf numFmtId="0" fontId="68" fillId="0" borderId="19" xfId="0" applyFont="1" applyBorder="1" applyAlignment="1">
      <alignment horizontal="center" vertical="top"/>
    </xf>
    <xf numFmtId="4" fontId="67" fillId="37" borderId="41" xfId="0" applyNumberFormat="1" applyFont="1" applyFill="1" applyBorder="1" applyAlignment="1">
      <alignment horizontal="right" vertical="top"/>
    </xf>
    <xf numFmtId="0" fontId="67" fillId="37" borderId="78" xfId="0" applyFont="1" applyFill="1" applyBorder="1" applyAlignment="1">
      <alignment horizontal="center" vertical="top"/>
    </xf>
    <xf numFmtId="4" fontId="66" fillId="0" borderId="44" xfId="0" applyNumberFormat="1" applyFont="1" applyFill="1" applyBorder="1" applyAlignment="1">
      <alignment horizontal="right" vertical="top"/>
    </xf>
    <xf numFmtId="4" fontId="66" fillId="0" borderId="33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65" fontId="67" fillId="33" borderId="79" xfId="0" applyNumberFormat="1" applyFont="1" applyFill="1" applyBorder="1" applyAlignment="1">
      <alignment horizontal="center" vertical="center" wrapText="1"/>
    </xf>
    <xf numFmtId="165" fontId="67" fillId="33" borderId="0" xfId="0" applyNumberFormat="1" applyFont="1" applyFill="1" applyBorder="1" applyAlignment="1">
      <alignment horizontal="center" vertical="center" wrapText="1"/>
    </xf>
    <xf numFmtId="4" fontId="71" fillId="0" borderId="23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0" fontId="71" fillId="37" borderId="23" xfId="0" applyNumberFormat="1" applyFont="1" applyFill="1" applyBorder="1" applyAlignment="1">
      <alignment horizontal="right" vertical="top"/>
    </xf>
    <xf numFmtId="4" fontId="71" fillId="38" borderId="15" xfId="0" applyNumberFormat="1" applyFont="1" applyFill="1" applyBorder="1" applyAlignment="1">
      <alignment horizontal="right" vertical="center"/>
    </xf>
    <xf numFmtId="4" fontId="71" fillId="0" borderId="80" xfId="0" applyNumberFormat="1" applyFont="1" applyFill="1" applyBorder="1" applyAlignment="1">
      <alignment horizontal="right" vertical="top"/>
    </xf>
    <xf numFmtId="4" fontId="71" fillId="39" borderId="78" xfId="0" applyNumberFormat="1" applyFont="1" applyFill="1" applyBorder="1" applyAlignment="1">
      <alignment horizontal="right" vertical="top"/>
    </xf>
    <xf numFmtId="4" fontId="71" fillId="40" borderId="23" xfId="0" applyNumberFormat="1" applyFont="1" applyFill="1" applyBorder="1" applyAlignment="1">
      <alignment horizontal="right" vertical="top"/>
    </xf>
    <xf numFmtId="10" fontId="71" fillId="41" borderId="23" xfId="0" applyNumberFormat="1" applyFont="1" applyFill="1" applyBorder="1" applyAlignment="1">
      <alignment horizontal="right" vertical="top"/>
    </xf>
    <xf numFmtId="10" fontId="71" fillId="0" borderId="23" xfId="0" applyNumberFormat="1" applyFont="1" applyFill="1" applyBorder="1" applyAlignment="1">
      <alignment horizontal="right" vertical="top"/>
    </xf>
    <xf numFmtId="0" fontId="81" fillId="0" borderId="0" xfId="0" applyFont="1" applyAlignment="1">
      <alignment/>
    </xf>
    <xf numFmtId="10" fontId="81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10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57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0" fontId="82" fillId="0" borderId="0" xfId="0" applyFont="1" applyAlignment="1">
      <alignment/>
    </xf>
    <xf numFmtId="0" fontId="82" fillId="0" borderId="10" xfId="0" applyFont="1" applyBorder="1" applyAlignment="1">
      <alignment/>
    </xf>
    <xf numFmtId="10" fontId="82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4" fontId="67" fillId="33" borderId="54" xfId="0" applyNumberFormat="1" applyFont="1" applyFill="1" applyBorder="1" applyAlignment="1">
      <alignment horizontal="center" vertical="center" wrapText="1"/>
    </xf>
    <xf numFmtId="10" fontId="49" fillId="0" borderId="81" xfId="0" applyNumberFormat="1" applyFont="1" applyBorder="1" applyAlignment="1">
      <alignment horizontal="center" vertical="center"/>
    </xf>
    <xf numFmtId="4" fontId="49" fillId="0" borderId="81" xfId="0" applyNumberFormat="1" applyFont="1" applyBorder="1" applyAlignment="1">
      <alignment horizontal="center" vertical="center"/>
    </xf>
    <xf numFmtId="10" fontId="49" fillId="0" borderId="82" xfId="0" applyNumberFormat="1" applyFont="1" applyBorder="1" applyAlignment="1">
      <alignment horizontal="center" vertical="center"/>
    </xf>
    <xf numFmtId="4" fontId="49" fillId="0" borderId="83" xfId="0" applyNumberFormat="1" applyFont="1" applyBorder="1" applyAlignment="1">
      <alignment horizontal="center" vertical="center"/>
    </xf>
    <xf numFmtId="4" fontId="49" fillId="0" borderId="84" xfId="0" applyNumberFormat="1" applyFont="1" applyBorder="1" applyAlignment="1">
      <alignment horizontal="center" vertical="center"/>
    </xf>
    <xf numFmtId="4" fontId="49" fillId="0" borderId="85" xfId="0" applyNumberFormat="1" applyFont="1" applyBorder="1" applyAlignment="1">
      <alignment horizontal="center" vertical="center"/>
    </xf>
    <xf numFmtId="10" fontId="49" fillId="0" borderId="85" xfId="0" applyNumberFormat="1" applyFont="1" applyBorder="1" applyAlignment="1">
      <alignment horizontal="center" vertical="center"/>
    </xf>
    <xf numFmtId="10" fontId="49" fillId="0" borderId="84" xfId="0" applyNumberFormat="1" applyFont="1" applyBorder="1" applyAlignment="1">
      <alignment horizontal="center" vertical="center"/>
    </xf>
    <xf numFmtId="10" fontId="83" fillId="0" borderId="84" xfId="0" applyNumberFormat="1" applyFont="1" applyBorder="1" applyAlignment="1">
      <alignment horizontal="center" vertical="center"/>
    </xf>
    <xf numFmtId="4" fontId="57" fillId="0" borderId="86" xfId="0" applyNumberFormat="1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49" fillId="0" borderId="78" xfId="0" applyFont="1" applyBorder="1" applyAlignment="1">
      <alignment horizontal="center" vertical="center" wrapText="1"/>
    </xf>
    <xf numFmtId="4" fontId="67" fillId="38" borderId="87" xfId="0" applyNumberFormat="1" applyFont="1" applyFill="1" applyBorder="1" applyAlignment="1">
      <alignment horizontal="right" vertical="center"/>
    </xf>
    <xf numFmtId="4" fontId="67" fillId="38" borderId="54" xfId="0" applyNumberFormat="1" applyFont="1" applyFill="1" applyBorder="1" applyAlignment="1">
      <alignment horizontal="right" vertical="center"/>
    </xf>
    <xf numFmtId="4" fontId="67" fillId="37" borderId="88" xfId="0" applyNumberFormat="1" applyFont="1" applyFill="1" applyBorder="1" applyAlignment="1">
      <alignment horizontal="right" vertical="top"/>
    </xf>
    <xf numFmtId="4" fontId="67" fillId="37" borderId="89" xfId="0" applyNumberFormat="1" applyFont="1" applyFill="1" applyBorder="1" applyAlignment="1">
      <alignment horizontal="right" vertical="top"/>
    </xf>
    <xf numFmtId="4" fontId="71" fillId="7" borderId="80" xfId="0" applyNumberFormat="1" applyFont="1" applyFill="1" applyBorder="1" applyAlignment="1">
      <alignment horizontal="right" vertical="top"/>
    </xf>
    <xf numFmtId="4" fontId="67" fillId="37" borderId="90" xfId="0" applyNumberFormat="1" applyFont="1" applyFill="1" applyBorder="1" applyAlignment="1">
      <alignment horizontal="right" vertical="top"/>
    </xf>
    <xf numFmtId="4" fontId="66" fillId="37" borderId="40" xfId="0" applyNumberFormat="1" applyFont="1" applyFill="1" applyBorder="1" applyAlignment="1">
      <alignment horizontal="right" vertical="top"/>
    </xf>
    <xf numFmtId="4" fontId="71" fillId="37" borderId="39" xfId="0" applyNumberFormat="1" applyFont="1" applyFill="1" applyBorder="1" applyAlignment="1">
      <alignment horizontal="right" vertical="top"/>
    </xf>
    <xf numFmtId="4" fontId="71" fillId="40" borderId="80" xfId="0" applyNumberFormat="1" applyFont="1" applyFill="1" applyBorder="1" applyAlignment="1">
      <alignment horizontal="right" vertical="top"/>
    </xf>
    <xf numFmtId="4" fontId="49" fillId="0" borderId="91" xfId="0" applyNumberFormat="1" applyFont="1" applyBorder="1" applyAlignment="1">
      <alignment horizontal="center" vertical="center"/>
    </xf>
    <xf numFmtId="10" fontId="49" fillId="0" borderId="91" xfId="0" applyNumberFormat="1" applyFont="1" applyBorder="1" applyAlignment="1">
      <alignment horizontal="center" vertical="center"/>
    </xf>
    <xf numFmtId="49" fontId="49" fillId="0" borderId="78" xfId="0" applyNumberFormat="1" applyFont="1" applyBorder="1" applyAlignment="1">
      <alignment horizontal="center" vertical="center" wrapText="1"/>
    </xf>
    <xf numFmtId="49" fontId="49" fillId="0" borderId="85" xfId="0" applyNumberFormat="1" applyFont="1" applyBorder="1" applyAlignment="1">
      <alignment horizontal="center" vertical="center"/>
    </xf>
    <xf numFmtId="49" fontId="49" fillId="0" borderId="86" xfId="0" applyNumberFormat="1" applyFont="1" applyBorder="1" applyAlignment="1">
      <alignment horizontal="center" vertical="center"/>
    </xf>
    <xf numFmtId="49" fontId="49" fillId="0" borderId="92" xfId="0" applyNumberFormat="1" applyFont="1" applyBorder="1" applyAlignment="1">
      <alignment horizontal="center" vertical="center"/>
    </xf>
    <xf numFmtId="10" fontId="57" fillId="0" borderId="93" xfId="0" applyNumberFormat="1" applyFont="1" applyBorder="1" applyAlignment="1">
      <alignment horizontal="center" vertical="center"/>
    </xf>
    <xf numFmtId="4" fontId="57" fillId="0" borderId="94" xfId="0" applyNumberFormat="1" applyFont="1" applyBorder="1" applyAlignment="1">
      <alignment horizontal="center" vertical="center"/>
    </xf>
    <xf numFmtId="10" fontId="83" fillId="0" borderId="95" xfId="0" applyNumberFormat="1" applyFont="1" applyBorder="1" applyAlignment="1">
      <alignment horizontal="center" vertical="center"/>
    </xf>
    <xf numFmtId="4" fontId="57" fillId="0" borderId="96" xfId="0" applyNumberFormat="1" applyFont="1" applyBorder="1" applyAlignment="1">
      <alignment horizontal="center" vertical="center"/>
    </xf>
    <xf numFmtId="10" fontId="83" fillId="0" borderId="97" xfId="0" applyNumberFormat="1" applyFont="1" applyBorder="1" applyAlignment="1">
      <alignment horizontal="center" vertical="center"/>
    </xf>
    <xf numFmtId="4" fontId="57" fillId="0" borderId="98" xfId="0" applyNumberFormat="1" applyFont="1" applyBorder="1" applyAlignment="1">
      <alignment horizontal="center" vertical="center"/>
    </xf>
    <xf numFmtId="10" fontId="49" fillId="0" borderId="93" xfId="0" applyNumberFormat="1" applyFont="1" applyBorder="1" applyAlignment="1">
      <alignment horizontal="center" vertical="center"/>
    </xf>
    <xf numFmtId="4" fontId="49" fillId="0" borderId="94" xfId="0" applyNumberFormat="1" applyFont="1" applyBorder="1" applyAlignment="1">
      <alignment horizontal="center" vertical="center"/>
    </xf>
    <xf numFmtId="10" fontId="49" fillId="0" borderId="95" xfId="0" applyNumberFormat="1" applyFont="1" applyBorder="1" applyAlignment="1">
      <alignment horizontal="center" vertical="center"/>
    </xf>
    <xf numFmtId="4" fontId="49" fillId="0" borderId="96" xfId="0" applyNumberFormat="1" applyFont="1" applyBorder="1" applyAlignment="1">
      <alignment horizontal="center" vertical="center"/>
    </xf>
    <xf numFmtId="10" fontId="49" fillId="0" borderId="97" xfId="0" applyNumberFormat="1" applyFont="1" applyBorder="1" applyAlignment="1">
      <alignment horizontal="center" vertical="center"/>
    </xf>
    <xf numFmtId="4" fontId="49" fillId="0" borderId="98" xfId="0" applyNumberFormat="1" applyFont="1" applyBorder="1" applyAlignment="1">
      <alignment horizontal="center" vertical="center"/>
    </xf>
    <xf numFmtId="4" fontId="49" fillId="0" borderId="93" xfId="0" applyNumberFormat="1" applyFont="1" applyBorder="1" applyAlignment="1">
      <alignment horizontal="center" vertical="center"/>
    </xf>
    <xf numFmtId="4" fontId="49" fillId="0" borderId="95" xfId="0" applyNumberFormat="1" applyFont="1" applyBorder="1" applyAlignment="1">
      <alignment horizontal="center" vertical="center"/>
    </xf>
    <xf numFmtId="4" fontId="49" fillId="0" borderId="97" xfId="0" applyNumberFormat="1" applyFont="1" applyBorder="1" applyAlignment="1">
      <alignment horizontal="center" vertical="center"/>
    </xf>
    <xf numFmtId="4" fontId="49" fillId="0" borderId="99" xfId="0" applyNumberFormat="1" applyFont="1" applyBorder="1" applyAlignment="1">
      <alignment horizontal="center" vertical="center"/>
    </xf>
    <xf numFmtId="10" fontId="49" fillId="0" borderId="99" xfId="0" applyNumberFormat="1" applyFont="1" applyBorder="1" applyAlignment="1">
      <alignment horizontal="center" vertical="center"/>
    </xf>
    <xf numFmtId="4" fontId="6" fillId="0" borderId="96" xfId="0" applyNumberFormat="1" applyFont="1" applyBorder="1" applyAlignment="1">
      <alignment horizontal="center" vertical="center"/>
    </xf>
    <xf numFmtId="4" fontId="66" fillId="0" borderId="58" xfId="0" applyNumberFormat="1" applyFont="1" applyBorder="1" applyAlignment="1">
      <alignment horizontal="right" vertical="top"/>
    </xf>
    <xf numFmtId="4" fontId="67" fillId="37" borderId="100" xfId="0" applyNumberFormat="1" applyFont="1" applyFill="1" applyBorder="1" applyAlignment="1">
      <alignment horizontal="right" vertical="top"/>
    </xf>
    <xf numFmtId="0" fontId="4" fillId="37" borderId="101" xfId="0" applyFont="1" applyFill="1" applyBorder="1" applyAlignment="1">
      <alignment vertical="top" wrapText="1"/>
    </xf>
    <xf numFmtId="4" fontId="71" fillId="0" borderId="102" xfId="0" applyNumberFormat="1" applyFont="1" applyBorder="1" applyAlignment="1">
      <alignment horizontal="right" vertical="top"/>
    </xf>
    <xf numFmtId="4" fontId="71" fillId="0" borderId="23" xfId="0" applyNumberFormat="1" applyFont="1" applyFill="1" applyBorder="1" applyAlignment="1">
      <alignment horizontal="right" vertical="top"/>
    </xf>
    <xf numFmtId="10" fontId="71" fillId="0" borderId="23" xfId="0" applyNumberFormat="1" applyFont="1" applyFill="1" applyBorder="1" applyAlignment="1">
      <alignment horizontal="right" vertical="top"/>
    </xf>
    <xf numFmtId="0" fontId="3" fillId="0" borderId="103" xfId="0" applyFont="1" applyBorder="1" applyAlignment="1">
      <alignment vertical="top" wrapText="1"/>
    </xf>
    <xf numFmtId="4" fontId="71" fillId="0" borderId="104" xfId="0" applyNumberFormat="1" applyFont="1" applyBorder="1" applyAlignment="1">
      <alignment horizontal="right" vertical="top"/>
    </xf>
    <xf numFmtId="4" fontId="71" fillId="0" borderId="105" xfId="0" applyNumberFormat="1" applyFont="1" applyFill="1" applyBorder="1" applyAlignment="1">
      <alignment horizontal="right" vertical="top"/>
    </xf>
    <xf numFmtId="10" fontId="71" fillId="0" borderId="105" xfId="0" applyNumberFormat="1" applyFont="1" applyFill="1" applyBorder="1" applyAlignment="1">
      <alignment horizontal="right" vertical="top"/>
    </xf>
    <xf numFmtId="0" fontId="3" fillId="0" borderId="106" xfId="0" applyFont="1" applyBorder="1" applyAlignment="1">
      <alignment vertical="top" wrapText="1"/>
    </xf>
    <xf numFmtId="10" fontId="71" fillId="0" borderId="80" xfId="0" applyNumberFormat="1" applyFont="1" applyFill="1" applyBorder="1" applyAlignment="1">
      <alignment horizontal="right" vertical="top"/>
    </xf>
    <xf numFmtId="4" fontId="71" fillId="36" borderId="0" xfId="0" applyNumberFormat="1" applyFont="1" applyFill="1" applyBorder="1" applyAlignment="1">
      <alignment horizontal="right" vertical="center"/>
    </xf>
    <xf numFmtId="0" fontId="3" fillId="36" borderId="79" xfId="0" applyFont="1" applyFill="1" applyBorder="1" applyAlignment="1">
      <alignment vertical="center"/>
    </xf>
    <xf numFmtId="4" fontId="71" fillId="38" borderId="107" xfId="0" applyNumberFormat="1" applyFont="1" applyFill="1" applyBorder="1" applyAlignment="1">
      <alignment horizontal="right" vertical="center"/>
    </xf>
    <xf numFmtId="4" fontId="71" fillId="38" borderId="108" xfId="0" applyNumberFormat="1" applyFont="1" applyFill="1" applyBorder="1" applyAlignment="1">
      <alignment horizontal="right" vertical="center"/>
    </xf>
    <xf numFmtId="0" fontId="4" fillId="38" borderId="109" xfId="0" applyFont="1" applyFill="1" applyBorder="1" applyAlignment="1">
      <alignment vertical="center" wrapText="1"/>
    </xf>
    <xf numFmtId="4" fontId="71" fillId="36" borderId="57" xfId="0" applyNumberFormat="1" applyFont="1" applyFill="1" applyBorder="1" applyAlignment="1">
      <alignment horizontal="right" vertical="center"/>
    </xf>
    <xf numFmtId="4" fontId="71" fillId="40" borderId="23" xfId="0" applyNumberFormat="1" applyFont="1" applyFill="1" applyBorder="1" applyAlignment="1">
      <alignment horizontal="right" vertical="top"/>
    </xf>
    <xf numFmtId="0" fontId="3" fillId="36" borderId="62" xfId="0" applyFont="1" applyFill="1" applyBorder="1" applyAlignment="1">
      <alignment vertical="center"/>
    </xf>
    <xf numFmtId="4" fontId="67" fillId="38" borderId="15" xfId="0" applyNumberFormat="1" applyFont="1" applyFill="1" applyBorder="1" applyAlignment="1">
      <alignment horizontal="right" vertical="center"/>
    </xf>
    <xf numFmtId="4" fontId="66" fillId="0" borderId="71" xfId="0" applyNumberFormat="1" applyFont="1" applyBorder="1" applyAlignment="1">
      <alignment horizontal="right" vertical="top"/>
    </xf>
    <xf numFmtId="4" fontId="71" fillId="0" borderId="110" xfId="0" applyNumberFormat="1" applyFont="1" applyBorder="1" applyAlignment="1">
      <alignment horizontal="right" vertical="top"/>
    </xf>
    <xf numFmtId="4" fontId="71" fillId="0" borderId="111" xfId="0" applyNumberFormat="1" applyFont="1" applyFill="1" applyBorder="1" applyAlignment="1">
      <alignment horizontal="right" vertical="top"/>
    </xf>
    <xf numFmtId="10" fontId="71" fillId="0" borderId="111" xfId="0" applyNumberFormat="1" applyFont="1" applyFill="1" applyBorder="1" applyAlignment="1">
      <alignment horizontal="right" vertical="top"/>
    </xf>
    <xf numFmtId="0" fontId="3" fillId="0" borderId="101" xfId="0" applyFont="1" applyBorder="1" applyAlignment="1">
      <alignment vertical="top" wrapText="1"/>
    </xf>
    <xf numFmtId="0" fontId="3" fillId="0" borderId="112" xfId="0" applyFont="1" applyBorder="1" applyAlignment="1">
      <alignment vertical="top" wrapText="1"/>
    </xf>
    <xf numFmtId="4" fontId="71" fillId="0" borderId="113" xfId="0" applyNumberFormat="1" applyFont="1" applyBorder="1" applyAlignment="1">
      <alignment horizontal="right" vertical="top"/>
    </xf>
    <xf numFmtId="4" fontId="66" fillId="0" borderId="88" xfId="0" applyNumberFormat="1" applyFont="1" applyBorder="1" applyAlignment="1">
      <alignment horizontal="right" vertical="top"/>
    </xf>
    <xf numFmtId="4" fontId="71" fillId="0" borderId="114" xfId="0" applyNumberFormat="1" applyFont="1" applyBorder="1" applyAlignment="1">
      <alignment horizontal="right" vertical="top"/>
    </xf>
    <xf numFmtId="0" fontId="3" fillId="0" borderId="115" xfId="0" applyFont="1" applyBorder="1" applyAlignment="1">
      <alignment vertical="top" wrapText="1"/>
    </xf>
    <xf numFmtId="4" fontId="71" fillId="0" borderId="116" xfId="0" applyNumberFormat="1" applyFont="1" applyBorder="1" applyAlignment="1">
      <alignment horizontal="right" vertical="top"/>
    </xf>
    <xf numFmtId="0" fontId="3" fillId="0" borderId="117" xfId="0" applyFont="1" applyBorder="1" applyAlignment="1">
      <alignment vertical="top" wrapText="1"/>
    </xf>
    <xf numFmtId="0" fontId="3" fillId="0" borderId="118" xfId="0" applyFont="1" applyBorder="1" applyAlignment="1">
      <alignment vertical="top" wrapText="1"/>
    </xf>
    <xf numFmtId="4" fontId="71" fillId="0" borderId="119" xfId="0" applyNumberFormat="1" applyFont="1" applyBorder="1" applyAlignment="1">
      <alignment horizontal="right" vertical="top"/>
    </xf>
    <xf numFmtId="0" fontId="3" fillId="0" borderId="120" xfId="0" applyFont="1" applyBorder="1" applyAlignment="1">
      <alignment vertical="top" wrapText="1"/>
    </xf>
    <xf numFmtId="4" fontId="71" fillId="0" borderId="121" xfId="0" applyNumberFormat="1" applyFont="1" applyBorder="1" applyAlignment="1">
      <alignment horizontal="right" vertical="top"/>
    </xf>
    <xf numFmtId="0" fontId="3" fillId="0" borderId="122" xfId="0" applyFont="1" applyBorder="1" applyAlignment="1">
      <alignment vertical="top" wrapText="1"/>
    </xf>
    <xf numFmtId="0" fontId="3" fillId="0" borderId="123" xfId="0" applyFont="1" applyBorder="1" applyAlignment="1">
      <alignment vertical="top" wrapText="1"/>
    </xf>
    <xf numFmtId="10" fontId="49" fillId="0" borderId="124" xfId="0" applyNumberFormat="1" applyFont="1" applyBorder="1" applyAlignment="1">
      <alignment horizontal="center" vertical="center"/>
    </xf>
    <xf numFmtId="4" fontId="49" fillId="0" borderId="125" xfId="0" applyNumberFormat="1" applyFont="1" applyBorder="1" applyAlignment="1">
      <alignment horizontal="center" vertical="center"/>
    </xf>
    <xf numFmtId="10" fontId="49" fillId="0" borderId="126" xfId="0" applyNumberFormat="1" applyFont="1" applyBorder="1" applyAlignment="1">
      <alignment horizontal="center" vertical="center"/>
    </xf>
    <xf numFmtId="4" fontId="49" fillId="0" borderId="125" xfId="0" applyNumberFormat="1" applyFont="1" applyBorder="1" applyAlignment="1">
      <alignment horizontal="center" vertical="center" wrapText="1"/>
    </xf>
    <xf numFmtId="10" fontId="57" fillId="0" borderId="124" xfId="0" applyNumberFormat="1" applyFont="1" applyBorder="1" applyAlignment="1">
      <alignment horizontal="center" vertical="center"/>
    </xf>
    <xf numFmtId="4" fontId="57" fillId="0" borderId="125" xfId="0" applyNumberFormat="1" applyFont="1" applyBorder="1" applyAlignment="1">
      <alignment horizontal="center" vertical="center"/>
    </xf>
    <xf numFmtId="10" fontId="49" fillId="0" borderId="124" xfId="0" applyNumberFormat="1" applyFont="1" applyBorder="1" applyAlignment="1">
      <alignment horizontal="center" vertical="center" wrapText="1"/>
    </xf>
    <xf numFmtId="10" fontId="49" fillId="0" borderId="1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77" fillId="0" borderId="24" xfId="0" applyNumberFormat="1" applyFont="1" applyBorder="1" applyAlignment="1">
      <alignment horizontal="center" vertical="top"/>
    </xf>
    <xf numFmtId="49" fontId="77" fillId="0" borderId="42" xfId="0" applyNumberFormat="1" applyFont="1" applyBorder="1" applyAlignment="1">
      <alignment horizontal="center" vertical="top"/>
    </xf>
    <xf numFmtId="49" fontId="77" fillId="0" borderId="24" xfId="0" applyNumberFormat="1" applyFont="1" applyFill="1" applyBorder="1" applyAlignment="1">
      <alignment horizontal="center" vertical="top"/>
    </xf>
    <xf numFmtId="0" fontId="67" fillId="37" borderId="64" xfId="0" applyFont="1" applyFill="1" applyBorder="1" applyAlignment="1">
      <alignment horizontal="center" vertical="top"/>
    </xf>
    <xf numFmtId="49" fontId="77" fillId="0" borderId="31" xfId="0" applyNumberFormat="1" applyFont="1" applyBorder="1" applyAlignment="1">
      <alignment horizontal="center" vertical="top"/>
    </xf>
    <xf numFmtId="164" fontId="67" fillId="37" borderId="68" xfId="0" applyNumberFormat="1" applyFont="1" applyFill="1" applyBorder="1" applyAlignment="1">
      <alignment vertical="top"/>
    </xf>
    <xf numFmtId="49" fontId="77" fillId="37" borderId="127" xfId="0" applyNumberFormat="1" applyFont="1" applyFill="1" applyBorder="1" applyAlignment="1">
      <alignment horizontal="center" vertical="top"/>
    </xf>
    <xf numFmtId="0" fontId="76" fillId="37" borderId="69" xfId="0" applyFont="1" applyFill="1" applyBorder="1" applyAlignment="1">
      <alignment vertical="top" wrapText="1"/>
    </xf>
    <xf numFmtId="0" fontId="67" fillId="37" borderId="128" xfId="0" applyFont="1" applyFill="1" applyBorder="1" applyAlignment="1">
      <alignment horizontal="center" vertical="top"/>
    </xf>
    <xf numFmtId="4" fontId="67" fillId="37" borderId="83" xfId="0" applyNumberFormat="1" applyFont="1" applyFill="1" applyBorder="1" applyAlignment="1">
      <alignment horizontal="right" vertical="top"/>
    </xf>
    <xf numFmtId="4" fontId="67" fillId="37" borderId="86" xfId="0" applyNumberFormat="1" applyFont="1" applyFill="1" applyBorder="1" applyAlignment="1">
      <alignment horizontal="right" vertical="top"/>
    </xf>
    <xf numFmtId="4" fontId="66" fillId="0" borderId="102" xfId="0" applyNumberFormat="1" applyFont="1" applyBorder="1" applyAlignment="1">
      <alignment horizontal="right" vertical="top"/>
    </xf>
    <xf numFmtId="4" fontId="66" fillId="0" borderId="103" xfId="0" applyNumberFormat="1" applyFont="1" applyBorder="1" applyAlignment="1">
      <alignment horizontal="right" vertical="top"/>
    </xf>
    <xf numFmtId="0" fontId="3" fillId="0" borderId="79" xfId="0" applyFont="1" applyBorder="1" applyAlignment="1">
      <alignment vertical="top" wrapText="1"/>
    </xf>
    <xf numFmtId="10" fontId="71" fillId="37" borderId="64" xfId="0" applyNumberFormat="1" applyFont="1" applyFill="1" applyBorder="1" applyAlignment="1">
      <alignment horizontal="right" vertical="top"/>
    </xf>
    <xf numFmtId="10" fontId="71" fillId="0" borderId="74" xfId="0" applyNumberFormat="1" applyFont="1" applyFill="1" applyBorder="1" applyAlignment="1">
      <alignment horizontal="right" vertical="top"/>
    </xf>
    <xf numFmtId="10" fontId="71" fillId="0" borderId="129" xfId="0" applyNumberFormat="1" applyFont="1" applyFill="1" applyBorder="1" applyAlignment="1">
      <alignment horizontal="right" vertical="top"/>
    </xf>
    <xf numFmtId="10" fontId="71" fillId="0" borderId="130" xfId="0" applyNumberFormat="1" applyFont="1" applyFill="1" applyBorder="1" applyAlignment="1">
      <alignment horizontal="right" vertical="top"/>
    </xf>
    <xf numFmtId="0" fontId="3" fillId="0" borderId="81" xfId="0" applyFont="1" applyBorder="1" applyAlignment="1">
      <alignment vertical="top" wrapText="1"/>
    </xf>
    <xf numFmtId="0" fontId="76" fillId="37" borderId="0" xfId="0" applyFont="1" applyFill="1" applyBorder="1" applyAlignment="1">
      <alignment vertical="top" wrapText="1"/>
    </xf>
    <xf numFmtId="164" fontId="67" fillId="0" borderId="24" xfId="0" applyNumberFormat="1" applyFont="1" applyFill="1" applyBorder="1" applyAlignment="1">
      <alignment vertical="top"/>
    </xf>
    <xf numFmtId="164" fontId="67" fillId="0" borderId="24" xfId="48" applyNumberFormat="1" applyFont="1" applyFill="1" applyBorder="1" applyAlignment="1">
      <alignment vertical="top"/>
      <protection/>
    </xf>
    <xf numFmtId="164" fontId="66" fillId="0" borderId="64" xfId="53" applyNumberFormat="1" applyFont="1" applyFill="1" applyBorder="1" applyAlignment="1">
      <alignment horizontal="center" vertical="top"/>
      <protection/>
    </xf>
    <xf numFmtId="164" fontId="66" fillId="0" borderId="65" xfId="53" applyNumberFormat="1" applyFont="1" applyFill="1" applyBorder="1" applyAlignment="1">
      <alignment horizontal="center" vertical="top"/>
      <protection/>
    </xf>
    <xf numFmtId="164" fontId="66" fillId="0" borderId="129" xfId="53" applyNumberFormat="1" applyFont="1" applyFill="1" applyBorder="1" applyAlignment="1">
      <alignment horizontal="center" vertical="top"/>
      <protection/>
    </xf>
    <xf numFmtId="0" fontId="66" fillId="36" borderId="0" xfId="0" applyFont="1" applyFill="1" applyBorder="1" applyAlignment="1">
      <alignment horizontal="center" vertical="center"/>
    </xf>
    <xf numFmtId="164" fontId="66" fillId="0" borderId="66" xfId="53" applyNumberFormat="1" applyFont="1" applyFill="1" applyBorder="1" applyAlignment="1">
      <alignment horizontal="center" vertical="top"/>
      <protection/>
    </xf>
    <xf numFmtId="4" fontId="71" fillId="38" borderId="78" xfId="0" applyNumberFormat="1" applyFont="1" applyFill="1" applyBorder="1" applyAlignment="1">
      <alignment horizontal="right" vertical="center"/>
    </xf>
    <xf numFmtId="4" fontId="71" fillId="37" borderId="78" xfId="0" applyNumberFormat="1" applyFont="1" applyFill="1" applyBorder="1" applyAlignment="1">
      <alignment horizontal="right" vertical="top"/>
    </xf>
    <xf numFmtId="164" fontId="66" fillId="0" borderId="24" xfId="0" applyNumberFormat="1" applyFont="1" applyBorder="1" applyAlignment="1">
      <alignment vertical="top" wrapText="1"/>
    </xf>
    <xf numFmtId="49" fontId="77" fillId="0" borderId="25" xfId="0" applyNumberFormat="1" applyFont="1" applyFill="1" applyBorder="1" applyAlignment="1">
      <alignment horizontal="center" vertical="top"/>
    </xf>
    <xf numFmtId="164" fontId="66" fillId="0" borderId="24" xfId="0" applyNumberFormat="1" applyFont="1" applyFill="1" applyBorder="1" applyAlignment="1">
      <alignment vertical="top" wrapText="1"/>
    </xf>
    <xf numFmtId="49" fontId="77" fillId="42" borderId="25" xfId="0" applyNumberFormat="1" applyFont="1" applyFill="1" applyBorder="1" applyAlignment="1">
      <alignment horizontal="center" vertical="top"/>
    </xf>
    <xf numFmtId="49" fontId="77" fillId="42" borderId="42" xfId="0" applyNumberFormat="1" applyFont="1" applyFill="1" applyBorder="1" applyAlignment="1">
      <alignment horizontal="center" vertical="top"/>
    </xf>
    <xf numFmtId="164" fontId="66" fillId="42" borderId="26" xfId="0" applyNumberFormat="1" applyFont="1" applyFill="1" applyBorder="1" applyAlignment="1">
      <alignment horizontal="center" vertical="top"/>
    </xf>
    <xf numFmtId="164" fontId="66" fillId="42" borderId="81" xfId="0" applyNumberFormat="1" applyFont="1" applyFill="1" applyBorder="1" applyAlignment="1">
      <alignment horizontal="center" vertical="top"/>
    </xf>
    <xf numFmtId="49" fontId="77" fillId="42" borderId="24" xfId="0" applyNumberFormat="1" applyFont="1" applyFill="1" applyBorder="1" applyAlignment="1">
      <alignment horizontal="center" vertical="top"/>
    </xf>
    <xf numFmtId="164" fontId="66" fillId="42" borderId="31" xfId="0" applyNumberFormat="1" applyFont="1" applyFill="1" applyBorder="1" applyAlignment="1">
      <alignment horizontal="center" vertical="top" wrapText="1"/>
    </xf>
    <xf numFmtId="164" fontId="66" fillId="42" borderId="10" xfId="0" applyNumberFormat="1" applyFont="1" applyFill="1" applyBorder="1" applyAlignment="1">
      <alignment horizontal="center" vertical="top"/>
    </xf>
    <xf numFmtId="164" fontId="67" fillId="42" borderId="24" xfId="0" applyNumberFormat="1" applyFont="1" applyFill="1" applyBorder="1" applyAlignment="1">
      <alignment vertical="top"/>
    </xf>
    <xf numFmtId="164" fontId="67" fillId="42" borderId="31" xfId="0" applyNumberFormat="1" applyFont="1" applyFill="1" applyBorder="1" applyAlignment="1">
      <alignment vertical="top"/>
    </xf>
    <xf numFmtId="0" fontId="3" fillId="0" borderId="26" xfId="0" applyFont="1" applyBorder="1" applyAlignment="1">
      <alignment vertical="top" wrapText="1"/>
    </xf>
    <xf numFmtId="164" fontId="66" fillId="0" borderId="71" xfId="0" applyNumberFormat="1" applyFont="1" applyBorder="1" applyAlignment="1">
      <alignment horizontal="center" vertical="top"/>
    </xf>
    <xf numFmtId="164" fontId="66" fillId="0" borderId="81" xfId="0" applyNumberFormat="1" applyFont="1" applyBorder="1" applyAlignment="1">
      <alignment horizontal="center" vertical="top"/>
    </xf>
    <xf numFmtId="4" fontId="71" fillId="0" borderId="131" xfId="0" applyNumberFormat="1" applyFont="1" applyFill="1" applyBorder="1" applyAlignment="1">
      <alignment horizontal="right" vertical="top"/>
    </xf>
    <xf numFmtId="10" fontId="71" fillId="0" borderId="131" xfId="0" applyNumberFormat="1" applyFont="1" applyFill="1" applyBorder="1" applyAlignment="1">
      <alignment horizontal="right" vertical="top"/>
    </xf>
    <xf numFmtId="4" fontId="67" fillId="37" borderId="107" xfId="0" applyNumberFormat="1" applyFont="1" applyFill="1" applyBorder="1" applyAlignment="1">
      <alignment horizontal="right" vertical="top"/>
    </xf>
    <xf numFmtId="4" fontId="66" fillId="0" borderId="132" xfId="0" applyNumberFormat="1" applyFont="1" applyBorder="1" applyAlignment="1">
      <alignment horizontal="right" vertical="top"/>
    </xf>
    <xf numFmtId="0" fontId="66" fillId="0" borderId="78" xfId="0" applyFont="1" applyBorder="1" applyAlignment="1">
      <alignment horizontal="center" vertical="top"/>
    </xf>
    <xf numFmtId="4" fontId="71" fillId="0" borderId="68" xfId="0" applyNumberFormat="1" applyFont="1" applyBorder="1" applyAlignment="1">
      <alignment horizontal="right" vertical="top"/>
    </xf>
    <xf numFmtId="4" fontId="71" fillId="0" borderId="133" xfId="0" applyNumberFormat="1" applyFont="1" applyFill="1" applyBorder="1" applyAlignment="1">
      <alignment horizontal="right" vertical="top"/>
    </xf>
    <xf numFmtId="10" fontId="71" fillId="0" borderId="133" xfId="0" applyNumberFormat="1" applyFont="1" applyFill="1" applyBorder="1" applyAlignment="1">
      <alignment horizontal="right" vertical="top"/>
    </xf>
    <xf numFmtId="0" fontId="3" fillId="0" borderId="70" xfId="0" applyFont="1" applyBorder="1" applyAlignment="1">
      <alignment vertical="top" wrapText="1"/>
    </xf>
    <xf numFmtId="4" fontId="68" fillId="0" borderId="103" xfId="0" applyNumberFormat="1" applyFont="1" applyBorder="1" applyAlignment="1">
      <alignment horizontal="right" vertical="top"/>
    </xf>
    <xf numFmtId="0" fontId="68" fillId="0" borderId="57" xfId="0" applyFont="1" applyBorder="1" applyAlignment="1">
      <alignment vertical="top" wrapText="1"/>
    </xf>
    <xf numFmtId="0" fontId="0" fillId="0" borderId="0" xfId="0" applyFont="1" applyAlignment="1">
      <alignment/>
    </xf>
    <xf numFmtId="164" fontId="66" fillId="0" borderId="0" xfId="0" applyNumberFormat="1" applyFont="1" applyBorder="1" applyAlignment="1">
      <alignment vertical="top"/>
    </xf>
    <xf numFmtId="164" fontId="66" fillId="0" borderId="0" xfId="0" applyNumberFormat="1" applyFont="1" applyBorder="1" applyAlignment="1">
      <alignment horizontal="center" vertical="top"/>
    </xf>
    <xf numFmtId="4" fontId="66" fillId="0" borderId="0" xfId="0" applyNumberFormat="1" applyFont="1" applyBorder="1" applyAlignment="1">
      <alignment horizontal="right" vertical="top"/>
    </xf>
    <xf numFmtId="0" fontId="0" fillId="13" borderId="0" xfId="0" applyFont="1" applyFill="1" applyAlignment="1">
      <alignment/>
    </xf>
    <xf numFmtId="164" fontId="67" fillId="0" borderId="17" xfId="0" applyNumberFormat="1" applyFont="1" applyFill="1" applyBorder="1" applyAlignment="1">
      <alignment vertical="top"/>
    </xf>
    <xf numFmtId="166" fontId="77" fillId="0" borderId="18" xfId="0" applyNumberFormat="1" applyFont="1" applyFill="1" applyBorder="1" applyAlignment="1">
      <alignment horizontal="center" vertical="top"/>
    </xf>
    <xf numFmtId="0" fontId="66" fillId="0" borderId="18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vertical="top" wrapText="1"/>
    </xf>
    <xf numFmtId="0" fontId="68" fillId="0" borderId="0" xfId="0" applyFont="1" applyFill="1" applyAlignment="1">
      <alignment vertical="top"/>
    </xf>
    <xf numFmtId="0" fontId="6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71" fillId="40" borderId="82" xfId="0" applyNumberFormat="1" applyFont="1" applyFill="1" applyBorder="1" applyAlignment="1">
      <alignment horizontal="right" vertical="top"/>
    </xf>
    <xf numFmtId="49" fontId="77" fillId="0" borderId="67" xfId="0" applyNumberFormat="1" applyFont="1" applyFill="1" applyBorder="1" applyAlignment="1">
      <alignment horizontal="center" vertical="top"/>
    </xf>
    <xf numFmtId="0" fontId="66" fillId="0" borderId="65" xfId="0" applyFont="1" applyFill="1" applyBorder="1" applyAlignment="1">
      <alignment horizontal="center" vertical="top"/>
    </xf>
    <xf numFmtId="0" fontId="3" fillId="0" borderId="76" xfId="0" applyFont="1" applyFill="1" applyBorder="1" applyAlignment="1">
      <alignment vertical="top" wrapText="1"/>
    </xf>
    <xf numFmtId="164" fontId="67" fillId="0" borderId="31" xfId="0" applyNumberFormat="1" applyFont="1" applyFill="1" applyBorder="1" applyAlignment="1">
      <alignment vertical="top"/>
    </xf>
    <xf numFmtId="0" fontId="3" fillId="0" borderId="77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84" fillId="0" borderId="26" xfId="0" applyFont="1" applyBorder="1" applyAlignment="1">
      <alignment vertical="top" wrapText="1"/>
    </xf>
    <xf numFmtId="0" fontId="85" fillId="0" borderId="26" xfId="0" applyFont="1" applyBorder="1" applyAlignment="1">
      <alignment vertical="top" wrapText="1"/>
    </xf>
    <xf numFmtId="164" fontId="7" fillId="18" borderId="134" xfId="0" applyNumberFormat="1" applyFont="1" applyFill="1" applyBorder="1" applyAlignment="1">
      <alignment vertical="top" wrapText="1"/>
    </xf>
    <xf numFmtId="164" fontId="7" fillId="18" borderId="135" xfId="0" applyNumberFormat="1" applyFont="1" applyFill="1" applyBorder="1" applyAlignment="1">
      <alignment vertical="top" wrapText="1"/>
    </xf>
    <xf numFmtId="164" fontId="8" fillId="3" borderId="134" xfId="0" applyNumberFormat="1" applyFont="1" applyFill="1" applyBorder="1" applyAlignment="1">
      <alignment vertical="top" wrapText="1"/>
    </xf>
    <xf numFmtId="164" fontId="8" fillId="3" borderId="135" xfId="0" applyNumberFormat="1" applyFont="1" applyFill="1" applyBorder="1" applyAlignment="1">
      <alignment vertical="top" wrapText="1"/>
    </xf>
    <xf numFmtId="0" fontId="86" fillId="0" borderId="48" xfId="0" applyFont="1" applyBorder="1" applyAlignment="1">
      <alignment vertical="top" wrapText="1"/>
    </xf>
    <xf numFmtId="0" fontId="87" fillId="0" borderId="48" xfId="0" applyFont="1" applyBorder="1" applyAlignment="1">
      <alignment vertical="top" wrapText="1"/>
    </xf>
    <xf numFmtId="164" fontId="8" fillId="0" borderId="134" xfId="53" applyNumberFormat="1" applyFont="1" applyFill="1" applyBorder="1" applyAlignment="1">
      <alignment vertical="top" wrapText="1"/>
      <protection/>
    </xf>
    <xf numFmtId="164" fontId="8" fillId="0" borderId="58" xfId="0" applyNumberFormat="1" applyFont="1" applyBorder="1" applyAlignment="1">
      <alignment vertical="top" wrapText="1"/>
    </xf>
    <xf numFmtId="164" fontId="8" fillId="0" borderId="58" xfId="0" applyNumberFormat="1" applyFont="1" applyFill="1" applyBorder="1" applyAlignment="1">
      <alignment vertical="top" wrapText="1"/>
    </xf>
    <xf numFmtId="164" fontId="8" fillId="42" borderId="71" xfId="0" applyNumberFormat="1" applyFont="1" applyFill="1" applyBorder="1" applyAlignment="1">
      <alignment horizontal="left" vertical="top" wrapText="1"/>
    </xf>
    <xf numFmtId="164" fontId="8" fillId="42" borderId="81" xfId="0" applyNumberFormat="1" applyFont="1" applyFill="1" applyBorder="1" applyAlignment="1">
      <alignment horizontal="left" vertical="top" wrapText="1"/>
    </xf>
    <xf numFmtId="0" fontId="87" fillId="0" borderId="26" xfId="0" applyFont="1" applyBorder="1" applyAlignment="1">
      <alignment vertical="top" wrapText="1"/>
    </xf>
    <xf numFmtId="0" fontId="8" fillId="0" borderId="37" xfId="0" applyFont="1" applyFill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164" fontId="8" fillId="0" borderId="28" xfId="0" applyNumberFormat="1" applyFont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164" fontId="8" fillId="0" borderId="81" xfId="0" applyNumberFormat="1" applyFont="1" applyBorder="1" applyAlignment="1">
      <alignment vertical="top" wrapText="1"/>
    </xf>
    <xf numFmtId="0" fontId="88" fillId="0" borderId="61" xfId="0" applyFont="1" applyBorder="1" applyAlignment="1">
      <alignment vertical="top" wrapText="1"/>
    </xf>
    <xf numFmtId="0" fontId="87" fillId="0" borderId="23" xfId="0" applyFont="1" applyBorder="1" applyAlignment="1">
      <alignment vertical="top" wrapText="1"/>
    </xf>
    <xf numFmtId="0" fontId="87" fillId="0" borderId="30" xfId="0" applyFont="1" applyBorder="1" applyAlignment="1">
      <alignment vertical="top" wrapText="1"/>
    </xf>
    <xf numFmtId="164" fontId="8" fillId="0" borderId="44" xfId="0" applyNumberFormat="1" applyFont="1" applyFill="1" applyBorder="1" applyAlignment="1">
      <alignment vertical="top" wrapText="1"/>
    </xf>
    <xf numFmtId="164" fontId="8" fillId="0" borderId="136" xfId="0" applyNumberFormat="1" applyFont="1" applyFill="1" applyBorder="1" applyAlignment="1">
      <alignment vertical="top" wrapText="1"/>
    </xf>
    <xf numFmtId="164" fontId="8" fillId="0" borderId="137" xfId="0" applyNumberFormat="1" applyFont="1" applyBorder="1" applyAlignment="1">
      <alignment vertical="top" wrapText="1"/>
    </xf>
    <xf numFmtId="164" fontId="86" fillId="0" borderId="95" xfId="0" applyNumberFormat="1" applyFont="1" applyFill="1" applyBorder="1" applyAlignment="1">
      <alignment horizontal="center" vertical="top"/>
    </xf>
    <xf numFmtId="164" fontId="86" fillId="0" borderId="81" xfId="0" applyNumberFormat="1" applyFont="1" applyFill="1" applyBorder="1" applyAlignment="1">
      <alignment horizontal="center" vertical="top"/>
    </xf>
    <xf numFmtId="164" fontId="86" fillId="0" borderId="96" xfId="0" applyNumberFormat="1" applyFont="1" applyFill="1" applyBorder="1" applyAlignment="1">
      <alignment horizontal="center" vertical="top"/>
    </xf>
    <xf numFmtId="164" fontId="86" fillId="0" borderId="95" xfId="53" applyNumberFormat="1" applyFont="1" applyBorder="1" applyAlignment="1">
      <alignment horizontal="center" vertical="top"/>
      <protection/>
    </xf>
    <xf numFmtId="164" fontId="86" fillId="0" borderId="81" xfId="53" applyNumberFormat="1" applyFont="1" applyBorder="1" applyAlignment="1">
      <alignment horizontal="center" vertical="top"/>
      <protection/>
    </xf>
    <xf numFmtId="4" fontId="86" fillId="0" borderId="96" xfId="0" applyNumberFormat="1" applyFont="1" applyBorder="1" applyAlignment="1">
      <alignment horizontal="right" vertical="top"/>
    </xf>
    <xf numFmtId="164" fontId="86" fillId="0" borderId="124" xfId="0" applyNumberFormat="1" applyFont="1" applyBorder="1" applyAlignment="1">
      <alignment horizontal="center" vertical="top"/>
    </xf>
    <xf numFmtId="164" fontId="86" fillId="0" borderId="126" xfId="0" applyNumberFormat="1" applyFont="1" applyBorder="1" applyAlignment="1">
      <alignment horizontal="center" vertical="top"/>
    </xf>
    <xf numFmtId="164" fontId="86" fillId="0" borderId="125" xfId="0" applyNumberFormat="1" applyFont="1" applyBorder="1" applyAlignment="1">
      <alignment horizontal="center" vertical="top"/>
    </xf>
    <xf numFmtId="4" fontId="89" fillId="38" borderId="56" xfId="0" applyNumberFormat="1" applyFont="1" applyFill="1" applyBorder="1" applyAlignment="1">
      <alignment horizontal="right" vertical="center"/>
    </xf>
    <xf numFmtId="4" fontId="89" fillId="38" borderId="50" xfId="0" applyNumberFormat="1" applyFont="1" applyFill="1" applyBorder="1" applyAlignment="1">
      <alignment horizontal="right" vertical="center"/>
    </xf>
    <xf numFmtId="4" fontId="89" fillId="38" borderId="138" xfId="0" applyNumberFormat="1" applyFont="1" applyFill="1" applyBorder="1" applyAlignment="1">
      <alignment horizontal="right" vertical="center"/>
    </xf>
    <xf numFmtId="164" fontId="86" fillId="42" borderId="34" xfId="0" applyNumberFormat="1" applyFont="1" applyFill="1" applyBorder="1" applyAlignment="1">
      <alignment horizontal="center" vertical="top"/>
    </xf>
    <xf numFmtId="4" fontId="86" fillId="0" borderId="27" xfId="0" applyNumberFormat="1" applyFont="1" applyBorder="1" applyAlignment="1">
      <alignment horizontal="right" vertical="top"/>
    </xf>
    <xf numFmtId="4" fontId="86" fillId="0" borderId="28" xfId="0" applyNumberFormat="1" applyFont="1" applyBorder="1" applyAlignment="1">
      <alignment horizontal="right" vertical="top"/>
    </xf>
    <xf numFmtId="4" fontId="86" fillId="0" borderId="29" xfId="0" applyNumberFormat="1" applyFont="1" applyBorder="1" applyAlignment="1">
      <alignment horizontal="right" vertical="top"/>
    </xf>
    <xf numFmtId="4" fontId="90" fillId="0" borderId="36" xfId="0" applyNumberFormat="1" applyFont="1" applyBorder="1" applyAlignment="1">
      <alignment horizontal="right" vertical="top"/>
    </xf>
    <xf numFmtId="4" fontId="90" fillId="0" borderId="23" xfId="0" applyNumberFormat="1" applyFont="1" applyFill="1" applyBorder="1" applyAlignment="1">
      <alignment horizontal="right" vertical="top"/>
    </xf>
    <xf numFmtId="4" fontId="86" fillId="0" borderId="27" xfId="0" applyNumberFormat="1" applyFont="1" applyFill="1" applyBorder="1" applyAlignment="1">
      <alignment horizontal="right" vertical="top"/>
    </xf>
    <xf numFmtId="4" fontId="86" fillId="0" borderId="28" xfId="0" applyNumberFormat="1" applyFont="1" applyFill="1" applyBorder="1" applyAlignment="1">
      <alignment horizontal="right" vertical="top"/>
    </xf>
    <xf numFmtId="4" fontId="86" fillId="0" borderId="29" xfId="0" applyNumberFormat="1" applyFont="1" applyFill="1" applyBorder="1" applyAlignment="1">
      <alignment horizontal="right" vertical="top"/>
    </xf>
    <xf numFmtId="4" fontId="90" fillId="0" borderId="36" xfId="0" applyNumberFormat="1" applyFont="1" applyFill="1" applyBorder="1" applyAlignment="1">
      <alignment horizontal="right" vertical="top"/>
    </xf>
    <xf numFmtId="4" fontId="86" fillId="0" borderId="33" xfId="0" applyNumberFormat="1" applyFont="1" applyBorder="1" applyAlignment="1">
      <alignment horizontal="right" vertical="top"/>
    </xf>
    <xf numFmtId="4" fontId="86" fillId="0" borderId="34" xfId="0" applyNumberFormat="1" applyFont="1" applyBorder="1" applyAlignment="1">
      <alignment horizontal="right" vertical="top"/>
    </xf>
    <xf numFmtId="4" fontId="86" fillId="0" borderId="35" xfId="0" applyNumberFormat="1" applyFont="1" applyBorder="1" applyAlignment="1">
      <alignment horizontal="right" vertical="top"/>
    </xf>
    <xf numFmtId="164" fontId="86" fillId="0" borderId="33" xfId="0" applyNumberFormat="1" applyFont="1" applyBorder="1" applyAlignment="1">
      <alignment vertical="top"/>
    </xf>
    <xf numFmtId="164" fontId="86" fillId="0" borderId="34" xfId="0" applyNumberFormat="1" applyFont="1" applyBorder="1" applyAlignment="1">
      <alignment horizontal="center" vertical="top"/>
    </xf>
    <xf numFmtId="4" fontId="86" fillId="0" borderId="33" xfId="0" applyNumberFormat="1" applyFont="1" applyFill="1" applyBorder="1" applyAlignment="1">
      <alignment horizontal="right" vertical="top"/>
    </xf>
    <xf numFmtId="4" fontId="86" fillId="0" borderId="34" xfId="0" applyNumberFormat="1" applyFont="1" applyFill="1" applyBorder="1" applyAlignment="1">
      <alignment horizontal="right" vertical="top"/>
    </xf>
    <xf numFmtId="4" fontId="86" fillId="0" borderId="35" xfId="0" applyNumberFormat="1" applyFont="1" applyFill="1" applyBorder="1" applyAlignment="1">
      <alignment horizontal="right" vertical="top"/>
    </xf>
    <xf numFmtId="4" fontId="90" fillId="38" borderId="55" xfId="0" applyNumberFormat="1" applyFont="1" applyFill="1" applyBorder="1" applyAlignment="1">
      <alignment horizontal="right" vertical="center"/>
    </xf>
    <xf numFmtId="4" fontId="89" fillId="35" borderId="13" xfId="0" applyNumberFormat="1" applyFont="1" applyFill="1" applyBorder="1" applyAlignment="1">
      <alignment horizontal="right" vertical="center"/>
    </xf>
    <xf numFmtId="4" fontId="89" fillId="35" borderId="55" xfId="0" applyNumberFormat="1" applyFont="1" applyFill="1" applyBorder="1" applyAlignment="1">
      <alignment horizontal="right" vertical="center"/>
    </xf>
    <xf numFmtId="4" fontId="89" fillId="35" borderId="62" xfId="0" applyNumberFormat="1" applyFont="1" applyFill="1" applyBorder="1" applyAlignment="1">
      <alignment horizontal="right" vertical="center"/>
    </xf>
    <xf numFmtId="4" fontId="89" fillId="37" borderId="38" xfId="0" applyNumberFormat="1" applyFont="1" applyFill="1" applyBorder="1" applyAlignment="1">
      <alignment horizontal="right" vertical="top"/>
    </xf>
    <xf numFmtId="4" fontId="89" fillId="37" borderId="39" xfId="0" applyNumberFormat="1" applyFont="1" applyFill="1" applyBorder="1" applyAlignment="1">
      <alignment horizontal="right" vertical="top"/>
    </xf>
    <xf numFmtId="4" fontId="89" fillId="37" borderId="40" xfId="0" applyNumberFormat="1" applyFont="1" applyFill="1" applyBorder="1" applyAlignment="1">
      <alignment horizontal="right" vertical="top"/>
    </xf>
    <xf numFmtId="4" fontId="89" fillId="37" borderId="139" xfId="0" applyNumberFormat="1" applyFont="1" applyFill="1" applyBorder="1" applyAlignment="1">
      <alignment horizontal="right" vertical="top"/>
    </xf>
    <xf numFmtId="4" fontId="89" fillId="37" borderId="114" xfId="0" applyNumberFormat="1" applyFont="1" applyFill="1" applyBorder="1" applyAlignment="1">
      <alignment horizontal="right" vertical="top"/>
    </xf>
    <xf numFmtId="4" fontId="89" fillId="37" borderId="100" xfId="0" applyNumberFormat="1" applyFont="1" applyFill="1" applyBorder="1" applyAlignment="1">
      <alignment horizontal="right" vertical="top"/>
    </xf>
    <xf numFmtId="164" fontId="86" fillId="0" borderId="38" xfId="0" applyNumberFormat="1" applyFont="1" applyBorder="1" applyAlignment="1">
      <alignment vertical="top"/>
    </xf>
    <xf numFmtId="164" fontId="86" fillId="0" borderId="39" xfId="0" applyNumberFormat="1" applyFont="1" applyBorder="1" applyAlignment="1">
      <alignment vertical="top"/>
    </xf>
    <xf numFmtId="164" fontId="86" fillId="0" borderId="40" xfId="0" applyNumberFormat="1" applyFont="1" applyBorder="1" applyAlignment="1">
      <alignment horizontal="center" vertical="top"/>
    </xf>
    <xf numFmtId="4" fontId="86" fillId="0" borderId="58" xfId="0" applyNumberFormat="1" applyFont="1" applyBorder="1" applyAlignment="1">
      <alignment horizontal="right" vertical="top"/>
    </xf>
    <xf numFmtId="4" fontId="90" fillId="0" borderId="102" xfId="0" applyNumberFormat="1" applyFont="1" applyBorder="1" applyAlignment="1">
      <alignment horizontal="right" vertical="top"/>
    </xf>
    <xf numFmtId="4" fontId="90" fillId="0" borderId="80" xfId="0" applyNumberFormat="1" applyFont="1" applyFill="1" applyBorder="1" applyAlignment="1">
      <alignment horizontal="right" vertical="top"/>
    </xf>
    <xf numFmtId="164" fontId="86" fillId="0" borderId="43" xfId="0" applyNumberFormat="1" applyFont="1" applyBorder="1" applyAlignment="1">
      <alignment vertical="top"/>
    </xf>
    <xf numFmtId="164" fontId="86" fillId="0" borderId="44" xfId="0" applyNumberFormat="1" applyFont="1" applyBorder="1" applyAlignment="1">
      <alignment vertical="top"/>
    </xf>
    <xf numFmtId="164" fontId="86" fillId="0" borderId="45" xfId="0" applyNumberFormat="1" applyFont="1" applyBorder="1" applyAlignment="1">
      <alignment horizontal="center" vertical="top"/>
    </xf>
    <xf numFmtId="4" fontId="86" fillId="0" borderId="71" xfId="0" applyNumberFormat="1" applyFont="1" applyBorder="1" applyAlignment="1">
      <alignment horizontal="right" vertical="top"/>
    </xf>
    <xf numFmtId="4" fontId="90" fillId="0" borderId="140" xfId="0" applyNumberFormat="1" applyFont="1" applyBorder="1" applyAlignment="1">
      <alignment horizontal="right" vertical="top"/>
    </xf>
    <xf numFmtId="4" fontId="90" fillId="0" borderId="131" xfId="0" applyNumberFormat="1" applyFont="1" applyFill="1" applyBorder="1" applyAlignment="1">
      <alignment horizontal="right" vertical="top"/>
    </xf>
    <xf numFmtId="4" fontId="86" fillId="0" borderId="41" xfId="0" applyNumberFormat="1" applyFont="1" applyFill="1" applyBorder="1" applyAlignment="1">
      <alignment horizontal="right" vertical="top"/>
    </xf>
    <xf numFmtId="4" fontId="86" fillId="0" borderId="39" xfId="0" applyNumberFormat="1" applyFont="1" applyFill="1" applyBorder="1" applyAlignment="1">
      <alignment horizontal="right" vertical="top"/>
    </xf>
    <xf numFmtId="4" fontId="86" fillId="0" borderId="40" xfId="0" applyNumberFormat="1" applyFont="1" applyFill="1" applyBorder="1" applyAlignment="1">
      <alignment horizontal="right" vertical="top"/>
    </xf>
    <xf numFmtId="4" fontId="86" fillId="0" borderId="38" xfId="0" applyNumberFormat="1" applyFont="1" applyFill="1" applyBorder="1" applyAlignment="1">
      <alignment horizontal="right" vertical="top"/>
    </xf>
    <xf numFmtId="164" fontId="86" fillId="0" borderId="38" xfId="0" applyNumberFormat="1" applyFont="1" applyFill="1" applyBorder="1" applyAlignment="1">
      <alignment vertical="top"/>
    </xf>
    <xf numFmtId="164" fontId="86" fillId="0" borderId="39" xfId="0" applyNumberFormat="1" applyFont="1" applyFill="1" applyBorder="1" applyAlignment="1">
      <alignment vertical="top"/>
    </xf>
    <xf numFmtId="164" fontId="86" fillId="0" borderId="40" xfId="0" applyNumberFormat="1" applyFont="1" applyFill="1" applyBorder="1" applyAlignment="1">
      <alignment vertical="top"/>
    </xf>
    <xf numFmtId="4" fontId="90" fillId="0" borderId="41" xfId="0" applyNumberFormat="1" applyFont="1" applyFill="1" applyBorder="1" applyAlignment="1">
      <alignment horizontal="right" vertical="top"/>
    </xf>
    <xf numFmtId="4" fontId="86" fillId="0" borderId="30" xfId="0" applyNumberFormat="1" applyFont="1" applyBorder="1" applyAlignment="1">
      <alignment horizontal="right" vertical="top"/>
    </xf>
    <xf numFmtId="4" fontId="90" fillId="0" borderId="30" xfId="0" applyNumberFormat="1" applyFont="1" applyBorder="1" applyAlignment="1">
      <alignment horizontal="right" vertical="top"/>
    </xf>
    <xf numFmtId="164" fontId="86" fillId="0" borderId="27" xfId="0" applyNumberFormat="1" applyFont="1" applyBorder="1" applyAlignment="1">
      <alignment vertical="top"/>
    </xf>
    <xf numFmtId="164" fontId="86" fillId="0" borderId="28" xfId="0" applyNumberFormat="1" applyFont="1" applyBorder="1" applyAlignment="1">
      <alignment vertical="top"/>
    </xf>
    <xf numFmtId="164" fontId="86" fillId="0" borderId="29" xfId="0" applyNumberFormat="1" applyFont="1" applyBorder="1" applyAlignment="1">
      <alignment horizontal="center" vertical="top"/>
    </xf>
    <xf numFmtId="164" fontId="86" fillId="0" borderId="34" xfId="0" applyNumberFormat="1" applyFont="1" applyBorder="1" applyAlignment="1">
      <alignment vertical="top"/>
    </xf>
    <xf numFmtId="164" fontId="86" fillId="0" borderId="45" xfId="0" applyNumberFormat="1" applyFont="1" applyBorder="1" applyAlignment="1">
      <alignment vertical="top"/>
    </xf>
    <xf numFmtId="164" fontId="86" fillId="0" borderId="81" xfId="0" applyNumberFormat="1" applyFont="1" applyBorder="1" applyAlignment="1">
      <alignment vertical="top"/>
    </xf>
    <xf numFmtId="164" fontId="86" fillId="0" borderId="79" xfId="0" applyNumberFormat="1" applyFont="1" applyBorder="1" applyAlignment="1">
      <alignment vertical="top"/>
    </xf>
    <xf numFmtId="4" fontId="89" fillId="38" borderId="49" xfId="0" applyNumberFormat="1" applyFont="1" applyFill="1" applyBorder="1" applyAlignment="1">
      <alignment horizontal="right" vertical="center"/>
    </xf>
    <xf numFmtId="4" fontId="89" fillId="38" borderId="51" xfId="0" applyNumberFormat="1" applyFont="1" applyFill="1" applyBorder="1" applyAlignment="1">
      <alignment horizontal="right" vertical="center"/>
    </xf>
    <xf numFmtId="4" fontId="89" fillId="38" borderId="87" xfId="0" applyNumberFormat="1" applyFont="1" applyFill="1" applyBorder="1" applyAlignment="1">
      <alignment horizontal="right" vertical="center"/>
    </xf>
    <xf numFmtId="4" fontId="90" fillId="38" borderId="107" xfId="0" applyNumberFormat="1" applyFont="1" applyFill="1" applyBorder="1" applyAlignment="1">
      <alignment horizontal="right" vertical="center"/>
    </xf>
    <xf numFmtId="4" fontId="90" fillId="38" borderId="108" xfId="0" applyNumberFormat="1" applyFont="1" applyFill="1" applyBorder="1" applyAlignment="1">
      <alignment horizontal="right" vertical="center"/>
    </xf>
    <xf numFmtId="4" fontId="90" fillId="0" borderId="110" xfId="0" applyNumberFormat="1" applyFont="1" applyBorder="1" applyAlignment="1">
      <alignment horizontal="right" vertical="top"/>
    </xf>
    <xf numFmtId="4" fontId="90" fillId="0" borderId="111" xfId="0" applyNumberFormat="1" applyFont="1" applyFill="1" applyBorder="1" applyAlignment="1">
      <alignment horizontal="right" vertical="top"/>
    </xf>
    <xf numFmtId="164" fontId="86" fillId="0" borderId="28" xfId="0" applyNumberFormat="1" applyFont="1" applyBorder="1" applyAlignment="1">
      <alignment horizontal="center" vertical="top"/>
    </xf>
    <xf numFmtId="164" fontId="86" fillId="0" borderId="27" xfId="0" applyNumberFormat="1" applyFont="1" applyBorder="1" applyAlignment="1">
      <alignment horizontal="center" vertical="top"/>
    </xf>
    <xf numFmtId="164" fontId="86" fillId="0" borderId="33" xfId="0" applyNumberFormat="1" applyFont="1" applyBorder="1" applyAlignment="1">
      <alignment horizontal="center" vertical="top"/>
    </xf>
    <xf numFmtId="4" fontId="90" fillId="0" borderId="104" xfId="0" applyNumberFormat="1" applyFont="1" applyBorder="1" applyAlignment="1">
      <alignment horizontal="right" vertical="top"/>
    </xf>
    <xf numFmtId="4" fontId="90" fillId="0" borderId="105" xfId="0" applyNumberFormat="1" applyFont="1" applyFill="1" applyBorder="1" applyAlignment="1">
      <alignment horizontal="right" vertical="top"/>
    </xf>
    <xf numFmtId="4" fontId="90" fillId="38" borderId="54" xfId="0" applyNumberFormat="1" applyFont="1" applyFill="1" applyBorder="1" applyAlignment="1">
      <alignment horizontal="right" vertical="center"/>
    </xf>
    <xf numFmtId="4" fontId="90" fillId="38" borderId="15" xfId="0" applyNumberFormat="1" applyFont="1" applyFill="1" applyBorder="1" applyAlignment="1">
      <alignment horizontal="right" vertical="center"/>
    </xf>
    <xf numFmtId="4" fontId="90" fillId="39" borderId="78" xfId="0" applyNumberFormat="1" applyFont="1" applyFill="1" applyBorder="1" applyAlignment="1">
      <alignment horizontal="right" vertical="top"/>
    </xf>
    <xf numFmtId="164" fontId="86" fillId="42" borderId="33" xfId="0" applyNumberFormat="1" applyFont="1" applyFill="1" applyBorder="1" applyAlignment="1">
      <alignment horizontal="center" vertical="top"/>
    </xf>
    <xf numFmtId="164" fontId="86" fillId="42" borderId="35" xfId="0" applyNumberFormat="1" applyFont="1" applyFill="1" applyBorder="1" applyAlignment="1">
      <alignment horizontal="center" vertical="top"/>
    </xf>
    <xf numFmtId="164" fontId="86" fillId="42" borderId="81" xfId="0" applyNumberFormat="1" applyFont="1" applyFill="1" applyBorder="1" applyAlignment="1">
      <alignment horizontal="center" vertical="top"/>
    </xf>
    <xf numFmtId="164" fontId="86" fillId="42" borderId="91" xfId="0" applyNumberFormat="1" applyFont="1" applyFill="1" applyBorder="1" applyAlignment="1">
      <alignment horizontal="center" vertical="top"/>
    </xf>
    <xf numFmtId="4" fontId="89" fillId="37" borderId="20" xfId="0" applyNumberFormat="1" applyFont="1" applyFill="1" applyBorder="1" applyAlignment="1">
      <alignment horizontal="right" vertical="top"/>
    </xf>
    <xf numFmtId="4" fontId="89" fillId="37" borderId="21" xfId="0" applyNumberFormat="1" applyFont="1" applyFill="1" applyBorder="1" applyAlignment="1">
      <alignment horizontal="right" vertical="top"/>
    </xf>
    <xf numFmtId="4" fontId="89" fillId="37" borderId="22" xfId="0" applyNumberFormat="1" applyFont="1" applyFill="1" applyBorder="1" applyAlignment="1">
      <alignment horizontal="right" vertical="top"/>
    </xf>
    <xf numFmtId="4" fontId="89" fillId="37" borderId="88" xfId="0" applyNumberFormat="1" applyFont="1" applyFill="1" applyBorder="1" applyAlignment="1">
      <alignment horizontal="right" vertical="top"/>
    </xf>
    <xf numFmtId="164" fontId="86" fillId="0" borderId="27" xfId="0" applyNumberFormat="1" applyFont="1" applyBorder="1" applyAlignment="1">
      <alignment vertical="top" wrapText="1"/>
    </xf>
    <xf numFmtId="164" fontId="86" fillId="0" borderId="28" xfId="0" applyNumberFormat="1" applyFont="1" applyBorder="1" applyAlignment="1">
      <alignment vertical="top" wrapText="1"/>
    </xf>
    <xf numFmtId="164" fontId="86" fillId="0" borderId="29" xfId="0" applyNumberFormat="1" applyFont="1" applyBorder="1" applyAlignment="1">
      <alignment vertical="top" wrapText="1"/>
    </xf>
    <xf numFmtId="4" fontId="86" fillId="0" borderId="28" xfId="0" applyNumberFormat="1" applyFont="1" applyBorder="1" applyAlignment="1">
      <alignment horizontal="right" vertical="top" wrapText="1"/>
    </xf>
    <xf numFmtId="164" fontId="86" fillId="0" borderId="27" xfId="0" applyNumberFormat="1" applyFont="1" applyFill="1" applyBorder="1" applyAlignment="1">
      <alignment vertical="top" wrapText="1"/>
    </xf>
    <xf numFmtId="164" fontId="86" fillId="0" borderId="28" xfId="0" applyNumberFormat="1" applyFont="1" applyFill="1" applyBorder="1" applyAlignment="1">
      <alignment vertical="top" wrapText="1"/>
    </xf>
    <xf numFmtId="164" fontId="86" fillId="0" borderId="29" xfId="0" applyNumberFormat="1" applyFont="1" applyFill="1" applyBorder="1" applyAlignment="1">
      <alignment vertical="top" wrapText="1"/>
    </xf>
    <xf numFmtId="4" fontId="89" fillId="37" borderId="23" xfId="0" applyNumberFormat="1" applyFont="1" applyFill="1" applyBorder="1" applyAlignment="1">
      <alignment horizontal="right" vertical="top"/>
    </xf>
    <xf numFmtId="164" fontId="86" fillId="0" borderId="30" xfId="53" applyNumberFormat="1" applyFont="1" applyFill="1" applyBorder="1" applyAlignment="1">
      <alignment horizontal="center" vertical="top"/>
      <protection/>
    </xf>
    <xf numFmtId="164" fontId="86" fillId="0" borderId="28" xfId="53" applyNumberFormat="1" applyFont="1" applyFill="1" applyBorder="1" applyAlignment="1">
      <alignment horizontal="center" vertical="top"/>
      <protection/>
    </xf>
    <xf numFmtId="164" fontId="86" fillId="0" borderId="29" xfId="53" applyNumberFormat="1" applyFont="1" applyFill="1" applyBorder="1" applyAlignment="1">
      <alignment horizontal="center" vertical="top"/>
      <protection/>
    </xf>
    <xf numFmtId="164" fontId="86" fillId="0" borderId="27" xfId="53" applyNumberFormat="1" applyFont="1" applyFill="1" applyBorder="1" applyAlignment="1">
      <alignment horizontal="center" vertical="top"/>
      <protection/>
    </xf>
    <xf numFmtId="164" fontId="86" fillId="0" borderId="81" xfId="0" applyNumberFormat="1" applyFont="1" applyFill="1" applyBorder="1" applyAlignment="1">
      <alignment vertical="top"/>
    </xf>
    <xf numFmtId="4" fontId="90" fillId="0" borderId="19" xfId="0" applyNumberFormat="1" applyFont="1" applyFill="1" applyBorder="1" applyAlignment="1">
      <alignment horizontal="right" vertical="top"/>
    </xf>
    <xf numFmtId="164" fontId="90" fillId="0" borderId="29" xfId="53" applyNumberFormat="1" applyFont="1" applyFill="1" applyBorder="1" applyAlignment="1">
      <alignment horizontal="center" vertical="top"/>
      <protection/>
    </xf>
    <xf numFmtId="164" fontId="86" fillId="0" borderId="80" xfId="53" applyNumberFormat="1" applyFont="1" applyFill="1" applyBorder="1" applyAlignment="1">
      <alignment horizontal="center" vertical="top"/>
      <protection/>
    </xf>
    <xf numFmtId="164" fontId="86" fillId="0" borderId="141" xfId="53" applyNumberFormat="1" applyFont="1" applyFill="1" applyBorder="1" applyAlignment="1">
      <alignment horizontal="center" vertical="top"/>
      <protection/>
    </xf>
    <xf numFmtId="0" fontId="84" fillId="0" borderId="10" xfId="0" applyFont="1" applyBorder="1" applyAlignment="1">
      <alignment vertical="top" wrapText="1"/>
    </xf>
    <xf numFmtId="0" fontId="86" fillId="0" borderId="19" xfId="0" applyFont="1" applyBorder="1" applyAlignment="1">
      <alignment horizontal="center" vertical="top"/>
    </xf>
    <xf numFmtId="4" fontId="86" fillId="0" borderId="20" xfId="0" applyNumberFormat="1" applyFont="1" applyBorder="1" applyAlignment="1">
      <alignment horizontal="right" vertical="top"/>
    </xf>
    <xf numFmtId="4" fontId="86" fillId="0" borderId="21" xfId="0" applyNumberFormat="1" applyFont="1" applyBorder="1" applyAlignment="1">
      <alignment horizontal="right" vertical="top"/>
    </xf>
    <xf numFmtId="4" fontId="86" fillId="0" borderId="22" xfId="0" applyNumberFormat="1" applyFont="1" applyBorder="1" applyAlignment="1">
      <alignment horizontal="right" vertical="top"/>
    </xf>
    <xf numFmtId="4" fontId="90" fillId="0" borderId="23" xfId="0" applyNumberFormat="1" applyFont="1" applyBorder="1" applyAlignment="1">
      <alignment horizontal="right" vertical="top"/>
    </xf>
    <xf numFmtId="0" fontId="86" fillId="0" borderId="24" xfId="0" applyFont="1" applyBorder="1" applyAlignment="1">
      <alignment horizontal="center" vertical="top"/>
    </xf>
    <xf numFmtId="0" fontId="86" fillId="0" borderId="31" xfId="0" applyFont="1" applyBorder="1" applyAlignment="1">
      <alignment horizontal="center" vertical="top"/>
    </xf>
    <xf numFmtId="0" fontId="91" fillId="37" borderId="37" xfId="0" applyFont="1" applyFill="1" applyBorder="1" applyAlignment="1">
      <alignment vertical="top" wrapText="1"/>
    </xf>
    <xf numFmtId="0" fontId="89" fillId="37" borderId="17" xfId="0" applyFont="1" applyFill="1" applyBorder="1" applyAlignment="1">
      <alignment horizontal="center" vertical="top"/>
    </xf>
    <xf numFmtId="0" fontId="86" fillId="18" borderId="74" xfId="0" applyFont="1" applyFill="1" applyBorder="1" applyAlignment="1">
      <alignment horizontal="center" vertical="top"/>
    </xf>
    <xf numFmtId="164" fontId="86" fillId="18" borderId="30" xfId="53" applyNumberFormat="1" applyFont="1" applyFill="1" applyBorder="1" applyAlignment="1">
      <alignment horizontal="center" vertical="top"/>
      <protection/>
    </xf>
    <xf numFmtId="164" fontId="86" fillId="18" borderId="28" xfId="0" applyNumberFormat="1" applyFont="1" applyFill="1" applyBorder="1" applyAlignment="1">
      <alignment horizontal="center" vertical="top"/>
    </xf>
    <xf numFmtId="4" fontId="86" fillId="18" borderId="29" xfId="0" applyNumberFormat="1" applyFont="1" applyFill="1" applyBorder="1" applyAlignment="1">
      <alignment horizontal="right" vertical="top"/>
    </xf>
    <xf numFmtId="0" fontId="86" fillId="18" borderId="67" xfId="0" applyFont="1" applyFill="1" applyBorder="1" applyAlignment="1">
      <alignment horizontal="center" vertical="top"/>
    </xf>
    <xf numFmtId="164" fontId="86" fillId="18" borderId="142" xfId="53" applyNumberFormat="1" applyFont="1" applyFill="1" applyBorder="1" applyAlignment="1">
      <alignment horizontal="center" vertical="top"/>
      <protection/>
    </xf>
    <xf numFmtId="164" fontId="86" fillId="18" borderId="131" xfId="53" applyNumberFormat="1" applyFont="1" applyFill="1" applyBorder="1" applyAlignment="1">
      <alignment horizontal="center" vertical="top"/>
      <protection/>
    </xf>
    <xf numFmtId="4" fontId="86" fillId="18" borderId="77" xfId="0" applyNumberFormat="1" applyFont="1" applyFill="1" applyBorder="1" applyAlignment="1">
      <alignment horizontal="right" vertical="top"/>
    </xf>
    <xf numFmtId="0" fontId="84" fillId="0" borderId="48" xfId="0" applyFont="1" applyBorder="1" applyAlignment="1">
      <alignment vertical="top" wrapText="1"/>
    </xf>
    <xf numFmtId="4" fontId="86" fillId="0" borderId="43" xfId="0" applyNumberFormat="1" applyFont="1" applyBorder="1" applyAlignment="1">
      <alignment horizontal="right" vertical="top"/>
    </xf>
    <xf numFmtId="4" fontId="86" fillId="0" borderId="44" xfId="0" applyNumberFormat="1" applyFont="1" applyBorder="1" applyAlignment="1">
      <alignment horizontal="right" vertical="top"/>
    </xf>
    <xf numFmtId="4" fontId="86" fillId="0" borderId="45" xfId="0" applyNumberFormat="1" applyFont="1" applyBorder="1" applyAlignment="1">
      <alignment horizontal="right" vertical="top"/>
    </xf>
    <xf numFmtId="0" fontId="89" fillId="38" borderId="69" xfId="0" applyFont="1" applyFill="1" applyBorder="1" applyAlignment="1">
      <alignment vertical="center" wrapText="1"/>
    </xf>
    <xf numFmtId="0" fontId="89" fillId="38" borderId="70" xfId="0" applyFont="1" applyFill="1" applyBorder="1" applyAlignment="1">
      <alignment horizontal="center" vertical="center"/>
    </xf>
    <xf numFmtId="4" fontId="89" fillId="43" borderId="15" xfId="0" applyNumberFormat="1" applyFont="1" applyFill="1" applyBorder="1" applyAlignment="1">
      <alignment horizontal="right" vertical="center"/>
    </xf>
    <xf numFmtId="4" fontId="89" fillId="38" borderId="143" xfId="0" applyNumberFormat="1" applyFont="1" applyFill="1" applyBorder="1" applyAlignment="1">
      <alignment horizontal="right" vertical="center"/>
    </xf>
    <xf numFmtId="4" fontId="89" fillId="38" borderId="78" xfId="0" applyNumberFormat="1" applyFont="1" applyFill="1" applyBorder="1" applyAlignment="1">
      <alignment horizontal="right" vertical="center"/>
    </xf>
    <xf numFmtId="4" fontId="89" fillId="37" borderId="84" xfId="0" applyNumberFormat="1" applyFont="1" applyFill="1" applyBorder="1" applyAlignment="1">
      <alignment horizontal="right" vertical="top"/>
    </xf>
    <xf numFmtId="4" fontId="89" fillId="37" borderId="85" xfId="0" applyNumberFormat="1" applyFont="1" applyFill="1" applyBorder="1" applyAlignment="1">
      <alignment horizontal="right" vertical="top"/>
    </xf>
    <xf numFmtId="4" fontId="89" fillId="37" borderId="83" xfId="0" applyNumberFormat="1" applyFont="1" applyFill="1" applyBorder="1" applyAlignment="1">
      <alignment horizontal="right" vertical="top"/>
    </xf>
    <xf numFmtId="4" fontId="89" fillId="37" borderId="128" xfId="0" applyNumberFormat="1" applyFont="1" applyFill="1" applyBorder="1" applyAlignment="1">
      <alignment horizontal="right" vertical="top"/>
    </xf>
    <xf numFmtId="4" fontId="89" fillId="37" borderId="92" xfId="0" applyNumberFormat="1" applyFont="1" applyFill="1" applyBorder="1" applyAlignment="1">
      <alignment horizontal="right" vertical="top"/>
    </xf>
    <xf numFmtId="4" fontId="89" fillId="37" borderId="86" xfId="0" applyNumberFormat="1" applyFont="1" applyFill="1" applyBorder="1" applyAlignment="1">
      <alignment horizontal="right" vertical="top"/>
    </xf>
    <xf numFmtId="4" fontId="89" fillId="37" borderId="82" xfId="0" applyNumberFormat="1" applyFont="1" applyFill="1" applyBorder="1" applyAlignment="1">
      <alignment horizontal="right" vertical="top"/>
    </xf>
    <xf numFmtId="4" fontId="89" fillId="37" borderId="125" xfId="0" applyNumberFormat="1" applyFont="1" applyFill="1" applyBorder="1" applyAlignment="1">
      <alignment horizontal="right" vertical="top"/>
    </xf>
    <xf numFmtId="4" fontId="89" fillId="37" borderId="89" xfId="0" applyNumberFormat="1" applyFont="1" applyFill="1" applyBorder="1" applyAlignment="1">
      <alignment horizontal="right" vertical="top"/>
    </xf>
    <xf numFmtId="4" fontId="90" fillId="37" borderId="23" xfId="0" applyNumberFormat="1" applyFont="1" applyFill="1" applyBorder="1" applyAlignment="1">
      <alignment horizontal="right" vertical="top"/>
    </xf>
    <xf numFmtId="4" fontId="89" fillId="37" borderId="41" xfId="0" applyNumberFormat="1" applyFont="1" applyFill="1" applyBorder="1" applyAlignment="1">
      <alignment horizontal="right" vertical="top"/>
    </xf>
    <xf numFmtId="4" fontId="89" fillId="37" borderId="110" xfId="0" applyNumberFormat="1" applyFont="1" applyFill="1" applyBorder="1" applyAlignment="1">
      <alignment horizontal="right" vertical="top"/>
    </xf>
    <xf numFmtId="4" fontId="89" fillId="37" borderId="144" xfId="0" applyNumberFormat="1" applyFont="1" applyFill="1" applyBorder="1" applyAlignment="1">
      <alignment horizontal="right" vertical="top"/>
    </xf>
    <xf numFmtId="4" fontId="89" fillId="37" borderId="101" xfId="0" applyNumberFormat="1" applyFont="1" applyFill="1" applyBorder="1" applyAlignment="1">
      <alignment horizontal="right" vertical="top"/>
    </xf>
    <xf numFmtId="4" fontId="89" fillId="37" borderId="145" xfId="0" applyNumberFormat="1" applyFont="1" applyFill="1" applyBorder="1" applyAlignment="1">
      <alignment horizontal="right" vertical="top"/>
    </xf>
    <xf numFmtId="4" fontId="89" fillId="37" borderId="64" xfId="0" applyNumberFormat="1" applyFont="1" applyFill="1" applyBorder="1" applyAlignment="1">
      <alignment horizontal="right" vertical="top"/>
    </xf>
    <xf numFmtId="4" fontId="90" fillId="37" borderId="145" xfId="0" applyNumberFormat="1" applyFont="1" applyFill="1" applyBorder="1" applyAlignment="1">
      <alignment horizontal="right" vertical="top"/>
    </xf>
    <xf numFmtId="164" fontId="86" fillId="0" borderId="30" xfId="53" applyNumberFormat="1" applyFont="1" applyBorder="1" applyAlignment="1">
      <alignment horizontal="center" vertical="top"/>
      <protection/>
    </xf>
    <xf numFmtId="164" fontId="86" fillId="0" borderId="28" xfId="53" applyNumberFormat="1" applyFont="1" applyBorder="1" applyAlignment="1">
      <alignment horizontal="center" vertical="top"/>
      <protection/>
    </xf>
    <xf numFmtId="4" fontId="86" fillId="0" borderId="102" xfId="0" applyNumberFormat="1" applyFont="1" applyBorder="1" applyAlignment="1">
      <alignment horizontal="right" vertical="top"/>
    </xf>
    <xf numFmtId="4" fontId="86" fillId="0" borderId="103" xfId="0" applyNumberFormat="1" applyFont="1" applyBorder="1" applyAlignment="1">
      <alignment horizontal="right" vertical="top"/>
    </xf>
    <xf numFmtId="4" fontId="90" fillId="0" borderId="146" xfId="0" applyNumberFormat="1" applyFont="1" applyBorder="1" applyAlignment="1">
      <alignment horizontal="right" vertical="top"/>
    </xf>
    <xf numFmtId="4" fontId="90" fillId="0" borderId="74" xfId="0" applyNumberFormat="1" applyFont="1" applyFill="1" applyBorder="1" applyAlignment="1">
      <alignment horizontal="right" vertical="top"/>
    </xf>
    <xf numFmtId="4" fontId="90" fillId="0" borderId="130" xfId="0" applyNumberFormat="1" applyFont="1" applyFill="1" applyBorder="1" applyAlignment="1">
      <alignment horizontal="right" vertical="top"/>
    </xf>
    <xf numFmtId="164" fontId="86" fillId="0" borderId="36" xfId="53" applyNumberFormat="1" applyFont="1" applyBorder="1" applyAlignment="1">
      <alignment horizontal="center" vertical="top"/>
      <protection/>
    </xf>
    <xf numFmtId="164" fontId="86" fillId="0" borderId="34" xfId="53" applyNumberFormat="1" applyFont="1" applyBorder="1" applyAlignment="1">
      <alignment horizontal="center" vertical="top"/>
      <protection/>
    </xf>
    <xf numFmtId="4" fontId="86" fillId="0" borderId="113" xfId="0" applyNumberFormat="1" applyFont="1" applyBorder="1" applyAlignment="1">
      <alignment horizontal="right" vertical="top"/>
    </xf>
    <xf numFmtId="4" fontId="86" fillId="0" borderId="112" xfId="0" applyNumberFormat="1" applyFont="1" applyBorder="1" applyAlignment="1">
      <alignment horizontal="right" vertical="top"/>
    </xf>
    <xf numFmtId="4" fontId="86" fillId="0" borderId="36" xfId="0" applyNumberFormat="1" applyFont="1" applyBorder="1" applyAlignment="1">
      <alignment horizontal="right" vertical="top"/>
    </xf>
    <xf numFmtId="164" fontId="86" fillId="0" borderId="147" xfId="53" applyNumberFormat="1" applyFont="1" applyBorder="1" applyAlignment="1">
      <alignment horizontal="center" vertical="top"/>
      <protection/>
    </xf>
    <xf numFmtId="4" fontId="86" fillId="0" borderId="76" xfId="0" applyNumberFormat="1" applyFont="1" applyBorder="1" applyAlignment="1">
      <alignment horizontal="right" vertical="top"/>
    </xf>
    <xf numFmtId="4" fontId="86" fillId="0" borderId="95" xfId="0" applyNumberFormat="1" applyFont="1" applyBorder="1" applyAlignment="1">
      <alignment horizontal="right" vertical="top"/>
    </xf>
    <xf numFmtId="4" fontId="86" fillId="0" borderId="81" xfId="0" applyNumberFormat="1" applyFont="1" applyBorder="1" applyAlignment="1">
      <alignment horizontal="right" vertical="top"/>
    </xf>
    <xf numFmtId="4" fontId="86" fillId="0" borderId="147" xfId="0" applyNumberFormat="1" applyFont="1" applyBorder="1" applyAlignment="1">
      <alignment horizontal="right" vertical="top"/>
    </xf>
    <xf numFmtId="4" fontId="86" fillId="0" borderId="134" xfId="0" applyNumberFormat="1" applyFont="1" applyBorder="1" applyAlignment="1">
      <alignment horizontal="right" vertical="top"/>
    </xf>
    <xf numFmtId="4" fontId="90" fillId="0" borderId="148" xfId="0" applyNumberFormat="1" applyFont="1" applyBorder="1" applyAlignment="1">
      <alignment horizontal="right" vertical="top"/>
    </xf>
    <xf numFmtId="164" fontId="86" fillId="0" borderId="80" xfId="53" applyNumberFormat="1" applyFont="1" applyBorder="1" applyAlignment="1">
      <alignment horizontal="center" vertical="top"/>
      <protection/>
    </xf>
    <xf numFmtId="4" fontId="86" fillId="0" borderId="97" xfId="0" applyNumberFormat="1" applyFont="1" applyBorder="1" applyAlignment="1">
      <alignment horizontal="right" vertical="top"/>
    </xf>
    <xf numFmtId="4" fontId="86" fillId="0" borderId="99" xfId="0" applyNumberFormat="1" applyFont="1" applyBorder="1" applyAlignment="1">
      <alignment horizontal="right" vertical="top"/>
    </xf>
    <xf numFmtId="4" fontId="86" fillId="0" borderId="98" xfId="0" applyNumberFormat="1" applyFont="1" applyBorder="1" applyAlignment="1">
      <alignment horizontal="right" vertical="top"/>
    </xf>
    <xf numFmtId="4" fontId="86" fillId="0" borderId="142" xfId="0" applyNumberFormat="1" applyFont="1" applyBorder="1" applyAlignment="1">
      <alignment horizontal="right" vertical="top"/>
    </xf>
    <xf numFmtId="4" fontId="86" fillId="0" borderId="131" xfId="0" applyNumberFormat="1" applyFont="1" applyBorder="1" applyAlignment="1">
      <alignment horizontal="right" vertical="top"/>
    </xf>
    <xf numFmtId="4" fontId="86" fillId="0" borderId="135" xfId="0" applyNumberFormat="1" applyFont="1" applyBorder="1" applyAlignment="1">
      <alignment horizontal="right" vertical="top"/>
    </xf>
    <xf numFmtId="4" fontId="90" fillId="0" borderId="149" xfId="0" applyNumberFormat="1" applyFont="1" applyBorder="1" applyAlignment="1">
      <alignment horizontal="right" vertical="top"/>
    </xf>
    <xf numFmtId="4" fontId="90" fillId="0" borderId="129" xfId="0" applyNumberFormat="1" applyFont="1" applyFill="1" applyBorder="1" applyAlignment="1">
      <alignment horizontal="right" vertical="top"/>
    </xf>
    <xf numFmtId="4" fontId="90" fillId="0" borderId="150" xfId="0" applyNumberFormat="1" applyFont="1" applyFill="1" applyBorder="1" applyAlignment="1">
      <alignment horizontal="right" vertical="top"/>
    </xf>
    <xf numFmtId="0" fontId="92" fillId="0" borderId="0" xfId="0" applyFont="1" applyAlignment="1">
      <alignment horizontal="left" wrapText="1"/>
    </xf>
    <xf numFmtId="4" fontId="92" fillId="0" borderId="0" xfId="0" applyNumberFormat="1" applyFont="1" applyAlignment="1">
      <alignment horizontal="left"/>
    </xf>
    <xf numFmtId="164" fontId="8" fillId="0" borderId="137" xfId="0" applyNumberFormat="1" applyFont="1" applyFill="1" applyBorder="1" applyAlignment="1">
      <alignment vertical="top" wrapText="1"/>
    </xf>
    <xf numFmtId="0" fontId="66" fillId="0" borderId="67" xfId="0" applyFont="1" applyFill="1" applyBorder="1" applyAlignment="1">
      <alignment horizontal="center" vertical="top"/>
    </xf>
    <xf numFmtId="164" fontId="86" fillId="0" borderId="95" xfId="53" applyNumberFormat="1" applyFont="1" applyFill="1" applyBorder="1" applyAlignment="1">
      <alignment horizontal="center" vertical="top"/>
      <protection/>
    </xf>
    <xf numFmtId="164" fontId="86" fillId="0" borderId="81" xfId="53" applyNumberFormat="1" applyFont="1" applyFill="1" applyBorder="1" applyAlignment="1">
      <alignment horizontal="center" vertical="top"/>
      <protection/>
    </xf>
    <xf numFmtId="4" fontId="86" fillId="0" borderId="96" xfId="0" applyNumberFormat="1" applyFont="1" applyFill="1" applyBorder="1" applyAlignment="1">
      <alignment horizontal="right" vertical="top"/>
    </xf>
    <xf numFmtId="0" fontId="66" fillId="0" borderId="67" xfId="0" applyFont="1" applyFill="1" applyBorder="1" applyAlignment="1">
      <alignment horizontal="center" vertical="top" wrapText="1"/>
    </xf>
    <xf numFmtId="164" fontId="86" fillId="0" borderId="113" xfId="0" applyNumberFormat="1" applyFont="1" applyFill="1" applyBorder="1" applyAlignment="1">
      <alignment horizontal="center" vertical="top"/>
    </xf>
    <xf numFmtId="164" fontId="86" fillId="0" borderId="34" xfId="0" applyNumberFormat="1" applyFont="1" applyFill="1" applyBorder="1" applyAlignment="1">
      <alignment horizontal="center" vertical="top"/>
    </xf>
    <xf numFmtId="164" fontId="86" fillId="0" borderId="103" xfId="0" applyNumberFormat="1" applyFont="1" applyFill="1" applyBorder="1" applyAlignment="1">
      <alignment horizontal="center" vertical="top"/>
    </xf>
    <xf numFmtId="49" fontId="77" fillId="0" borderId="151" xfId="0" applyNumberFormat="1" applyFont="1" applyFill="1" applyBorder="1" applyAlignment="1">
      <alignment horizontal="center" vertical="top"/>
    </xf>
    <xf numFmtId="164" fontId="8" fillId="0" borderId="26" xfId="0" applyNumberFormat="1" applyFont="1" applyFill="1" applyBorder="1" applyAlignment="1">
      <alignment vertical="top" wrapText="1"/>
    </xf>
    <xf numFmtId="49" fontId="77" fillId="0" borderId="66" xfId="0" applyNumberFormat="1" applyFont="1" applyFill="1" applyBorder="1" applyAlignment="1">
      <alignment horizontal="center" vertical="top"/>
    </xf>
    <xf numFmtId="164" fontId="86" fillId="0" borderId="112" xfId="0" applyNumberFormat="1" applyFont="1" applyFill="1" applyBorder="1" applyAlignment="1">
      <alignment horizontal="center" vertical="top"/>
    </xf>
    <xf numFmtId="164" fontId="86" fillId="0" borderId="33" xfId="0" applyNumberFormat="1" applyFont="1" applyFill="1" applyBorder="1" applyAlignment="1">
      <alignment vertical="top"/>
    </xf>
    <xf numFmtId="164" fontId="86" fillId="0" borderId="29" xfId="0" applyNumberFormat="1" applyFont="1" applyFill="1" applyBorder="1" applyAlignment="1">
      <alignment vertical="top"/>
    </xf>
    <xf numFmtId="49" fontId="77" fillId="0" borderId="65" xfId="0" applyNumberFormat="1" applyFont="1" applyFill="1" applyBorder="1" applyAlignment="1">
      <alignment horizontal="center" vertical="top"/>
    </xf>
    <xf numFmtId="164" fontId="8" fillId="0" borderId="48" xfId="0" applyNumberFormat="1" applyFont="1" applyFill="1" applyBorder="1" applyAlignment="1">
      <alignment vertical="top" wrapText="1"/>
    </xf>
    <xf numFmtId="164" fontId="8" fillId="0" borderId="134" xfId="0" applyNumberFormat="1" applyFont="1" applyFill="1" applyBorder="1" applyAlignment="1">
      <alignment vertical="top" wrapText="1"/>
    </xf>
    <xf numFmtId="0" fontId="66" fillId="0" borderId="74" xfId="0" applyFont="1" applyFill="1" applyBorder="1" applyAlignment="1">
      <alignment horizontal="center" vertical="top"/>
    </xf>
    <xf numFmtId="164" fontId="86" fillId="0" borderId="28" xfId="0" applyNumberFormat="1" applyFont="1" applyFill="1" applyBorder="1" applyAlignment="1">
      <alignment horizontal="center" vertical="top"/>
    </xf>
    <xf numFmtId="4" fontId="86" fillId="0" borderId="102" xfId="0" applyNumberFormat="1" applyFont="1" applyFill="1" applyBorder="1" applyAlignment="1">
      <alignment horizontal="right" vertical="top"/>
    </xf>
    <xf numFmtId="4" fontId="86" fillId="0" borderId="103" xfId="0" applyNumberFormat="1" applyFont="1" applyFill="1" applyBorder="1" applyAlignment="1">
      <alignment horizontal="right" vertical="top"/>
    </xf>
    <xf numFmtId="4" fontId="86" fillId="0" borderId="30" xfId="0" applyNumberFormat="1" applyFont="1" applyFill="1" applyBorder="1" applyAlignment="1">
      <alignment horizontal="right" vertical="top"/>
    </xf>
    <xf numFmtId="4" fontId="86" fillId="0" borderId="58" xfId="0" applyNumberFormat="1" applyFont="1" applyFill="1" applyBorder="1" applyAlignment="1">
      <alignment horizontal="right" vertical="top"/>
    </xf>
    <xf numFmtId="4" fontId="90" fillId="0" borderId="146" xfId="0" applyNumberFormat="1" applyFont="1" applyFill="1" applyBorder="1" applyAlignment="1">
      <alignment horizontal="right" vertical="top"/>
    </xf>
    <xf numFmtId="49" fontId="77" fillId="0" borderId="31" xfId="0" applyNumberFormat="1" applyFont="1" applyFill="1" applyBorder="1" applyAlignment="1">
      <alignment horizontal="center" vertical="top"/>
    </xf>
    <xf numFmtId="164" fontId="8" fillId="0" borderId="135" xfId="0" applyNumberFormat="1" applyFont="1" applyFill="1" applyBorder="1" applyAlignment="1">
      <alignment vertical="top" wrapText="1"/>
    </xf>
    <xf numFmtId="164" fontId="86" fillId="0" borderId="142" xfId="53" applyNumberFormat="1" applyFont="1" applyFill="1" applyBorder="1" applyAlignment="1">
      <alignment horizontal="center" vertical="top"/>
      <protection/>
    </xf>
    <xf numFmtId="164" fontId="86" fillId="0" borderId="131" xfId="53" applyNumberFormat="1" applyFont="1" applyFill="1" applyBorder="1" applyAlignment="1">
      <alignment horizontal="center" vertical="top"/>
      <protection/>
    </xf>
    <xf numFmtId="4" fontId="86" fillId="0" borderId="77" xfId="0" applyNumberFormat="1" applyFont="1" applyFill="1" applyBorder="1" applyAlignment="1">
      <alignment horizontal="right" vertical="top"/>
    </xf>
    <xf numFmtId="4" fontId="86" fillId="0" borderId="95" xfId="0" applyNumberFormat="1" applyFont="1" applyFill="1" applyBorder="1" applyAlignment="1">
      <alignment horizontal="right" vertical="top"/>
    </xf>
    <xf numFmtId="4" fontId="86" fillId="0" borderId="81" xfId="0" applyNumberFormat="1" applyFont="1" applyFill="1" applyBorder="1" applyAlignment="1">
      <alignment horizontal="right" vertical="top"/>
    </xf>
    <xf numFmtId="4" fontId="86" fillId="0" borderId="147" xfId="0" applyNumberFormat="1" applyFont="1" applyFill="1" applyBorder="1" applyAlignment="1">
      <alignment horizontal="right" vertical="top"/>
    </xf>
    <xf numFmtId="4" fontId="86" fillId="0" borderId="134" xfId="0" applyNumberFormat="1" applyFont="1" applyFill="1" applyBorder="1" applyAlignment="1">
      <alignment horizontal="right" vertical="top"/>
    </xf>
    <xf numFmtId="4" fontId="90" fillId="0" borderId="148" xfId="0" applyNumberFormat="1" applyFont="1" applyFill="1" applyBorder="1" applyAlignment="1">
      <alignment horizontal="right" vertical="top"/>
    </xf>
    <xf numFmtId="0" fontId="3" fillId="0" borderId="81" xfId="0" applyFont="1" applyFill="1" applyBorder="1" applyAlignment="1">
      <alignment vertical="top" wrapText="1"/>
    </xf>
    <xf numFmtId="0" fontId="8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66" fillId="0" borderId="0" xfId="0" applyFont="1" applyAlignment="1">
      <alignment horizontal="left" wrapText="1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 vertical="center"/>
    </xf>
    <xf numFmtId="0" fontId="57" fillId="0" borderId="151" xfId="0" applyFont="1" applyBorder="1" applyAlignment="1">
      <alignment horizontal="center" vertical="center" wrapText="1"/>
    </xf>
    <xf numFmtId="0" fontId="2" fillId="0" borderId="152" xfId="0" applyFont="1" applyBorder="1" applyAlignment="1">
      <alignment/>
    </xf>
    <xf numFmtId="0" fontId="2" fillId="0" borderId="129" xfId="0" applyFont="1" applyBorder="1" applyAlignment="1">
      <alignment/>
    </xf>
    <xf numFmtId="0" fontId="93" fillId="0" borderId="153" xfId="0" applyFont="1" applyBorder="1" applyAlignment="1">
      <alignment horizontal="center" vertical="center" wrapText="1"/>
    </xf>
    <xf numFmtId="0" fontId="2" fillId="0" borderId="154" xfId="0" applyFont="1" applyBorder="1" applyAlignment="1">
      <alignment/>
    </xf>
    <xf numFmtId="0" fontId="2" fillId="0" borderId="150" xfId="0" applyFont="1" applyBorder="1" applyAlignment="1">
      <alignment/>
    </xf>
    <xf numFmtId="0" fontId="2" fillId="0" borderId="155" xfId="0" applyFont="1" applyBorder="1" applyAlignment="1">
      <alignment/>
    </xf>
    <xf numFmtId="0" fontId="9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10" fontId="82" fillId="0" borderId="156" xfId="0" applyNumberFormat="1" applyFont="1" applyBorder="1" applyAlignment="1">
      <alignment horizontal="center" vertical="center"/>
    </xf>
    <xf numFmtId="0" fontId="2" fillId="0" borderId="155" xfId="0" applyFont="1" applyBorder="1" applyAlignment="1">
      <alignment vertical="center"/>
    </xf>
    <xf numFmtId="165" fontId="4" fillId="33" borderId="12" xfId="0" applyNumberFormat="1" applyFont="1" applyFill="1" applyBorder="1" applyAlignment="1">
      <alignment horizontal="center" vertical="center" wrapText="1"/>
    </xf>
    <xf numFmtId="165" fontId="4" fillId="33" borderId="157" xfId="0" applyNumberFormat="1" applyFont="1" applyFill="1" applyBorder="1" applyAlignment="1">
      <alignment horizontal="center" vertical="center" wrapText="1"/>
    </xf>
    <xf numFmtId="165" fontId="4" fillId="33" borderId="60" xfId="0" applyNumberFormat="1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55" xfId="0" applyFont="1" applyBorder="1" applyAlignment="1">
      <alignment/>
    </xf>
    <xf numFmtId="4" fontId="67" fillId="33" borderId="13" xfId="0" applyNumberFormat="1" applyFont="1" applyFill="1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center" vertical="center"/>
    </xf>
    <xf numFmtId="4" fontId="67" fillId="33" borderId="55" xfId="0" applyNumberFormat="1" applyFont="1" applyFill="1" applyBorder="1" applyAlignment="1">
      <alignment horizontal="center" vertical="center"/>
    </xf>
    <xf numFmtId="165" fontId="67" fillId="33" borderId="13" xfId="0" applyNumberFormat="1" applyFont="1" applyFill="1" applyBorder="1" applyAlignment="1">
      <alignment horizontal="center" vertical="center" wrapText="1"/>
    </xf>
    <xf numFmtId="165" fontId="67" fillId="33" borderId="14" xfId="0" applyNumberFormat="1" applyFont="1" applyFill="1" applyBorder="1" applyAlignment="1">
      <alignment horizontal="center" vertical="center" wrapText="1"/>
    </xf>
    <xf numFmtId="165" fontId="67" fillId="33" borderId="55" xfId="0" applyNumberFormat="1" applyFont="1" applyFill="1" applyBorder="1" applyAlignment="1">
      <alignment horizontal="center" vertical="center" wrapText="1"/>
    </xf>
    <xf numFmtId="165" fontId="67" fillId="33" borderId="12" xfId="0" applyNumberFormat="1" applyFont="1" applyFill="1" applyBorder="1" applyAlignment="1">
      <alignment horizontal="center" vertical="center" wrapText="1"/>
    </xf>
    <xf numFmtId="165" fontId="67" fillId="33" borderId="60" xfId="0" applyNumberFormat="1" applyFont="1" applyFill="1" applyBorder="1" applyAlignment="1">
      <alignment horizontal="center" vertical="center" wrapText="1"/>
    </xf>
    <xf numFmtId="164" fontId="76" fillId="38" borderId="11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54" xfId="0" applyFont="1" applyBorder="1" applyAlignment="1">
      <alignment/>
    </xf>
    <xf numFmtId="4" fontId="68" fillId="0" borderId="31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62" xfId="0" applyFont="1" applyBorder="1" applyAlignment="1">
      <alignment/>
    </xf>
    <xf numFmtId="164" fontId="66" fillId="0" borderId="0" xfId="0" applyNumberFormat="1" applyFont="1" applyAlignment="1">
      <alignment horizontal="center" vertical="center"/>
    </xf>
    <xf numFmtId="164" fontId="77" fillId="35" borderId="13" xfId="0" applyNumberFormat="1" applyFont="1" applyFill="1" applyBorder="1" applyAlignment="1">
      <alignment horizontal="left" vertical="center"/>
    </xf>
    <xf numFmtId="164" fontId="76" fillId="38" borderId="68" xfId="0" applyNumberFormat="1" applyFont="1" applyFill="1" applyBorder="1" applyAlignment="1">
      <alignment horizontal="left" vertical="center" wrapText="1"/>
    </xf>
    <xf numFmtId="164" fontId="76" fillId="38" borderId="69" xfId="0" applyNumberFormat="1" applyFont="1" applyFill="1" applyBorder="1" applyAlignment="1">
      <alignment horizontal="left" vertical="center" wrapText="1"/>
    </xf>
    <xf numFmtId="164" fontId="76" fillId="38" borderId="70" xfId="0" applyNumberFormat="1" applyFont="1" applyFill="1" applyBorder="1" applyAlignment="1">
      <alignment horizontal="left" vertical="center" wrapText="1"/>
    </xf>
    <xf numFmtId="0" fontId="94" fillId="0" borderId="0" xfId="0" applyFont="1" applyAlignment="1">
      <alignment horizontal="left"/>
    </xf>
    <xf numFmtId="0" fontId="67" fillId="33" borderId="12" xfId="0" applyFont="1" applyFill="1" applyBorder="1" applyAlignment="1">
      <alignment horizontal="center" vertical="center" wrapText="1"/>
    </xf>
    <xf numFmtId="0" fontId="2" fillId="0" borderId="157" xfId="0" applyFont="1" applyBorder="1" applyAlignment="1">
      <alignment/>
    </xf>
    <xf numFmtId="0" fontId="67" fillId="33" borderId="54" xfId="0" applyFont="1" applyFill="1" applyBorder="1" applyAlignment="1">
      <alignment horizontal="center" vertical="center"/>
    </xf>
    <xf numFmtId="0" fontId="2" fillId="0" borderId="79" xfId="0" applyFont="1" applyBorder="1" applyAlignment="1">
      <alignment/>
    </xf>
    <xf numFmtId="0" fontId="67" fillId="33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64" fontId="8" fillId="0" borderId="34" xfId="0" applyNumberFormat="1" applyFont="1" applyBorder="1" applyAlignment="1">
      <alignment horizontal="left" vertical="top" wrapText="1"/>
    </xf>
    <xf numFmtId="0" fontId="87" fillId="0" borderId="26" xfId="0" applyFont="1" applyFill="1" applyBorder="1" applyAlignment="1">
      <alignment vertical="top" wrapText="1"/>
    </xf>
    <xf numFmtId="0" fontId="66" fillId="0" borderId="24" xfId="0" applyFont="1" applyFill="1" applyBorder="1" applyAlignment="1">
      <alignment horizontal="center" vertical="top"/>
    </xf>
    <xf numFmtId="164" fontId="86" fillId="0" borderId="27" xfId="0" applyNumberFormat="1" applyFont="1" applyFill="1" applyBorder="1" applyAlignment="1">
      <alignment horizontal="center" vertical="top"/>
    </xf>
    <xf numFmtId="164" fontId="86" fillId="0" borderId="29" xfId="0" applyNumberFormat="1" applyFont="1" applyFill="1" applyBorder="1" applyAlignment="1">
      <alignment horizontal="center" vertical="top"/>
    </xf>
    <xf numFmtId="4" fontId="90" fillId="0" borderId="102" xfId="0" applyNumberFormat="1" applyFont="1" applyFill="1" applyBorder="1" applyAlignment="1">
      <alignment horizontal="right" vertical="top"/>
    </xf>
    <xf numFmtId="0" fontId="3" fillId="0" borderId="103" xfId="0" applyFont="1" applyFill="1" applyBorder="1" applyAlignment="1">
      <alignment vertical="top" wrapText="1"/>
    </xf>
    <xf numFmtId="4" fontId="66" fillId="0" borderId="0" xfId="0" applyNumberFormat="1" applyFont="1" applyBorder="1" applyAlignment="1">
      <alignment horizontal="right"/>
    </xf>
    <xf numFmtId="4" fontId="67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 wrapText="1"/>
    </xf>
    <xf numFmtId="4" fontId="67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1</xdr:col>
      <xdr:colOff>857250</xdr:colOff>
      <xdr:row>8</xdr:row>
      <xdr:rowOff>123825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zoomScale="80" zoomScaleNormal="80" zoomScalePageLayoutView="0" workbookViewId="0" topLeftCell="A16">
      <selection activeCell="G24" sqref="G24"/>
    </sheetView>
  </sheetViews>
  <sheetFormatPr defaultColWidth="12.625" defaultRowHeight="15" customHeight="1"/>
  <cols>
    <col min="1" max="1" width="18.25390625" style="0" customWidth="1"/>
    <col min="2" max="2" width="16.625" style="0" customWidth="1"/>
    <col min="3" max="8" width="23.25390625" style="0" customWidth="1"/>
    <col min="9" max="9" width="16.625" style="0" customWidth="1"/>
    <col min="10" max="10" width="23.25390625" style="0" customWidth="1"/>
    <col min="11" max="11" width="16.625" style="0" customWidth="1"/>
    <col min="12" max="12" width="23.25390625" style="0" customWidth="1"/>
    <col min="13" max="13" width="16.625" style="0" customWidth="1"/>
    <col min="14" max="14" width="23.25390625" style="0" customWidth="1"/>
    <col min="15" max="23" width="5.625" style="0" customWidth="1"/>
    <col min="24" max="26" width="11.00390625" style="0" customWidth="1"/>
  </cols>
  <sheetData>
    <row r="1" spans="1:26" ht="15" customHeight="1">
      <c r="A1" s="696" t="s">
        <v>0</v>
      </c>
      <c r="B1" s="69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696" t="s">
        <v>422</v>
      </c>
      <c r="I2" s="696"/>
      <c r="J2" s="69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696" t="s">
        <v>421</v>
      </c>
      <c r="I3" s="696"/>
      <c r="J3" s="69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67" customFormat="1" ht="14.25" customHeight="1">
      <c r="A10" s="165" t="s">
        <v>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s="167" customFormat="1" ht="14.25" customHeight="1">
      <c r="A11" s="168" t="s">
        <v>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s="167" customFormat="1" ht="14.25" customHeight="1">
      <c r="A12" s="168" t="s">
        <v>356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s="167" customFormat="1" ht="14.25" customHeight="1">
      <c r="A13" s="168" t="s">
        <v>357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s="167" customFormat="1" ht="14.25" customHeight="1">
      <c r="A14" s="168" t="s">
        <v>423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s="167" customFormat="1" ht="14.25" customHeight="1">
      <c r="A15" s="168" t="s">
        <v>424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52" customFormat="1" ht="15.75">
      <c r="A18" s="260"/>
      <c r="B18" s="697" t="s">
        <v>263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261"/>
      <c r="P18" s="262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</row>
    <row r="19" spans="1:31" s="252" customFormat="1" ht="15.75">
      <c r="A19" s="260"/>
      <c r="B19" s="697" t="s">
        <v>303</v>
      </c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261"/>
      <c r="P19" s="262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</row>
    <row r="20" spans="1:31" s="252" customFormat="1" ht="15.75">
      <c r="A20" s="260"/>
      <c r="B20" s="698" t="s">
        <v>425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261"/>
      <c r="P20" s="262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</row>
    <row r="21" spans="1:31" s="252" customFormat="1" ht="15.75">
      <c r="A21" s="260"/>
      <c r="B21" s="3"/>
      <c r="C21" s="1"/>
      <c r="D21" s="263"/>
      <c r="E21" s="263"/>
      <c r="F21" s="263"/>
      <c r="G21" s="263"/>
      <c r="H21" s="263"/>
      <c r="I21" s="263"/>
      <c r="J21" s="264"/>
      <c r="K21" s="263"/>
      <c r="L21" s="264"/>
      <c r="M21" s="263"/>
      <c r="N21" s="264"/>
      <c r="O21" s="261"/>
      <c r="P21" s="262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</row>
    <row r="22" spans="4:16" s="252" customFormat="1" ht="15.75" thickBot="1">
      <c r="D22" s="265"/>
      <c r="E22" s="265"/>
      <c r="F22" s="265"/>
      <c r="G22" s="265"/>
      <c r="H22" s="265"/>
      <c r="I22" s="265"/>
      <c r="J22" s="266"/>
      <c r="K22" s="265"/>
      <c r="L22" s="266"/>
      <c r="M22" s="265"/>
      <c r="N22" s="266"/>
      <c r="O22" s="265"/>
      <c r="P22" s="266"/>
    </row>
    <row r="23" spans="1:31" s="252" customFormat="1" ht="30" customHeight="1" thickBot="1">
      <c r="A23" s="699"/>
      <c r="B23" s="702" t="s">
        <v>264</v>
      </c>
      <c r="C23" s="703"/>
      <c r="D23" s="706" t="s">
        <v>265</v>
      </c>
      <c r="E23" s="707"/>
      <c r="F23" s="707"/>
      <c r="G23" s="707"/>
      <c r="H23" s="707"/>
      <c r="I23" s="707"/>
      <c r="J23" s="708"/>
      <c r="K23" s="702" t="s">
        <v>302</v>
      </c>
      <c r="L23" s="703"/>
      <c r="M23" s="702" t="s">
        <v>304</v>
      </c>
      <c r="N23" s="703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</row>
    <row r="24" spans="1:17" s="252" customFormat="1" ht="135" customHeight="1" thickBot="1">
      <c r="A24" s="700"/>
      <c r="B24" s="704"/>
      <c r="C24" s="705"/>
      <c r="D24" s="370" t="s">
        <v>300</v>
      </c>
      <c r="E24" s="371" t="s">
        <v>301</v>
      </c>
      <c r="F24" s="371" t="s">
        <v>266</v>
      </c>
      <c r="G24" s="371" t="s">
        <v>267</v>
      </c>
      <c r="H24" s="371" t="s">
        <v>4</v>
      </c>
      <c r="I24" s="709" t="s">
        <v>268</v>
      </c>
      <c r="J24" s="710"/>
      <c r="K24" s="704"/>
      <c r="L24" s="705"/>
      <c r="M24" s="704"/>
      <c r="N24" s="705"/>
      <c r="Q24" s="268"/>
    </row>
    <row r="25" spans="1:31" s="252" customFormat="1" ht="30.75" thickBot="1">
      <c r="A25" s="701"/>
      <c r="B25" s="364" t="s">
        <v>260</v>
      </c>
      <c r="C25" s="365" t="s">
        <v>269</v>
      </c>
      <c r="D25" s="364" t="s">
        <v>269</v>
      </c>
      <c r="E25" s="366" t="s">
        <v>269</v>
      </c>
      <c r="F25" s="366" t="s">
        <v>269</v>
      </c>
      <c r="G25" s="366" t="s">
        <v>269</v>
      </c>
      <c r="H25" s="366" t="s">
        <v>269</v>
      </c>
      <c r="I25" s="366" t="s">
        <v>260</v>
      </c>
      <c r="J25" s="367" t="s">
        <v>270</v>
      </c>
      <c r="K25" s="364" t="s">
        <v>260</v>
      </c>
      <c r="L25" s="365" t="s">
        <v>269</v>
      </c>
      <c r="M25" s="368" t="s">
        <v>260</v>
      </c>
      <c r="N25" s="369" t="s">
        <v>269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</row>
    <row r="26" spans="1:31" s="252" customFormat="1" ht="30" customHeight="1" thickBot="1">
      <c r="A26" s="303" t="s">
        <v>271</v>
      </c>
      <c r="B26" s="306" t="s">
        <v>272</v>
      </c>
      <c r="C26" s="305" t="s">
        <v>273</v>
      </c>
      <c r="D26" s="306" t="s">
        <v>274</v>
      </c>
      <c r="E26" s="304" t="s">
        <v>275</v>
      </c>
      <c r="F26" s="304" t="s">
        <v>276</v>
      </c>
      <c r="G26" s="304" t="s">
        <v>277</v>
      </c>
      <c r="H26" s="304" t="s">
        <v>278</v>
      </c>
      <c r="I26" s="304" t="s">
        <v>279</v>
      </c>
      <c r="J26" s="305" t="s">
        <v>280</v>
      </c>
      <c r="K26" s="306" t="s">
        <v>281</v>
      </c>
      <c r="L26" s="305" t="s">
        <v>282</v>
      </c>
      <c r="M26" s="306" t="s">
        <v>283</v>
      </c>
      <c r="N26" s="305" t="s">
        <v>284</v>
      </c>
      <c r="O26" s="270"/>
      <c r="P26" s="270"/>
      <c r="Q26" s="271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</row>
    <row r="27" spans="1:31" s="252" customFormat="1" ht="30" customHeight="1">
      <c r="A27" s="288" t="s">
        <v>285</v>
      </c>
      <c r="B27" s="313">
        <f>C27/N27</f>
        <v>0.9652644872228109</v>
      </c>
      <c r="C27" s="314">
        <f>'Кошторис  витрат'!G217</f>
        <v>1111559.2200000002</v>
      </c>
      <c r="D27" s="319">
        <v>0</v>
      </c>
      <c r="E27" s="301">
        <v>0</v>
      </c>
      <c r="F27" s="301">
        <v>0</v>
      </c>
      <c r="G27" s="301">
        <v>0</v>
      </c>
      <c r="H27" s="301">
        <v>0</v>
      </c>
      <c r="I27" s="302">
        <f>J27/N27</f>
        <v>0</v>
      </c>
      <c r="J27" s="314">
        <f>D27+E27+F27+G27+H27</f>
        <v>0</v>
      </c>
      <c r="K27" s="313">
        <f>L27/N27</f>
        <v>0.03473551277718917</v>
      </c>
      <c r="L27" s="314">
        <v>40000</v>
      </c>
      <c r="M27" s="307">
        <v>1</v>
      </c>
      <c r="N27" s="308">
        <f>C27+J27+L27</f>
        <v>1151559.2200000002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</row>
    <row r="28" spans="1:31" s="252" customFormat="1" ht="30" customHeight="1">
      <c r="A28" s="289" t="s">
        <v>286</v>
      </c>
      <c r="B28" s="315">
        <f>C28/N28</f>
        <v>0.9642331079419721</v>
      </c>
      <c r="C28" s="324">
        <f>'Кошторис  витрат'!J217</f>
        <v>1077247.38</v>
      </c>
      <c r="D28" s="320">
        <v>0</v>
      </c>
      <c r="E28" s="279">
        <v>0</v>
      </c>
      <c r="F28" s="279">
        <v>0</v>
      </c>
      <c r="G28" s="279">
        <v>0</v>
      </c>
      <c r="H28" s="279">
        <v>0</v>
      </c>
      <c r="I28" s="278">
        <f>J28/N28</f>
        <v>0</v>
      </c>
      <c r="J28" s="316">
        <f>D28+E28+F28+G28+H28</f>
        <v>0</v>
      </c>
      <c r="K28" s="315">
        <f>L28/N28</f>
        <v>0.03580359073853481</v>
      </c>
      <c r="L28" s="316">
        <v>40000</v>
      </c>
      <c r="M28" s="309">
        <v>1</v>
      </c>
      <c r="N28" s="310">
        <v>1117206.38</v>
      </c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</row>
    <row r="29" spans="1:31" s="252" customFormat="1" ht="30" customHeight="1" thickBot="1">
      <c r="A29" s="290" t="s">
        <v>287</v>
      </c>
      <c r="B29" s="317">
        <f>C29/N29</f>
        <v>0.9542161227923587</v>
      </c>
      <c r="C29" s="318">
        <v>833670</v>
      </c>
      <c r="D29" s="321">
        <v>0</v>
      </c>
      <c r="E29" s="322">
        <v>0</v>
      </c>
      <c r="F29" s="322">
        <v>0</v>
      </c>
      <c r="G29" s="322">
        <v>0</v>
      </c>
      <c r="H29" s="322">
        <v>0</v>
      </c>
      <c r="I29" s="323">
        <f>J29/N29</f>
        <v>0</v>
      </c>
      <c r="J29" s="318">
        <f>D29+E29+F29+G29+H29</f>
        <v>0</v>
      </c>
      <c r="K29" s="317">
        <f>L29/N29</f>
        <v>0.04578387720764133</v>
      </c>
      <c r="L29" s="318">
        <v>40000</v>
      </c>
      <c r="M29" s="311">
        <f>(N29*M28)/N28</f>
        <v>0.7820130780133927</v>
      </c>
      <c r="N29" s="312">
        <f>C29+J29+L29</f>
        <v>873670</v>
      </c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</row>
    <row r="30" spans="1:31" s="252" customFormat="1" ht="30" customHeight="1" thickBot="1">
      <c r="A30" s="291" t="s">
        <v>288</v>
      </c>
      <c r="B30" s="280">
        <f>B28-B29</f>
        <v>0.010016985149613467</v>
      </c>
      <c r="C30" s="281">
        <f aca="true" t="shared" si="0" ref="C30:H30">C28-C29</f>
        <v>243577.3799999999</v>
      </c>
      <c r="D30" s="282">
        <f t="shared" si="0"/>
        <v>0</v>
      </c>
      <c r="E30" s="283">
        <f t="shared" si="0"/>
        <v>0</v>
      </c>
      <c r="F30" s="283">
        <f t="shared" si="0"/>
        <v>0</v>
      </c>
      <c r="G30" s="283">
        <f t="shared" si="0"/>
        <v>0</v>
      </c>
      <c r="H30" s="283">
        <f t="shared" si="0"/>
        <v>0</v>
      </c>
      <c r="I30" s="284">
        <f aca="true" t="shared" si="1" ref="I30:N30">I28-I29</f>
        <v>0</v>
      </c>
      <c r="J30" s="281">
        <f t="shared" si="1"/>
        <v>0</v>
      </c>
      <c r="K30" s="285">
        <f t="shared" si="1"/>
        <v>-0.009980286469106515</v>
      </c>
      <c r="L30" s="281">
        <f t="shared" si="1"/>
        <v>0</v>
      </c>
      <c r="M30" s="286">
        <f t="shared" si="1"/>
        <v>0.2179869219866073</v>
      </c>
      <c r="N30" s="287">
        <f t="shared" si="1"/>
        <v>243536.3799999999</v>
      </c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</row>
    <row r="31" spans="1:26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52" customFormat="1" ht="15.75" customHeight="1">
      <c r="A32" s="272"/>
      <c r="B32" s="272" t="s">
        <v>289</v>
      </c>
      <c r="C32" s="692" t="s">
        <v>396</v>
      </c>
      <c r="D32" s="693"/>
      <c r="E32" s="693"/>
      <c r="F32" s="272"/>
      <c r="G32" s="273"/>
      <c r="H32" s="273"/>
      <c r="I32" s="274"/>
      <c r="J32" s="692" t="s">
        <v>395</v>
      </c>
      <c r="K32" s="693"/>
      <c r="L32" s="693"/>
      <c r="M32" s="693"/>
      <c r="N32" s="693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</row>
    <row r="33" spans="4:14" s="252" customFormat="1" ht="15.75" customHeight="1">
      <c r="D33" s="275" t="s">
        <v>290</v>
      </c>
      <c r="F33" s="276"/>
      <c r="G33" s="694" t="s">
        <v>291</v>
      </c>
      <c r="H33" s="695"/>
      <c r="I33" s="265"/>
      <c r="J33" s="694" t="s">
        <v>292</v>
      </c>
      <c r="K33" s="695"/>
      <c r="L33" s="695"/>
      <c r="M33" s="695"/>
      <c r="N33" s="695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16">
    <mergeCell ref="D23:J23"/>
    <mergeCell ref="K23:L24"/>
    <mergeCell ref="M23:N24"/>
    <mergeCell ref="I24:J24"/>
    <mergeCell ref="H2:J2"/>
    <mergeCell ref="H3:J3"/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</mergeCells>
  <printOptions/>
  <pageMargins left="1.09" right="0.7086614173228347" top="0.7480314960629921" bottom="0.58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51"/>
  <sheetViews>
    <sheetView tabSelected="1" zoomScale="70" zoomScaleNormal="70" zoomScalePageLayoutView="0" workbookViewId="0" topLeftCell="F1">
      <pane ySplit="10" topLeftCell="A213" activePane="bottomLeft" state="frozen"/>
      <selection pane="topLeft" activeCell="A1" sqref="A1"/>
      <selection pane="bottomLeft" activeCell="A4" sqref="A4"/>
    </sheetView>
  </sheetViews>
  <sheetFormatPr defaultColWidth="12.625" defaultRowHeight="15" customHeight="1" outlineLevelCol="1"/>
  <cols>
    <col min="1" max="1" width="10.625" style="0" customWidth="1"/>
    <col min="2" max="2" width="6.625" style="0" customWidth="1"/>
    <col min="3" max="3" width="44.125" style="0" customWidth="1"/>
    <col min="4" max="4" width="9.875" style="0" customWidth="1"/>
    <col min="5" max="5" width="15.00390625" style="0" customWidth="1"/>
    <col min="6" max="6" width="14.875" style="0" customWidth="1"/>
    <col min="7" max="7" width="16.125" style="0" customWidth="1"/>
    <col min="8" max="8" width="13.75390625" style="248" customWidth="1"/>
    <col min="9" max="9" width="14.875" style="248" customWidth="1"/>
    <col min="10" max="10" width="16.125" style="248" customWidth="1"/>
    <col min="11" max="11" width="10.875" style="0" customWidth="1" outlineLevel="1"/>
    <col min="12" max="12" width="14.875" style="0" customWidth="1" outlineLevel="1"/>
    <col min="13" max="13" width="16.125" style="0" customWidth="1" outlineLevel="1"/>
    <col min="14" max="14" width="10.875" style="248" customWidth="1" outlineLevel="1"/>
    <col min="15" max="15" width="14.875" style="248" customWidth="1" outlineLevel="1"/>
    <col min="16" max="16" width="16.125" style="248" customWidth="1" outlineLevel="1"/>
    <col min="17" max="17" width="10.875" style="0" customWidth="1" outlineLevel="1"/>
    <col min="18" max="18" width="14.875" style="0" customWidth="1" outlineLevel="1"/>
    <col min="19" max="19" width="16.125" style="0" customWidth="1" outlineLevel="1"/>
    <col min="20" max="20" width="10.875" style="248" customWidth="1" outlineLevel="1"/>
    <col min="21" max="21" width="14.875" style="248" customWidth="1" outlineLevel="1"/>
    <col min="22" max="22" width="16.125" style="248" customWidth="1" outlineLevel="1"/>
    <col min="23" max="25" width="12.625" style="248" customWidth="1"/>
    <col min="26" max="26" width="13.25390625" style="248" customWidth="1"/>
    <col min="27" max="27" width="19.125" style="240" customWidth="1"/>
    <col min="28" max="28" width="16.00390625" style="248" customWidth="1"/>
    <col min="29" max="33" width="5.875" style="0" customWidth="1"/>
  </cols>
  <sheetData>
    <row r="1" spans="1:33" ht="15.75">
      <c r="A1" s="739" t="s">
        <v>298</v>
      </c>
      <c r="B1" s="695"/>
      <c r="C1" s="695"/>
      <c r="D1" s="695"/>
      <c r="E1" s="69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4"/>
      <c r="X1" s="14"/>
      <c r="Y1" s="14"/>
      <c r="Z1" s="14"/>
      <c r="AA1" s="220"/>
      <c r="AB1" s="1"/>
      <c r="AC1" s="1"/>
      <c r="AD1" s="1"/>
      <c r="AE1" s="1"/>
      <c r="AF1" s="1"/>
      <c r="AG1" s="1"/>
    </row>
    <row r="2" spans="1:33" s="167" customFormat="1" ht="19.5" customHeight="1">
      <c r="A2" s="169" t="str">
        <f>Фінансування!A12</f>
        <v>Назва Грантоотримувача:ГРОМАДСЬКА ОРГАНІЗАЦІЯ "ХАРКІВСЬКА МІСЬКА ОРГАНІЗАЦІЯ "ТВОРЧИЙ ЦЕНТР ПУБЛІЦИСТ" (ТЕАТР "ПУБЛІЦИСТ")</v>
      </c>
      <c r="B2" s="170"/>
      <c r="C2" s="169"/>
      <c r="D2" s="171"/>
      <c r="E2" s="172"/>
      <c r="F2" s="172"/>
      <c r="G2" s="172"/>
      <c r="H2" s="172"/>
      <c r="I2" s="172"/>
      <c r="J2" s="172"/>
      <c r="K2" s="172"/>
      <c r="L2" s="172"/>
      <c r="M2" s="429"/>
      <c r="N2" s="430"/>
      <c r="O2" s="431"/>
      <c r="P2" s="172"/>
      <c r="Q2" s="172"/>
      <c r="R2" s="172"/>
      <c r="S2" s="172"/>
      <c r="T2" s="172"/>
      <c r="U2" s="172"/>
      <c r="V2" s="172"/>
      <c r="W2" s="173"/>
      <c r="X2" s="173"/>
      <c r="Y2" s="173"/>
      <c r="Z2" s="173"/>
      <c r="AA2" s="221"/>
      <c r="AB2" s="174"/>
      <c r="AC2" s="174"/>
      <c r="AD2" s="174"/>
      <c r="AE2" s="174"/>
      <c r="AF2" s="174"/>
      <c r="AG2" s="174"/>
    </row>
    <row r="3" spans="1:33" s="167" customFormat="1" ht="19.5" customHeight="1">
      <c r="A3" s="175" t="str">
        <f>Фінансування!A13</f>
        <v>Назва проєкту: Вистава-ораторія "Наркомати"</v>
      </c>
      <c r="B3" s="170"/>
      <c r="C3" s="169"/>
      <c r="D3" s="171"/>
      <c r="E3" s="172"/>
      <c r="F3" s="172"/>
      <c r="G3" s="172"/>
      <c r="H3" s="172"/>
      <c r="I3" s="172"/>
      <c r="J3" s="172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  <c r="X3" s="177"/>
      <c r="Y3" s="177"/>
      <c r="Z3" s="177"/>
      <c r="AA3" s="221"/>
      <c r="AB3" s="174"/>
      <c r="AC3" s="174"/>
      <c r="AD3" s="174"/>
      <c r="AE3" s="174"/>
      <c r="AF3" s="174"/>
      <c r="AG3" s="174"/>
    </row>
    <row r="4" spans="1:33" s="167" customFormat="1" ht="19.5" customHeight="1">
      <c r="A4" s="175" t="str">
        <f>Фінансування!A14</f>
        <v>Дата початку проєкту: 30 червня 2021 р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222"/>
      <c r="AB4" s="174"/>
      <c r="AC4" s="174"/>
      <c r="AD4" s="174"/>
      <c r="AE4" s="174"/>
      <c r="AF4" s="174"/>
      <c r="AG4" s="174"/>
    </row>
    <row r="5" spans="1:33" s="167" customFormat="1" ht="19.5" customHeight="1">
      <c r="A5" s="175" t="str">
        <f>Фінансування!A15</f>
        <v>Дата завершення проєкту: 26 листопада 2021 р.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222"/>
      <c r="AB5" s="174"/>
      <c r="AC5" s="174"/>
      <c r="AD5" s="174"/>
      <c r="AE5" s="174"/>
      <c r="AF5" s="174"/>
      <c r="AG5" s="174"/>
    </row>
    <row r="6" spans="1:33" ht="15" thickBot="1">
      <c r="A6" s="3"/>
      <c r="B6" s="15"/>
      <c r="C6" s="16"/>
      <c r="D6" s="17"/>
      <c r="E6" s="18"/>
      <c r="F6" s="18"/>
      <c r="G6" s="18"/>
      <c r="H6" s="18"/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23"/>
      <c r="AB6" s="1"/>
      <c r="AC6" s="1"/>
      <c r="AD6" s="1"/>
      <c r="AE6" s="1"/>
      <c r="AF6" s="1"/>
      <c r="AG6" s="1"/>
    </row>
    <row r="7" spans="1:33" ht="26.25" customHeight="1" thickBot="1">
      <c r="A7" s="740" t="s">
        <v>255</v>
      </c>
      <c r="B7" s="742" t="s">
        <v>8</v>
      </c>
      <c r="C7" s="744" t="s">
        <v>9</v>
      </c>
      <c r="D7" s="744" t="s">
        <v>10</v>
      </c>
      <c r="E7" s="717" t="s">
        <v>11</v>
      </c>
      <c r="F7" s="718"/>
      <c r="G7" s="718"/>
      <c r="H7" s="718"/>
      <c r="I7" s="718"/>
      <c r="J7" s="719"/>
      <c r="K7" s="717" t="s">
        <v>243</v>
      </c>
      <c r="L7" s="718"/>
      <c r="M7" s="718"/>
      <c r="N7" s="718"/>
      <c r="O7" s="718"/>
      <c r="P7" s="719"/>
      <c r="Q7" s="717" t="s">
        <v>244</v>
      </c>
      <c r="R7" s="718"/>
      <c r="S7" s="718"/>
      <c r="T7" s="718"/>
      <c r="U7" s="718"/>
      <c r="V7" s="719"/>
      <c r="W7" s="720" t="s">
        <v>257</v>
      </c>
      <c r="X7" s="721"/>
      <c r="Y7" s="721"/>
      <c r="Z7" s="722"/>
      <c r="AA7" s="711" t="s">
        <v>299</v>
      </c>
      <c r="AB7" s="1"/>
      <c r="AC7" s="1"/>
      <c r="AD7" s="1"/>
      <c r="AE7" s="1"/>
      <c r="AF7" s="1"/>
      <c r="AG7" s="1"/>
    </row>
    <row r="8" spans="1:33" ht="42" customHeight="1" thickBot="1">
      <c r="A8" s="741"/>
      <c r="B8" s="743"/>
      <c r="C8" s="745"/>
      <c r="D8" s="745"/>
      <c r="E8" s="714" t="s">
        <v>12</v>
      </c>
      <c r="F8" s="715"/>
      <c r="G8" s="716"/>
      <c r="H8" s="714" t="s">
        <v>256</v>
      </c>
      <c r="I8" s="715"/>
      <c r="J8" s="716"/>
      <c r="K8" s="714" t="s">
        <v>12</v>
      </c>
      <c r="L8" s="715"/>
      <c r="M8" s="716"/>
      <c r="N8" s="714" t="s">
        <v>256</v>
      </c>
      <c r="O8" s="715"/>
      <c r="P8" s="716"/>
      <c r="Q8" s="714" t="s">
        <v>12</v>
      </c>
      <c r="R8" s="715"/>
      <c r="S8" s="716"/>
      <c r="T8" s="714" t="s">
        <v>256</v>
      </c>
      <c r="U8" s="715"/>
      <c r="V8" s="716"/>
      <c r="W8" s="723" t="s">
        <v>261</v>
      </c>
      <c r="X8" s="723" t="s">
        <v>262</v>
      </c>
      <c r="Y8" s="720" t="s">
        <v>258</v>
      </c>
      <c r="Z8" s="722"/>
      <c r="AA8" s="712"/>
      <c r="AB8" s="1"/>
      <c r="AC8" s="1"/>
      <c r="AD8" s="1"/>
      <c r="AE8" s="1"/>
      <c r="AF8" s="1"/>
      <c r="AG8" s="1"/>
    </row>
    <row r="9" spans="1:33" ht="30" customHeight="1" thickBot="1">
      <c r="A9" s="741"/>
      <c r="B9" s="743"/>
      <c r="C9" s="745"/>
      <c r="D9" s="745"/>
      <c r="E9" s="22" t="s">
        <v>13</v>
      </c>
      <c r="F9" s="23" t="s">
        <v>14</v>
      </c>
      <c r="G9" s="217" t="s">
        <v>253</v>
      </c>
      <c r="H9" s="22" t="s">
        <v>13</v>
      </c>
      <c r="I9" s="23" t="s">
        <v>14</v>
      </c>
      <c r="J9" s="277" t="s">
        <v>297</v>
      </c>
      <c r="K9" s="22" t="s">
        <v>13</v>
      </c>
      <c r="L9" s="23" t="s">
        <v>15</v>
      </c>
      <c r="M9" s="277" t="s">
        <v>293</v>
      </c>
      <c r="N9" s="22" t="s">
        <v>13</v>
      </c>
      <c r="O9" s="23" t="s">
        <v>15</v>
      </c>
      <c r="P9" s="277" t="s">
        <v>294</v>
      </c>
      <c r="Q9" s="22" t="s">
        <v>13</v>
      </c>
      <c r="R9" s="23" t="s">
        <v>15</v>
      </c>
      <c r="S9" s="277" t="s">
        <v>295</v>
      </c>
      <c r="T9" s="22" t="s">
        <v>13</v>
      </c>
      <c r="U9" s="23" t="s">
        <v>15</v>
      </c>
      <c r="V9" s="277" t="s">
        <v>296</v>
      </c>
      <c r="W9" s="724"/>
      <c r="X9" s="724"/>
      <c r="Y9" s="249" t="s">
        <v>259</v>
      </c>
      <c r="Z9" s="250" t="s">
        <v>260</v>
      </c>
      <c r="AA9" s="713"/>
      <c r="AB9" s="1"/>
      <c r="AC9" s="1"/>
      <c r="AD9" s="1"/>
      <c r="AE9" s="1"/>
      <c r="AF9" s="1"/>
      <c r="AG9" s="1"/>
    </row>
    <row r="10" spans="1:33" ht="24.75" customHeight="1" thickBot="1">
      <c r="A10" s="24">
        <v>1</v>
      </c>
      <c r="B10" s="24">
        <v>2</v>
      </c>
      <c r="C10" s="25">
        <v>3</v>
      </c>
      <c r="D10" s="25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24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7" t="s">
        <v>305</v>
      </c>
      <c r="B11" s="28"/>
      <c r="C11" s="29" t="s">
        <v>16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  <c r="Y11" s="32"/>
      <c r="Z11" s="32"/>
      <c r="AA11" s="225"/>
      <c r="AB11" s="33"/>
      <c r="AC11" s="33"/>
      <c r="AD11" s="33"/>
      <c r="AE11" s="33"/>
      <c r="AF11" s="33"/>
      <c r="AG11" s="33"/>
    </row>
    <row r="12" spans="1:33" ht="30" customHeight="1" thickBot="1">
      <c r="A12" s="34" t="s">
        <v>17</v>
      </c>
      <c r="B12" s="35">
        <v>1</v>
      </c>
      <c r="C12" s="178" t="s">
        <v>250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8"/>
      <c r="Y12" s="38"/>
      <c r="Z12" s="38"/>
      <c r="AA12" s="226"/>
      <c r="AB12" s="4"/>
      <c r="AC12" s="5"/>
      <c r="AD12" s="5"/>
      <c r="AE12" s="5"/>
      <c r="AF12" s="5"/>
      <c r="AG12" s="5"/>
    </row>
    <row r="13" spans="1:33" ht="30" customHeight="1">
      <c r="A13" s="39" t="s">
        <v>18</v>
      </c>
      <c r="B13" s="40" t="s">
        <v>19</v>
      </c>
      <c r="C13" s="179" t="s">
        <v>251</v>
      </c>
      <c r="D13" s="42"/>
      <c r="E13" s="43">
        <f>SUM(E14:E16)</f>
        <v>0</v>
      </c>
      <c r="F13" s="44"/>
      <c r="G13" s="45">
        <f>SUM(G14:G16)</f>
        <v>0</v>
      </c>
      <c r="H13" s="43">
        <f>SUM(H14:H16)</f>
        <v>0</v>
      </c>
      <c r="I13" s="44"/>
      <c r="J13" s="45">
        <f>SUM(J14:J16)</f>
        <v>0</v>
      </c>
      <c r="K13" s="43">
        <f>SUM(K14:K16)</f>
        <v>0</v>
      </c>
      <c r="L13" s="44"/>
      <c r="M13" s="45">
        <f>SUM(M14:M16)</f>
        <v>0</v>
      </c>
      <c r="N13" s="43">
        <f>SUM(N14:N16)</f>
        <v>0</v>
      </c>
      <c r="O13" s="44"/>
      <c r="P13" s="45">
        <f>SUM(P14:P16)</f>
        <v>0</v>
      </c>
      <c r="Q13" s="43">
        <f>SUM(Q14:Q16)</f>
        <v>0</v>
      </c>
      <c r="R13" s="44"/>
      <c r="S13" s="45">
        <f>SUM(S14:S16)</f>
        <v>0</v>
      </c>
      <c r="T13" s="43">
        <f>SUM(T14:T16)</f>
        <v>0</v>
      </c>
      <c r="U13" s="44"/>
      <c r="V13" s="45">
        <f>SUM(V14:V16)</f>
        <v>0</v>
      </c>
      <c r="W13" s="45">
        <f>SUM(W14:W16)</f>
        <v>0</v>
      </c>
      <c r="X13" s="45">
        <f>SUM(X14:X16)</f>
        <v>0</v>
      </c>
      <c r="Y13" s="46">
        <f>W13-X13</f>
        <v>0</v>
      </c>
      <c r="Z13" s="253" t="e">
        <f>Y13/W13</f>
        <v>#DIV/0!</v>
      </c>
      <c r="AA13" s="227"/>
      <c r="AB13" s="47"/>
      <c r="AC13" s="47"/>
      <c r="AD13" s="47"/>
      <c r="AE13" s="47"/>
      <c r="AF13" s="47"/>
      <c r="AG13" s="47"/>
    </row>
    <row r="14" spans="1:33" ht="30" customHeight="1">
      <c r="A14" s="48" t="s">
        <v>20</v>
      </c>
      <c r="B14" s="49" t="s">
        <v>21</v>
      </c>
      <c r="C14" s="448" t="s">
        <v>22</v>
      </c>
      <c r="D14" s="51" t="s">
        <v>23</v>
      </c>
      <c r="E14" s="52"/>
      <c r="F14" s="53"/>
      <c r="G14" s="54">
        <f>E14*F14</f>
        <v>0</v>
      </c>
      <c r="H14" s="52"/>
      <c r="I14" s="53"/>
      <c r="J14" s="54">
        <f>H14*I14</f>
        <v>0</v>
      </c>
      <c r="K14" s="52"/>
      <c r="L14" s="53"/>
      <c r="M14" s="54">
        <f>K14*L14</f>
        <v>0</v>
      </c>
      <c r="N14" s="52"/>
      <c r="O14" s="53"/>
      <c r="P14" s="54">
        <f>N14*O14</f>
        <v>0</v>
      </c>
      <c r="Q14" s="52"/>
      <c r="R14" s="53"/>
      <c r="S14" s="54">
        <f>Q14*R14</f>
        <v>0</v>
      </c>
      <c r="T14" s="52"/>
      <c r="U14" s="53"/>
      <c r="V14" s="54">
        <f>T14*U14</f>
        <v>0</v>
      </c>
      <c r="W14" s="55">
        <f>G14+M14+S14</f>
        <v>0</v>
      </c>
      <c r="X14" s="251">
        <f aca="true" t="shared" si="0" ref="X14:X36">J14+P14+V14</f>
        <v>0</v>
      </c>
      <c r="Y14" s="251">
        <f aca="true" t="shared" si="1" ref="Y14:Y102">W14-X14</f>
        <v>0</v>
      </c>
      <c r="Z14" s="259" t="e">
        <f>Y14/W14</f>
        <v>#DIV/0!</v>
      </c>
      <c r="AA14" s="219"/>
      <c r="AB14" s="56"/>
      <c r="AC14" s="57"/>
      <c r="AD14" s="57"/>
      <c r="AE14" s="57"/>
      <c r="AF14" s="57"/>
      <c r="AG14" s="57"/>
    </row>
    <row r="15" spans="1:33" ht="30" customHeight="1">
      <c r="A15" s="48" t="s">
        <v>20</v>
      </c>
      <c r="B15" s="49" t="s">
        <v>24</v>
      </c>
      <c r="C15" s="448" t="s">
        <v>22</v>
      </c>
      <c r="D15" s="51" t="s">
        <v>23</v>
      </c>
      <c r="E15" s="52"/>
      <c r="F15" s="53"/>
      <c r="G15" s="54">
        <f>E15*F15</f>
        <v>0</v>
      </c>
      <c r="H15" s="52"/>
      <c r="I15" s="53"/>
      <c r="J15" s="54">
        <f>H15*I15</f>
        <v>0</v>
      </c>
      <c r="K15" s="52"/>
      <c r="L15" s="53"/>
      <c r="M15" s="54">
        <f>K15*L15</f>
        <v>0</v>
      </c>
      <c r="N15" s="52"/>
      <c r="O15" s="53"/>
      <c r="P15" s="54">
        <f>N15*O15</f>
        <v>0</v>
      </c>
      <c r="Q15" s="52"/>
      <c r="R15" s="53"/>
      <c r="S15" s="54">
        <f>Q15*R15</f>
        <v>0</v>
      </c>
      <c r="T15" s="52"/>
      <c r="U15" s="53"/>
      <c r="V15" s="54">
        <f>T15*U15</f>
        <v>0</v>
      </c>
      <c r="W15" s="55">
        <f aca="true" t="shared" si="2" ref="W15:W36">G15+M15+S15</f>
        <v>0</v>
      </c>
      <c r="X15" s="251">
        <f t="shared" si="0"/>
        <v>0</v>
      </c>
      <c r="Y15" s="251">
        <f t="shared" si="1"/>
        <v>0</v>
      </c>
      <c r="Z15" s="259" t="e">
        <f aca="true" t="shared" si="3" ref="Z15:Z36">Y15/W15</f>
        <v>#DIV/0!</v>
      </c>
      <c r="AA15" s="219"/>
      <c r="AB15" s="57"/>
      <c r="AC15" s="57"/>
      <c r="AD15" s="57"/>
      <c r="AE15" s="57"/>
      <c r="AF15" s="57"/>
      <c r="AG15" s="57"/>
    </row>
    <row r="16" spans="1:33" ht="30" customHeight="1" thickBot="1">
      <c r="A16" s="58" t="s">
        <v>20</v>
      </c>
      <c r="B16" s="59" t="s">
        <v>25</v>
      </c>
      <c r="C16" s="448" t="s">
        <v>22</v>
      </c>
      <c r="D16" s="60" t="s">
        <v>23</v>
      </c>
      <c r="E16" s="61"/>
      <c r="F16" s="62"/>
      <c r="G16" s="63">
        <f>E16*F16</f>
        <v>0</v>
      </c>
      <c r="H16" s="61"/>
      <c r="I16" s="62"/>
      <c r="J16" s="63">
        <f>H16*I16</f>
        <v>0</v>
      </c>
      <c r="K16" s="61"/>
      <c r="L16" s="62"/>
      <c r="M16" s="63">
        <f>K16*L16</f>
        <v>0</v>
      </c>
      <c r="N16" s="61"/>
      <c r="O16" s="62"/>
      <c r="P16" s="63">
        <f>N16*O16</f>
        <v>0</v>
      </c>
      <c r="Q16" s="61"/>
      <c r="R16" s="53"/>
      <c r="S16" s="63">
        <f>Q16*R16</f>
        <v>0</v>
      </c>
      <c r="T16" s="61"/>
      <c r="U16" s="53"/>
      <c r="V16" s="63">
        <f>T16*U16</f>
        <v>0</v>
      </c>
      <c r="W16" s="64">
        <f t="shared" si="2"/>
        <v>0</v>
      </c>
      <c r="X16" s="251">
        <f t="shared" si="0"/>
        <v>0</v>
      </c>
      <c r="Y16" s="251">
        <f t="shared" si="1"/>
        <v>0</v>
      </c>
      <c r="Z16" s="259" t="e">
        <f t="shared" si="3"/>
        <v>#DIV/0!</v>
      </c>
      <c r="AA16" s="228"/>
      <c r="AB16" s="57"/>
      <c r="AC16" s="57"/>
      <c r="AD16" s="57"/>
      <c r="AE16" s="57"/>
      <c r="AF16" s="57"/>
      <c r="AG16" s="57"/>
    </row>
    <row r="17" spans="1:33" ht="30" customHeight="1">
      <c r="A17" s="39" t="s">
        <v>18</v>
      </c>
      <c r="B17" s="40" t="s">
        <v>26</v>
      </c>
      <c r="C17" s="65" t="s">
        <v>27</v>
      </c>
      <c r="D17" s="66"/>
      <c r="E17" s="67">
        <f>SUM(E18:E20)</f>
        <v>0</v>
      </c>
      <c r="F17" s="68"/>
      <c r="G17" s="69">
        <f>SUM(G18:G20)</f>
        <v>0</v>
      </c>
      <c r="H17" s="67">
        <f>SUM(H18:H20)</f>
        <v>0</v>
      </c>
      <c r="I17" s="68"/>
      <c r="J17" s="69">
        <f>SUM(J18:J20)</f>
        <v>0</v>
      </c>
      <c r="K17" s="67">
        <f>SUM(K18:K20)</f>
        <v>0</v>
      </c>
      <c r="L17" s="68"/>
      <c r="M17" s="69">
        <f>SUM(M18:M20)</f>
        <v>0</v>
      </c>
      <c r="N17" s="67">
        <f>SUM(N18:N20)</f>
        <v>0</v>
      </c>
      <c r="O17" s="68"/>
      <c r="P17" s="69">
        <f>SUM(P18:P20)</f>
        <v>0</v>
      </c>
      <c r="Q17" s="67">
        <f>SUM(Q18:Q20)</f>
        <v>0</v>
      </c>
      <c r="R17" s="68"/>
      <c r="S17" s="69">
        <f>SUM(S18:S20)</f>
        <v>0</v>
      </c>
      <c r="T17" s="67">
        <f>SUM(T18:T20)</f>
        <v>0</v>
      </c>
      <c r="U17" s="68"/>
      <c r="V17" s="69">
        <f>SUM(V18:V20)</f>
        <v>0</v>
      </c>
      <c r="W17" s="69">
        <f>SUM(W18:W20)</f>
        <v>0</v>
      </c>
      <c r="X17" s="298">
        <f>SUM(X18:X20)</f>
        <v>0</v>
      </c>
      <c r="Y17" s="298">
        <f t="shared" si="1"/>
        <v>0</v>
      </c>
      <c r="Z17" s="298" t="e">
        <f>Y17/W17</f>
        <v>#DIV/0!</v>
      </c>
      <c r="AA17" s="229"/>
      <c r="AB17" s="47"/>
      <c r="AC17" s="47"/>
      <c r="AD17" s="47"/>
      <c r="AE17" s="47"/>
      <c r="AF17" s="47"/>
      <c r="AG17" s="47"/>
    </row>
    <row r="18" spans="1:33" ht="30" customHeight="1">
      <c r="A18" s="48" t="s">
        <v>20</v>
      </c>
      <c r="B18" s="49" t="s">
        <v>28</v>
      </c>
      <c r="C18" s="448" t="s">
        <v>22</v>
      </c>
      <c r="D18" s="51" t="s">
        <v>23</v>
      </c>
      <c r="E18" s="52"/>
      <c r="F18" s="53"/>
      <c r="G18" s="54">
        <f>E18*F18</f>
        <v>0</v>
      </c>
      <c r="H18" s="52"/>
      <c r="I18" s="53"/>
      <c r="J18" s="54">
        <f>H18*I18</f>
        <v>0</v>
      </c>
      <c r="K18" s="52"/>
      <c r="L18" s="53"/>
      <c r="M18" s="54">
        <f>K18*L18</f>
        <v>0</v>
      </c>
      <c r="N18" s="52"/>
      <c r="O18" s="53"/>
      <c r="P18" s="54">
        <f>N18*O18</f>
        <v>0</v>
      </c>
      <c r="Q18" s="52"/>
      <c r="R18" s="53"/>
      <c r="S18" s="54">
        <f>Q18*R18</f>
        <v>0</v>
      </c>
      <c r="T18" s="52"/>
      <c r="U18" s="53"/>
      <c r="V18" s="54">
        <f>T18*U18</f>
        <v>0</v>
      </c>
      <c r="W18" s="55">
        <f>G18+M18+S18</f>
        <v>0</v>
      </c>
      <c r="X18" s="251">
        <f t="shared" si="0"/>
        <v>0</v>
      </c>
      <c r="Y18" s="251">
        <f t="shared" si="1"/>
        <v>0</v>
      </c>
      <c r="Z18" s="259" t="e">
        <f t="shared" si="3"/>
        <v>#DIV/0!</v>
      </c>
      <c r="AA18" s="219"/>
      <c r="AB18" s="57"/>
      <c r="AC18" s="57"/>
      <c r="AD18" s="57"/>
      <c r="AE18" s="57"/>
      <c r="AF18" s="57"/>
      <c r="AG18" s="57"/>
    </row>
    <row r="19" spans="1:33" ht="30" customHeight="1">
      <c r="A19" s="48" t="s">
        <v>20</v>
      </c>
      <c r="B19" s="49" t="s">
        <v>29</v>
      </c>
      <c r="C19" s="448" t="s">
        <v>22</v>
      </c>
      <c r="D19" s="51" t="s">
        <v>23</v>
      </c>
      <c r="E19" s="52"/>
      <c r="F19" s="53"/>
      <c r="G19" s="54">
        <f>E19*F19</f>
        <v>0</v>
      </c>
      <c r="H19" s="52"/>
      <c r="I19" s="53"/>
      <c r="J19" s="54">
        <f>H19*I19</f>
        <v>0</v>
      </c>
      <c r="K19" s="52"/>
      <c r="L19" s="53"/>
      <c r="M19" s="54">
        <f>K19*L19</f>
        <v>0</v>
      </c>
      <c r="N19" s="52"/>
      <c r="O19" s="53"/>
      <c r="P19" s="54">
        <f>N19*O19</f>
        <v>0</v>
      </c>
      <c r="Q19" s="52"/>
      <c r="R19" s="53"/>
      <c r="S19" s="54">
        <f>Q19*R19</f>
        <v>0</v>
      </c>
      <c r="T19" s="52"/>
      <c r="U19" s="53"/>
      <c r="V19" s="54">
        <f>T19*U19</f>
        <v>0</v>
      </c>
      <c r="W19" s="55">
        <f t="shared" si="2"/>
        <v>0</v>
      </c>
      <c r="X19" s="251">
        <f t="shared" si="0"/>
        <v>0</v>
      </c>
      <c r="Y19" s="251">
        <f t="shared" si="1"/>
        <v>0</v>
      </c>
      <c r="Z19" s="259" t="e">
        <f t="shared" si="3"/>
        <v>#DIV/0!</v>
      </c>
      <c r="AA19" s="219"/>
      <c r="AB19" s="57"/>
      <c r="AC19" s="57"/>
      <c r="AD19" s="57"/>
      <c r="AE19" s="57"/>
      <c r="AF19" s="57"/>
      <c r="AG19" s="57"/>
    </row>
    <row r="20" spans="1:33" ht="30" customHeight="1" thickBot="1">
      <c r="A20" s="71" t="s">
        <v>20</v>
      </c>
      <c r="B20" s="59" t="s">
        <v>30</v>
      </c>
      <c r="C20" s="448" t="s">
        <v>22</v>
      </c>
      <c r="D20" s="242" t="s">
        <v>23</v>
      </c>
      <c r="E20" s="73"/>
      <c r="F20" s="74"/>
      <c r="G20" s="75">
        <f>E20*F20</f>
        <v>0</v>
      </c>
      <c r="H20" s="73"/>
      <c r="I20" s="74"/>
      <c r="J20" s="75">
        <f>H20*I20</f>
        <v>0</v>
      </c>
      <c r="K20" s="61"/>
      <c r="L20" s="62"/>
      <c r="M20" s="63">
        <f>K20*L20</f>
        <v>0</v>
      </c>
      <c r="N20" s="73"/>
      <c r="O20" s="74"/>
      <c r="P20" s="75">
        <f>N20*O20</f>
        <v>0</v>
      </c>
      <c r="Q20" s="61"/>
      <c r="R20" s="62"/>
      <c r="S20" s="63">
        <f>Q20*R20</f>
        <v>0</v>
      </c>
      <c r="T20" s="73"/>
      <c r="U20" s="74"/>
      <c r="V20" s="75">
        <f>T20*U20</f>
        <v>0</v>
      </c>
      <c r="W20" s="64">
        <f t="shared" si="2"/>
        <v>0</v>
      </c>
      <c r="X20" s="255">
        <f t="shared" si="0"/>
        <v>0</v>
      </c>
      <c r="Y20" s="255">
        <f t="shared" si="1"/>
        <v>0</v>
      </c>
      <c r="Z20" s="336" t="e">
        <f t="shared" si="3"/>
        <v>#DIV/0!</v>
      </c>
      <c r="AA20" s="230"/>
      <c r="AB20" s="57"/>
      <c r="AC20" s="57"/>
      <c r="AD20" s="57"/>
      <c r="AE20" s="57"/>
      <c r="AF20" s="57"/>
      <c r="AG20" s="57"/>
    </row>
    <row r="21" spans="1:33" ht="30" customHeight="1" thickBot="1">
      <c r="A21" s="39" t="s">
        <v>18</v>
      </c>
      <c r="B21" s="40" t="s">
        <v>31</v>
      </c>
      <c r="C21" s="76" t="s">
        <v>32</v>
      </c>
      <c r="D21" s="245"/>
      <c r="E21" s="618">
        <f>SUM(E22:E25)</f>
        <v>14</v>
      </c>
      <c r="F21" s="507"/>
      <c r="G21" s="508">
        <f>SUM(G22:G28)</f>
        <v>334164</v>
      </c>
      <c r="H21" s="506">
        <f>SUM(H22:H25)</f>
        <v>8</v>
      </c>
      <c r="I21" s="507"/>
      <c r="J21" s="509">
        <f>SUM(J22:J28)</f>
        <v>243476</v>
      </c>
      <c r="K21" s="619">
        <f>SUM(K22:K25)</f>
        <v>0</v>
      </c>
      <c r="L21" s="620"/>
      <c r="M21" s="621">
        <f>SUM(M22:M25)</f>
        <v>0</v>
      </c>
      <c r="N21" s="618">
        <f>SUM(N22:N25)</f>
        <v>0</v>
      </c>
      <c r="O21" s="507"/>
      <c r="P21" s="509">
        <f>SUM(P22:P25)</f>
        <v>0</v>
      </c>
      <c r="Q21" s="619">
        <f>SUM(Q22:Q25)</f>
        <v>0</v>
      </c>
      <c r="R21" s="620"/>
      <c r="S21" s="621">
        <f>SUM(S22:S25)</f>
        <v>0</v>
      </c>
      <c r="T21" s="618">
        <f>SUM(T22:T25)</f>
        <v>0</v>
      </c>
      <c r="U21" s="507"/>
      <c r="V21" s="509">
        <f>SUM(V22:V25)</f>
        <v>0</v>
      </c>
      <c r="W21" s="622">
        <f>SUM(W22:W28)</f>
        <v>334164</v>
      </c>
      <c r="X21" s="623">
        <f>SUM(X24:X28)</f>
        <v>243476</v>
      </c>
      <c r="Y21" s="624">
        <f t="shared" si="1"/>
        <v>90688</v>
      </c>
      <c r="Z21" s="387">
        <f>Y21/W21</f>
        <v>0.2713877018469973</v>
      </c>
      <c r="AA21" s="235"/>
      <c r="AB21" s="47"/>
      <c r="AC21" s="47"/>
      <c r="AD21" s="47"/>
      <c r="AE21" s="47"/>
      <c r="AF21" s="47"/>
      <c r="AG21" s="47"/>
    </row>
    <row r="22" spans="1:33" s="160" customFormat="1" ht="44.25" customHeight="1">
      <c r="A22" s="393" t="s">
        <v>20</v>
      </c>
      <c r="B22" s="375" t="s">
        <v>33</v>
      </c>
      <c r="C22" s="673" t="s">
        <v>358</v>
      </c>
      <c r="D22" s="674" t="s">
        <v>23</v>
      </c>
      <c r="E22" s="572">
        <v>5</v>
      </c>
      <c r="F22" s="675">
        <v>16150</v>
      </c>
      <c r="G22" s="492">
        <f aca="true" t="shared" si="4" ref="G22:G27">E22*F22</f>
        <v>80750</v>
      </c>
      <c r="H22" s="572">
        <v>0</v>
      </c>
      <c r="I22" s="675">
        <v>16150</v>
      </c>
      <c r="J22" s="492">
        <f aca="true" t="shared" si="5" ref="J22:J27">H22*I22</f>
        <v>0</v>
      </c>
      <c r="K22" s="676"/>
      <c r="L22" s="491"/>
      <c r="M22" s="677">
        <f>K22*L22</f>
        <v>0</v>
      </c>
      <c r="N22" s="678"/>
      <c r="O22" s="491"/>
      <c r="P22" s="679">
        <f>N22*O22</f>
        <v>0</v>
      </c>
      <c r="Q22" s="676"/>
      <c r="R22" s="491"/>
      <c r="S22" s="677">
        <f>Q22*R22</f>
        <v>0</v>
      </c>
      <c r="T22" s="678"/>
      <c r="U22" s="491"/>
      <c r="V22" s="679">
        <f>T22*U22</f>
        <v>0</v>
      </c>
      <c r="W22" s="680">
        <f t="shared" si="2"/>
        <v>80750</v>
      </c>
      <c r="X22" s="630">
        <f t="shared" si="0"/>
        <v>0</v>
      </c>
      <c r="Y22" s="631">
        <f t="shared" si="1"/>
        <v>80750</v>
      </c>
      <c r="Z22" s="388">
        <f t="shared" si="3"/>
        <v>1</v>
      </c>
      <c r="AA22" s="443"/>
      <c r="AB22" s="57"/>
      <c r="AC22" s="57"/>
      <c r="AD22" s="57"/>
      <c r="AE22" s="57"/>
      <c r="AF22" s="57"/>
      <c r="AG22" s="57"/>
    </row>
    <row r="23" spans="1:33" s="428" customFormat="1" ht="42.75" customHeight="1">
      <c r="A23" s="444" t="s">
        <v>20</v>
      </c>
      <c r="B23" s="681" t="s">
        <v>35</v>
      </c>
      <c r="C23" s="682" t="s">
        <v>359</v>
      </c>
      <c r="D23" s="657" t="s">
        <v>23</v>
      </c>
      <c r="E23" s="683">
        <v>1</v>
      </c>
      <c r="F23" s="684">
        <v>9938</v>
      </c>
      <c r="G23" s="685">
        <f>E23*F23</f>
        <v>9938</v>
      </c>
      <c r="H23" s="683">
        <v>0</v>
      </c>
      <c r="I23" s="684">
        <v>9938</v>
      </c>
      <c r="J23" s="685">
        <f>H23*I23</f>
        <v>0</v>
      </c>
      <c r="K23" s="686"/>
      <c r="L23" s="687"/>
      <c r="M23" s="660"/>
      <c r="N23" s="688"/>
      <c r="O23" s="687"/>
      <c r="P23" s="689"/>
      <c r="Q23" s="686"/>
      <c r="R23" s="687"/>
      <c r="S23" s="660"/>
      <c r="T23" s="688"/>
      <c r="U23" s="687"/>
      <c r="V23" s="689"/>
      <c r="W23" s="690">
        <f>G23+M23+S23</f>
        <v>9938</v>
      </c>
      <c r="X23" s="630">
        <f>J23+P23+V23</f>
        <v>0</v>
      </c>
      <c r="Y23" s="631">
        <f>W23-X23</f>
        <v>9938</v>
      </c>
      <c r="Z23" s="390">
        <f>Y23/W23</f>
        <v>1</v>
      </c>
      <c r="AA23" s="691"/>
      <c r="AB23" s="57"/>
      <c r="AC23" s="57"/>
      <c r="AD23" s="57"/>
      <c r="AE23" s="57"/>
      <c r="AF23" s="57"/>
      <c r="AG23" s="57"/>
    </row>
    <row r="24" spans="1:33" ht="44.25" customHeight="1">
      <c r="A24" s="48" t="s">
        <v>20</v>
      </c>
      <c r="B24" s="373" t="s">
        <v>36</v>
      </c>
      <c r="C24" s="451" t="s">
        <v>306</v>
      </c>
      <c r="D24" s="193" t="s">
        <v>23</v>
      </c>
      <c r="E24" s="625">
        <v>4</v>
      </c>
      <c r="F24" s="626">
        <v>9938</v>
      </c>
      <c r="G24" s="487">
        <f t="shared" si="4"/>
        <v>39752</v>
      </c>
      <c r="H24" s="625">
        <v>4</v>
      </c>
      <c r="I24" s="626">
        <v>9938</v>
      </c>
      <c r="J24" s="487">
        <f t="shared" si="5"/>
        <v>39752</v>
      </c>
      <c r="K24" s="627"/>
      <c r="L24" s="486"/>
      <c r="M24" s="628">
        <f>K24*L24</f>
        <v>0</v>
      </c>
      <c r="N24" s="532"/>
      <c r="O24" s="486"/>
      <c r="P24" s="515">
        <f>N24*O24</f>
        <v>0</v>
      </c>
      <c r="Q24" s="627"/>
      <c r="R24" s="486"/>
      <c r="S24" s="628">
        <f>Q24*R24</f>
        <v>0</v>
      </c>
      <c r="T24" s="532"/>
      <c r="U24" s="486"/>
      <c r="V24" s="515">
        <f>T24*U24</f>
        <v>0</v>
      </c>
      <c r="W24" s="629">
        <f t="shared" si="2"/>
        <v>39752</v>
      </c>
      <c r="X24" s="630">
        <f t="shared" si="0"/>
        <v>39752</v>
      </c>
      <c r="Y24" s="631">
        <f t="shared" si="1"/>
        <v>0</v>
      </c>
      <c r="Z24" s="388">
        <f t="shared" si="3"/>
        <v>0</v>
      </c>
      <c r="AA24" s="233"/>
      <c r="AB24" s="57"/>
      <c r="AC24" s="57"/>
      <c r="AD24" s="57"/>
      <c r="AE24" s="57"/>
      <c r="AF24" s="57"/>
      <c r="AG24" s="57"/>
    </row>
    <row r="25" spans="1:33" ht="40.5" customHeight="1" thickBot="1">
      <c r="A25" s="58" t="s">
        <v>20</v>
      </c>
      <c r="B25" s="374" t="s">
        <v>36</v>
      </c>
      <c r="C25" s="451" t="s">
        <v>361</v>
      </c>
      <c r="D25" s="194" t="s">
        <v>23</v>
      </c>
      <c r="E25" s="632">
        <v>4</v>
      </c>
      <c r="F25" s="633">
        <v>9938</v>
      </c>
      <c r="G25" s="496">
        <f t="shared" si="4"/>
        <v>39752</v>
      </c>
      <c r="H25" s="632">
        <v>4</v>
      </c>
      <c r="I25" s="633">
        <v>9938</v>
      </c>
      <c r="J25" s="496">
        <f t="shared" si="5"/>
        <v>39752</v>
      </c>
      <c r="K25" s="634"/>
      <c r="L25" s="495"/>
      <c r="M25" s="635">
        <f>K25*L25</f>
        <v>0</v>
      </c>
      <c r="N25" s="636"/>
      <c r="O25" s="495"/>
      <c r="P25" s="521">
        <f>N25*O25</f>
        <v>0</v>
      </c>
      <c r="Q25" s="634"/>
      <c r="R25" s="495"/>
      <c r="S25" s="635">
        <f>Q25*R25</f>
        <v>0</v>
      </c>
      <c r="T25" s="636"/>
      <c r="U25" s="495"/>
      <c r="V25" s="521">
        <f>T25*U25</f>
        <v>0</v>
      </c>
      <c r="W25" s="522">
        <f t="shared" si="2"/>
        <v>39752</v>
      </c>
      <c r="X25" s="630">
        <f t="shared" si="0"/>
        <v>39752</v>
      </c>
      <c r="Y25" s="631">
        <f t="shared" si="1"/>
        <v>0</v>
      </c>
      <c r="Z25" s="388">
        <f t="shared" si="3"/>
        <v>0</v>
      </c>
      <c r="AA25" s="234"/>
      <c r="AB25" s="57"/>
      <c r="AC25" s="57"/>
      <c r="AD25" s="57"/>
      <c r="AE25" s="57"/>
      <c r="AF25" s="57"/>
      <c r="AG25" s="57"/>
    </row>
    <row r="26" spans="1:33" s="372" customFormat="1" ht="45" customHeight="1">
      <c r="A26" s="58" t="s">
        <v>20</v>
      </c>
      <c r="B26" s="373" t="s">
        <v>307</v>
      </c>
      <c r="C26" s="451" t="s">
        <v>308</v>
      </c>
      <c r="D26" s="194" t="s">
        <v>23</v>
      </c>
      <c r="E26" s="637">
        <v>5</v>
      </c>
      <c r="F26" s="476">
        <v>12422</v>
      </c>
      <c r="G26" s="638">
        <f t="shared" si="4"/>
        <v>62110</v>
      </c>
      <c r="H26" s="637">
        <v>5</v>
      </c>
      <c r="I26" s="476">
        <v>12422</v>
      </c>
      <c r="J26" s="638">
        <f t="shared" si="5"/>
        <v>62110</v>
      </c>
      <c r="K26" s="639"/>
      <c r="L26" s="640"/>
      <c r="M26" s="477"/>
      <c r="N26" s="641"/>
      <c r="O26" s="640"/>
      <c r="P26" s="642"/>
      <c r="Q26" s="639"/>
      <c r="R26" s="640"/>
      <c r="S26" s="477"/>
      <c r="T26" s="641"/>
      <c r="U26" s="640"/>
      <c r="V26" s="642"/>
      <c r="W26" s="643">
        <f>G26+M26+S26</f>
        <v>62110</v>
      </c>
      <c r="X26" s="630">
        <f>J26+P26+V26</f>
        <v>62110</v>
      </c>
      <c r="Y26" s="631">
        <f t="shared" si="1"/>
        <v>0</v>
      </c>
      <c r="Z26" s="390">
        <f t="shared" si="3"/>
        <v>0</v>
      </c>
      <c r="AA26" s="391"/>
      <c r="AB26" s="57"/>
      <c r="AC26" s="57"/>
      <c r="AD26" s="57"/>
      <c r="AE26" s="57"/>
      <c r="AF26" s="57"/>
      <c r="AG26" s="57"/>
    </row>
    <row r="27" spans="1:33" s="372" customFormat="1" ht="30" customHeight="1">
      <c r="A27" s="58" t="s">
        <v>20</v>
      </c>
      <c r="B27" s="373" t="s">
        <v>309</v>
      </c>
      <c r="C27" s="451" t="s">
        <v>310</v>
      </c>
      <c r="D27" s="194" t="s">
        <v>23</v>
      </c>
      <c r="E27" s="637">
        <v>5</v>
      </c>
      <c r="F27" s="476">
        <v>12422</v>
      </c>
      <c r="G27" s="638">
        <f t="shared" si="4"/>
        <v>62110</v>
      </c>
      <c r="H27" s="637">
        <v>5</v>
      </c>
      <c r="I27" s="476">
        <v>12422</v>
      </c>
      <c r="J27" s="638">
        <f t="shared" si="5"/>
        <v>62110</v>
      </c>
      <c r="K27" s="639"/>
      <c r="L27" s="640"/>
      <c r="M27" s="477"/>
      <c r="N27" s="641"/>
      <c r="O27" s="640"/>
      <c r="P27" s="642"/>
      <c r="Q27" s="639"/>
      <c r="R27" s="640"/>
      <c r="S27" s="477"/>
      <c r="T27" s="641"/>
      <c r="U27" s="640"/>
      <c r="V27" s="642"/>
      <c r="W27" s="643">
        <f>G27+M27+S27</f>
        <v>62110</v>
      </c>
      <c r="X27" s="630">
        <f>J27+P27+V27</f>
        <v>62110</v>
      </c>
      <c r="Y27" s="631">
        <f t="shared" si="1"/>
        <v>0</v>
      </c>
      <c r="Z27" s="390">
        <f t="shared" si="3"/>
        <v>0</v>
      </c>
      <c r="AA27" s="391"/>
      <c r="AB27" s="57"/>
      <c r="AC27" s="57"/>
      <c r="AD27" s="57"/>
      <c r="AE27" s="57"/>
      <c r="AF27" s="57"/>
      <c r="AG27" s="57"/>
    </row>
    <row r="28" spans="1:33" s="372" customFormat="1" ht="45" customHeight="1" thickBot="1">
      <c r="A28" s="58" t="s">
        <v>20</v>
      </c>
      <c r="B28" s="377" t="s">
        <v>311</v>
      </c>
      <c r="C28" s="452" t="s">
        <v>360</v>
      </c>
      <c r="D28" s="194" t="s">
        <v>23</v>
      </c>
      <c r="E28" s="644">
        <v>4</v>
      </c>
      <c r="F28" s="644">
        <v>9938</v>
      </c>
      <c r="G28" s="496">
        <f>E28*F28</f>
        <v>39752</v>
      </c>
      <c r="H28" s="644">
        <v>4</v>
      </c>
      <c r="I28" s="644">
        <v>9938</v>
      </c>
      <c r="J28" s="496">
        <f>H28*I28</f>
        <v>39752</v>
      </c>
      <c r="K28" s="645"/>
      <c r="L28" s="646"/>
      <c r="M28" s="647"/>
      <c r="N28" s="648"/>
      <c r="O28" s="649"/>
      <c r="P28" s="650"/>
      <c r="Q28" s="645"/>
      <c r="R28" s="646"/>
      <c r="S28" s="647"/>
      <c r="T28" s="648"/>
      <c r="U28" s="649"/>
      <c r="V28" s="650"/>
      <c r="W28" s="651">
        <f>G28+M28+S28</f>
        <v>39752</v>
      </c>
      <c r="X28" s="652">
        <f>J28+P28+V28</f>
        <v>39752</v>
      </c>
      <c r="Y28" s="653">
        <f t="shared" si="1"/>
        <v>0</v>
      </c>
      <c r="Z28" s="389">
        <f t="shared" si="3"/>
        <v>0</v>
      </c>
      <c r="AA28" s="386"/>
      <c r="AB28" s="57"/>
      <c r="AC28" s="57"/>
      <c r="AD28" s="57"/>
      <c r="AE28" s="57"/>
      <c r="AF28" s="57"/>
      <c r="AG28" s="57"/>
    </row>
    <row r="29" spans="1:33" ht="30" customHeight="1" thickBot="1">
      <c r="A29" s="378" t="s">
        <v>17</v>
      </c>
      <c r="B29" s="379" t="s">
        <v>37</v>
      </c>
      <c r="C29" s="380" t="s">
        <v>38</v>
      </c>
      <c r="D29" s="381"/>
      <c r="E29" s="608">
        <f>SUM(E30:E32)</f>
        <v>334164</v>
      </c>
      <c r="F29" s="609"/>
      <c r="G29" s="610">
        <f>SUM(G30:G32)</f>
        <v>73516.08</v>
      </c>
      <c r="H29" s="611">
        <f>SUM(H30:H32)</f>
        <v>243476</v>
      </c>
      <c r="I29" s="612"/>
      <c r="J29" s="613">
        <f>SUM(J30:J32)</f>
        <v>53564.72</v>
      </c>
      <c r="K29" s="614">
        <f>SUM(K30:K32)</f>
        <v>0</v>
      </c>
      <c r="L29" s="609"/>
      <c r="M29" s="610">
        <f>SUM(M30:M32)</f>
        <v>0</v>
      </c>
      <c r="N29" s="608">
        <f>SUM(N30:N32)</f>
        <v>0</v>
      </c>
      <c r="O29" s="609"/>
      <c r="P29" s="610">
        <f>SUM(P30:P32)</f>
        <v>0</v>
      </c>
      <c r="Q29" s="608">
        <f>SUM(Q30:Q32)</f>
        <v>0</v>
      </c>
      <c r="R29" s="609"/>
      <c r="S29" s="610">
        <f>SUM(S30:S32)</f>
        <v>0</v>
      </c>
      <c r="T29" s="608">
        <f>SUM(T30:T32)</f>
        <v>0</v>
      </c>
      <c r="U29" s="609"/>
      <c r="V29" s="610">
        <f>SUM(V30:V32)</f>
        <v>0</v>
      </c>
      <c r="W29" s="615">
        <f>SUM(W30:W32)</f>
        <v>73516.08</v>
      </c>
      <c r="X29" s="616">
        <f>SUM(X30:X32)</f>
        <v>53564.72</v>
      </c>
      <c r="Y29" s="617">
        <f t="shared" si="1"/>
        <v>19951.36</v>
      </c>
      <c r="Z29" s="253">
        <f>Y29/W29</f>
        <v>0.2713877018469973</v>
      </c>
      <c r="AA29" s="229"/>
      <c r="AB29" s="5"/>
      <c r="AC29" s="5"/>
      <c r="AD29" s="5"/>
      <c r="AE29" s="5"/>
      <c r="AF29" s="5"/>
      <c r="AG29" s="5"/>
    </row>
    <row r="30" spans="1:33" ht="30" customHeight="1">
      <c r="A30" s="79" t="s">
        <v>20</v>
      </c>
      <c r="B30" s="80" t="s">
        <v>39</v>
      </c>
      <c r="C30" s="581" t="s">
        <v>40</v>
      </c>
      <c r="D30" s="582"/>
      <c r="E30" s="583">
        <f>G13</f>
        <v>0</v>
      </c>
      <c r="F30" s="584">
        <v>0.22</v>
      </c>
      <c r="G30" s="585">
        <f>E30*F30</f>
        <v>0</v>
      </c>
      <c r="H30" s="583">
        <f>J13</f>
        <v>0</v>
      </c>
      <c r="I30" s="584">
        <v>0.22</v>
      </c>
      <c r="J30" s="585">
        <f>H30*I30</f>
        <v>0</v>
      </c>
      <c r="K30" s="583">
        <f>M13</f>
        <v>0</v>
      </c>
      <c r="L30" s="584">
        <v>0.22</v>
      </c>
      <c r="M30" s="585">
        <f>K30*L30</f>
        <v>0</v>
      </c>
      <c r="N30" s="583">
        <f>P13</f>
        <v>0</v>
      </c>
      <c r="O30" s="584">
        <v>0.22</v>
      </c>
      <c r="P30" s="585">
        <f>N30*O30</f>
        <v>0</v>
      </c>
      <c r="Q30" s="583">
        <f>S13</f>
        <v>0</v>
      </c>
      <c r="R30" s="584">
        <v>0.22</v>
      </c>
      <c r="S30" s="585">
        <f>Q30*R30</f>
        <v>0</v>
      </c>
      <c r="T30" s="583">
        <f>V13</f>
        <v>0</v>
      </c>
      <c r="U30" s="584">
        <v>0.22</v>
      </c>
      <c r="V30" s="585">
        <f>T30*U30</f>
        <v>0</v>
      </c>
      <c r="W30" s="586">
        <f>G30+M30+S30</f>
        <v>0</v>
      </c>
      <c r="X30" s="489">
        <f>J30+P30+V30</f>
        <v>0</v>
      </c>
      <c r="Y30" s="489">
        <f t="shared" si="1"/>
        <v>0</v>
      </c>
      <c r="Z30" s="259" t="e">
        <f t="shared" si="3"/>
        <v>#DIV/0!</v>
      </c>
      <c r="AA30" s="231"/>
      <c r="AB30" s="56"/>
      <c r="AC30" s="57"/>
      <c r="AD30" s="57"/>
      <c r="AE30" s="57"/>
      <c r="AF30" s="57"/>
      <c r="AG30" s="57"/>
    </row>
    <row r="31" spans="1:33" ht="30" customHeight="1">
      <c r="A31" s="48" t="s">
        <v>20</v>
      </c>
      <c r="B31" s="49" t="s">
        <v>41</v>
      </c>
      <c r="C31" s="447" t="s">
        <v>42</v>
      </c>
      <c r="D31" s="587"/>
      <c r="E31" s="485">
        <f>G17</f>
        <v>0</v>
      </c>
      <c r="F31" s="486">
        <v>0.22</v>
      </c>
      <c r="G31" s="487">
        <f>E31*F31</f>
        <v>0</v>
      </c>
      <c r="H31" s="485">
        <f>J17</f>
        <v>0</v>
      </c>
      <c r="I31" s="486">
        <v>0.22</v>
      </c>
      <c r="J31" s="487">
        <f>H31*I31</f>
        <v>0</v>
      </c>
      <c r="K31" s="485">
        <f>M17</f>
        <v>0</v>
      </c>
      <c r="L31" s="486">
        <v>0.22</v>
      </c>
      <c r="M31" s="487">
        <f>K31*L31</f>
        <v>0</v>
      </c>
      <c r="N31" s="485">
        <f>P17</f>
        <v>0</v>
      </c>
      <c r="O31" s="486">
        <v>0.22</v>
      </c>
      <c r="P31" s="487">
        <f>N31*O31</f>
        <v>0</v>
      </c>
      <c r="Q31" s="485">
        <f>S17</f>
        <v>0</v>
      </c>
      <c r="R31" s="486">
        <v>0.22</v>
      </c>
      <c r="S31" s="487">
        <f>Q31*R31</f>
        <v>0</v>
      </c>
      <c r="T31" s="485">
        <f>V17</f>
        <v>0</v>
      </c>
      <c r="U31" s="486">
        <v>0.22</v>
      </c>
      <c r="V31" s="487">
        <f>T31*U31</f>
        <v>0</v>
      </c>
      <c r="W31" s="533">
        <f t="shared" si="2"/>
        <v>0</v>
      </c>
      <c r="X31" s="489">
        <f t="shared" si="0"/>
        <v>0</v>
      </c>
      <c r="Y31" s="489">
        <f t="shared" si="1"/>
        <v>0</v>
      </c>
      <c r="Z31" s="259" t="e">
        <f t="shared" si="3"/>
        <v>#DIV/0!</v>
      </c>
      <c r="AA31" s="219"/>
      <c r="AB31" s="57"/>
      <c r="AC31" s="57"/>
      <c r="AD31" s="57"/>
      <c r="AE31" s="57"/>
      <c r="AF31" s="57"/>
      <c r="AG31" s="57"/>
    </row>
    <row r="32" spans="1:33" ht="30" customHeight="1" thickBot="1">
      <c r="A32" s="58" t="s">
        <v>20</v>
      </c>
      <c r="B32" s="77" t="s">
        <v>43</v>
      </c>
      <c r="C32" s="453" t="s">
        <v>32</v>
      </c>
      <c r="D32" s="588"/>
      <c r="E32" s="494">
        <f>G21</f>
        <v>334164</v>
      </c>
      <c r="F32" s="495">
        <v>0.22</v>
      </c>
      <c r="G32" s="496">
        <f>E32*F32</f>
        <v>73516.08</v>
      </c>
      <c r="H32" s="494">
        <f>J21</f>
        <v>243476</v>
      </c>
      <c r="I32" s="495">
        <v>0.22</v>
      </c>
      <c r="J32" s="496">
        <f>H32*I32</f>
        <v>53564.72</v>
      </c>
      <c r="K32" s="494">
        <f>M21</f>
        <v>0</v>
      </c>
      <c r="L32" s="495">
        <v>0.22</v>
      </c>
      <c r="M32" s="496">
        <f>K32*L32</f>
        <v>0</v>
      </c>
      <c r="N32" s="494">
        <f>P21</f>
        <v>0</v>
      </c>
      <c r="O32" s="495">
        <v>0.22</v>
      </c>
      <c r="P32" s="496">
        <f>N32*O32</f>
        <v>0</v>
      </c>
      <c r="Q32" s="494">
        <f>S21</f>
        <v>0</v>
      </c>
      <c r="R32" s="495">
        <v>0.22</v>
      </c>
      <c r="S32" s="496">
        <f>Q32*R32</f>
        <v>0</v>
      </c>
      <c r="T32" s="494">
        <f>V21</f>
        <v>0</v>
      </c>
      <c r="U32" s="495">
        <v>0.22</v>
      </c>
      <c r="V32" s="496">
        <f>T32*U32</f>
        <v>0</v>
      </c>
      <c r="W32" s="488">
        <f t="shared" si="2"/>
        <v>73516.08</v>
      </c>
      <c r="X32" s="489">
        <f t="shared" si="0"/>
        <v>53564.72</v>
      </c>
      <c r="Y32" s="489">
        <f t="shared" si="1"/>
        <v>19951.36</v>
      </c>
      <c r="Z32" s="259">
        <f t="shared" si="3"/>
        <v>0.2713877018469973</v>
      </c>
      <c r="AA32" s="228"/>
      <c r="AB32" s="57"/>
      <c r="AC32" s="57"/>
      <c r="AD32" s="57"/>
      <c r="AE32" s="57"/>
      <c r="AF32" s="57"/>
      <c r="AG32" s="57"/>
    </row>
    <row r="33" spans="1:33" ht="30" customHeight="1">
      <c r="A33" s="39" t="s">
        <v>18</v>
      </c>
      <c r="B33" s="78" t="s">
        <v>44</v>
      </c>
      <c r="C33" s="589" t="s">
        <v>45</v>
      </c>
      <c r="D33" s="590"/>
      <c r="E33" s="506">
        <f>SUM(E34:E36)</f>
        <v>0</v>
      </c>
      <c r="F33" s="507"/>
      <c r="G33" s="508">
        <f>SUM(G34:G36)</f>
        <v>0</v>
      </c>
      <c r="H33" s="506">
        <f>SUM(H34:H36)</f>
        <v>6</v>
      </c>
      <c r="I33" s="507"/>
      <c r="J33" s="508">
        <f>SUM(J34:J36)</f>
        <v>90688</v>
      </c>
      <c r="K33" s="506">
        <f>SUM(K34:K36)</f>
        <v>0</v>
      </c>
      <c r="L33" s="507"/>
      <c r="M33" s="508">
        <f>SUM(M34:M36)</f>
        <v>0</v>
      </c>
      <c r="N33" s="506">
        <f>SUM(N34:N36)</f>
        <v>0</v>
      </c>
      <c r="O33" s="507"/>
      <c r="P33" s="508">
        <f>SUM(P34:P36)</f>
        <v>0</v>
      </c>
      <c r="Q33" s="506">
        <f>SUM(Q34:Q36)</f>
        <v>0</v>
      </c>
      <c r="R33" s="507"/>
      <c r="S33" s="508">
        <f>SUM(S34:S36)</f>
        <v>0</v>
      </c>
      <c r="T33" s="506">
        <f>SUM(T34:T36)</f>
        <v>0</v>
      </c>
      <c r="U33" s="507"/>
      <c r="V33" s="508">
        <f>SUM(V34:V36)</f>
        <v>0</v>
      </c>
      <c r="W33" s="508">
        <f>SUM(W34:W36)</f>
        <v>0</v>
      </c>
      <c r="X33" s="508">
        <f>SUM(X34:X36)</f>
        <v>90688</v>
      </c>
      <c r="Y33" s="508">
        <f t="shared" si="1"/>
        <v>-90688</v>
      </c>
      <c r="Z33" s="69" t="e">
        <f>Y33/W33</f>
        <v>#DIV/0!</v>
      </c>
      <c r="AA33" s="229"/>
      <c r="AB33" s="5"/>
      <c r="AC33" s="5"/>
      <c r="AD33" s="5"/>
      <c r="AE33" s="5"/>
      <c r="AF33" s="5"/>
      <c r="AG33" s="5"/>
    </row>
    <row r="34" spans="1:33" ht="42.75" customHeight="1">
      <c r="A34" s="48" t="s">
        <v>20</v>
      </c>
      <c r="B34" s="80" t="s">
        <v>46</v>
      </c>
      <c r="C34" s="449" t="s">
        <v>358</v>
      </c>
      <c r="D34" s="591" t="s">
        <v>23</v>
      </c>
      <c r="E34" s="485"/>
      <c r="F34" s="486"/>
      <c r="G34" s="487">
        <f>E34*F34</f>
        <v>0</v>
      </c>
      <c r="H34" s="592">
        <v>5</v>
      </c>
      <c r="I34" s="593">
        <v>16150</v>
      </c>
      <c r="J34" s="594">
        <f>H34*I34</f>
        <v>80750</v>
      </c>
      <c r="K34" s="485"/>
      <c r="L34" s="486"/>
      <c r="M34" s="487">
        <f>K34*L34</f>
        <v>0</v>
      </c>
      <c r="N34" s="485"/>
      <c r="O34" s="486"/>
      <c r="P34" s="487">
        <f>N34*O34</f>
        <v>0</v>
      </c>
      <c r="Q34" s="485"/>
      <c r="R34" s="486"/>
      <c r="S34" s="487">
        <f>Q34*R34</f>
        <v>0</v>
      </c>
      <c r="T34" s="485"/>
      <c r="U34" s="486"/>
      <c r="V34" s="487">
        <f>T34*U34</f>
        <v>0</v>
      </c>
      <c r="W34" s="533">
        <f>G34+M34+S34</f>
        <v>0</v>
      </c>
      <c r="X34" s="489">
        <f>J34+P34+V34</f>
        <v>80750</v>
      </c>
      <c r="Y34" s="489">
        <f>W34-X34</f>
        <v>-80750</v>
      </c>
      <c r="Z34" s="259" t="e">
        <f t="shared" si="3"/>
        <v>#DIV/0!</v>
      </c>
      <c r="AA34" s="219"/>
      <c r="AB34" s="5"/>
      <c r="AC34" s="5"/>
      <c r="AD34" s="5"/>
      <c r="AE34" s="5"/>
      <c r="AF34" s="5"/>
      <c r="AG34" s="5"/>
    </row>
    <row r="35" spans="1:33" ht="42" customHeight="1">
      <c r="A35" s="48" t="s">
        <v>20</v>
      </c>
      <c r="B35" s="49" t="s">
        <v>47</v>
      </c>
      <c r="C35" s="450" t="s">
        <v>359</v>
      </c>
      <c r="D35" s="595" t="s">
        <v>23</v>
      </c>
      <c r="E35" s="485"/>
      <c r="F35" s="486"/>
      <c r="G35" s="487">
        <f>E35*F35</f>
        <v>0</v>
      </c>
      <c r="H35" s="596">
        <v>1</v>
      </c>
      <c r="I35" s="597">
        <v>9938</v>
      </c>
      <c r="J35" s="598">
        <f>H35*I35</f>
        <v>9938</v>
      </c>
      <c r="K35" s="485"/>
      <c r="L35" s="486"/>
      <c r="M35" s="487">
        <f>K35*L35</f>
        <v>0</v>
      </c>
      <c r="N35" s="485"/>
      <c r="O35" s="486"/>
      <c r="P35" s="487">
        <f>N35*O35</f>
        <v>0</v>
      </c>
      <c r="Q35" s="485"/>
      <c r="R35" s="486"/>
      <c r="S35" s="487">
        <f>Q35*R35</f>
        <v>0</v>
      </c>
      <c r="T35" s="485"/>
      <c r="U35" s="486"/>
      <c r="V35" s="487">
        <f>T35*U35</f>
        <v>0</v>
      </c>
      <c r="W35" s="533">
        <f t="shared" si="2"/>
        <v>0</v>
      </c>
      <c r="X35" s="489">
        <f t="shared" si="0"/>
        <v>9938</v>
      </c>
      <c r="Y35" s="489">
        <f t="shared" si="1"/>
        <v>-9938</v>
      </c>
      <c r="Z35" s="259" t="e">
        <f t="shared" si="3"/>
        <v>#DIV/0!</v>
      </c>
      <c r="AA35" s="219"/>
      <c r="AB35" s="5"/>
      <c r="AC35" s="5"/>
      <c r="AD35" s="5"/>
      <c r="AE35" s="5"/>
      <c r="AF35" s="5"/>
      <c r="AG35" s="5"/>
    </row>
    <row r="36" spans="1:33" ht="30" customHeight="1" thickBot="1">
      <c r="A36" s="58" t="s">
        <v>20</v>
      </c>
      <c r="B36" s="59" t="s">
        <v>48</v>
      </c>
      <c r="C36" s="599" t="s">
        <v>34</v>
      </c>
      <c r="D36" s="588" t="s">
        <v>23</v>
      </c>
      <c r="E36" s="494"/>
      <c r="F36" s="495"/>
      <c r="G36" s="496">
        <f>E36*F36</f>
        <v>0</v>
      </c>
      <c r="H36" s="494"/>
      <c r="I36" s="495"/>
      <c r="J36" s="496">
        <f>H36*I36</f>
        <v>0</v>
      </c>
      <c r="K36" s="600"/>
      <c r="L36" s="601"/>
      <c r="M36" s="602">
        <f>K36*L36</f>
        <v>0</v>
      </c>
      <c r="N36" s="600"/>
      <c r="O36" s="601"/>
      <c r="P36" s="602">
        <f>N36*O36</f>
        <v>0</v>
      </c>
      <c r="Q36" s="600"/>
      <c r="R36" s="601"/>
      <c r="S36" s="602">
        <f>Q36*R36</f>
        <v>0</v>
      </c>
      <c r="T36" s="600"/>
      <c r="U36" s="601"/>
      <c r="V36" s="602">
        <f>T36*U36</f>
        <v>0</v>
      </c>
      <c r="W36" s="488">
        <f t="shared" si="2"/>
        <v>0</v>
      </c>
      <c r="X36" s="489">
        <f t="shared" si="0"/>
        <v>0</v>
      </c>
      <c r="Y36" s="517">
        <f t="shared" si="1"/>
        <v>0</v>
      </c>
      <c r="Z36" s="259" t="e">
        <f t="shared" si="3"/>
        <v>#DIV/0!</v>
      </c>
      <c r="AA36" s="230"/>
      <c r="AB36" s="5"/>
      <c r="AC36" s="5"/>
      <c r="AD36" s="5"/>
      <c r="AE36" s="5"/>
      <c r="AF36" s="5"/>
      <c r="AG36" s="5"/>
    </row>
    <row r="37" spans="1:33" ht="30" customHeight="1" thickBot="1">
      <c r="A37" s="201" t="s">
        <v>49</v>
      </c>
      <c r="B37" s="202"/>
      <c r="C37" s="603"/>
      <c r="D37" s="604"/>
      <c r="E37" s="605"/>
      <c r="F37" s="606"/>
      <c r="G37" s="541">
        <f>G13+G17+G21+G29+G33</f>
        <v>407680.08</v>
      </c>
      <c r="H37" s="605"/>
      <c r="I37" s="606"/>
      <c r="J37" s="541">
        <f>J13+J17+J21+J29+J33</f>
        <v>387728.72</v>
      </c>
      <c r="K37" s="605"/>
      <c r="L37" s="481"/>
      <c r="M37" s="541">
        <f>M13+M17+M21+M29+M33</f>
        <v>0</v>
      </c>
      <c r="N37" s="605"/>
      <c r="O37" s="481"/>
      <c r="P37" s="541">
        <f>P13+P17+P21+P29+P33</f>
        <v>0</v>
      </c>
      <c r="Q37" s="605"/>
      <c r="R37" s="481"/>
      <c r="S37" s="541">
        <f>S13+S17+S21+S29+S33</f>
        <v>0</v>
      </c>
      <c r="T37" s="605"/>
      <c r="U37" s="481"/>
      <c r="V37" s="541">
        <f>V13+V17+V21+V29+V33</f>
        <v>0</v>
      </c>
      <c r="W37" s="541">
        <f>W13+W17+W21+W29+W33</f>
        <v>407680.08</v>
      </c>
      <c r="X37" s="543">
        <f>X13+X17+X21+X29+X33</f>
        <v>387728.72</v>
      </c>
      <c r="Y37" s="607">
        <f t="shared" si="1"/>
        <v>19951.360000000044</v>
      </c>
      <c r="Z37" s="293">
        <f>Y37/W37</f>
        <v>0.048938765906835685</v>
      </c>
      <c r="AA37" s="232"/>
      <c r="AB37" s="4"/>
      <c r="AC37" s="5"/>
      <c r="AD37" s="5"/>
      <c r="AE37" s="5"/>
      <c r="AF37" s="5"/>
      <c r="AG37" s="5"/>
    </row>
    <row r="38" spans="1:33" ht="30" customHeight="1" thickBot="1">
      <c r="A38" s="197" t="s">
        <v>17</v>
      </c>
      <c r="B38" s="112">
        <v>2</v>
      </c>
      <c r="C38" s="198" t="s">
        <v>50</v>
      </c>
      <c r="D38" s="19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38"/>
      <c r="Y38" s="296"/>
      <c r="Z38" s="38"/>
      <c r="AA38" s="226"/>
      <c r="AB38" s="5"/>
      <c r="AC38" s="5"/>
      <c r="AD38" s="5"/>
      <c r="AE38" s="5"/>
      <c r="AF38" s="5"/>
      <c r="AG38" s="5"/>
    </row>
    <row r="39" spans="1:33" ht="30" customHeight="1">
      <c r="A39" s="39" t="s">
        <v>18</v>
      </c>
      <c r="B39" s="78" t="s">
        <v>51</v>
      </c>
      <c r="C39" s="41" t="s">
        <v>52</v>
      </c>
      <c r="D39" s="42"/>
      <c r="E39" s="43">
        <f>SUM(E40:E42)</f>
        <v>0</v>
      </c>
      <c r="F39" s="44"/>
      <c r="G39" s="45">
        <f>SUM(G40:G42)</f>
        <v>0</v>
      </c>
      <c r="H39" s="43">
        <f>SUM(H40:H42)</f>
        <v>0</v>
      </c>
      <c r="I39" s="44"/>
      <c r="J39" s="45">
        <f>SUM(J40:J42)</f>
        <v>0</v>
      </c>
      <c r="K39" s="43">
        <f>SUM(K40:K42)</f>
        <v>0</v>
      </c>
      <c r="L39" s="44"/>
      <c r="M39" s="45">
        <f>SUM(M40:M42)</f>
        <v>0</v>
      </c>
      <c r="N39" s="43">
        <f>SUM(N40:N42)</f>
        <v>0</v>
      </c>
      <c r="O39" s="44"/>
      <c r="P39" s="45">
        <f>SUM(P40:P42)</f>
        <v>0</v>
      </c>
      <c r="Q39" s="43">
        <f>SUM(Q40:Q42)</f>
        <v>0</v>
      </c>
      <c r="R39" s="44"/>
      <c r="S39" s="45">
        <f>SUM(S40:S42)</f>
        <v>0</v>
      </c>
      <c r="T39" s="43">
        <f>SUM(T40:T42)</f>
        <v>0</v>
      </c>
      <c r="U39" s="44"/>
      <c r="V39" s="45">
        <f>SUM(V40:V42)</f>
        <v>0</v>
      </c>
      <c r="W39" s="45">
        <f>SUM(W40:W42)</f>
        <v>0</v>
      </c>
      <c r="X39" s="294">
        <f>SUM(X40:X42)</f>
        <v>0</v>
      </c>
      <c r="Y39" s="297">
        <f t="shared" si="1"/>
        <v>0</v>
      </c>
      <c r="Z39" s="295" t="e">
        <f>Y39/W39</f>
        <v>#DIV/0!</v>
      </c>
      <c r="AA39" s="227"/>
      <c r="AB39" s="93"/>
      <c r="AC39" s="47"/>
      <c r="AD39" s="47"/>
      <c r="AE39" s="47"/>
      <c r="AF39" s="47"/>
      <c r="AG39" s="47"/>
    </row>
    <row r="40" spans="1:33" ht="30" customHeight="1">
      <c r="A40" s="48" t="s">
        <v>20</v>
      </c>
      <c r="B40" s="49" t="s">
        <v>53</v>
      </c>
      <c r="C40" s="50" t="s">
        <v>54</v>
      </c>
      <c r="D40" s="51" t="s">
        <v>55</v>
      </c>
      <c r="E40" s="52"/>
      <c r="F40" s="53"/>
      <c r="G40" s="54">
        <f>E40*F40</f>
        <v>0</v>
      </c>
      <c r="H40" s="52"/>
      <c r="I40" s="53"/>
      <c r="J40" s="54">
        <f>H40*I40</f>
        <v>0</v>
      </c>
      <c r="K40" s="52"/>
      <c r="L40" s="53"/>
      <c r="M40" s="54">
        <f>K40*L40</f>
        <v>0</v>
      </c>
      <c r="N40" s="52"/>
      <c r="O40" s="53"/>
      <c r="P40" s="54">
        <f>N40*O40</f>
        <v>0</v>
      </c>
      <c r="Q40" s="52"/>
      <c r="R40" s="53"/>
      <c r="S40" s="54">
        <f>Q40*R40</f>
        <v>0</v>
      </c>
      <c r="T40" s="52"/>
      <c r="U40" s="53"/>
      <c r="V40" s="54">
        <f>T40*U40</f>
        <v>0</v>
      </c>
      <c r="W40" s="55">
        <f>G40+M40+S40</f>
        <v>0</v>
      </c>
      <c r="X40" s="251">
        <f>J40+P40+V40</f>
        <v>0</v>
      </c>
      <c r="Y40" s="251">
        <f t="shared" si="1"/>
        <v>0</v>
      </c>
      <c r="Z40" s="259" t="e">
        <f aca="true" t="shared" si="6" ref="Z40:Z50">Y40/W40</f>
        <v>#DIV/0!</v>
      </c>
      <c r="AA40" s="219"/>
      <c r="AB40" s="57"/>
      <c r="AC40" s="57"/>
      <c r="AD40" s="57"/>
      <c r="AE40" s="57"/>
      <c r="AF40" s="57"/>
      <c r="AG40" s="57"/>
    </row>
    <row r="41" spans="1:33" ht="30" customHeight="1">
      <c r="A41" s="48" t="s">
        <v>20</v>
      </c>
      <c r="B41" s="49" t="s">
        <v>56</v>
      </c>
      <c r="C41" s="50" t="s">
        <v>54</v>
      </c>
      <c r="D41" s="51" t="s">
        <v>55</v>
      </c>
      <c r="E41" s="52"/>
      <c r="F41" s="53"/>
      <c r="G41" s="54">
        <f>E41*F41</f>
        <v>0</v>
      </c>
      <c r="H41" s="52"/>
      <c r="I41" s="53"/>
      <c r="J41" s="54">
        <f>H41*I41</f>
        <v>0</v>
      </c>
      <c r="K41" s="52"/>
      <c r="L41" s="53"/>
      <c r="M41" s="54">
        <f>K41*L41</f>
        <v>0</v>
      </c>
      <c r="N41" s="52"/>
      <c r="O41" s="53"/>
      <c r="P41" s="54">
        <f>N41*O41</f>
        <v>0</v>
      </c>
      <c r="Q41" s="52"/>
      <c r="R41" s="53"/>
      <c r="S41" s="54">
        <f>Q41*R41</f>
        <v>0</v>
      </c>
      <c r="T41" s="52"/>
      <c r="U41" s="53"/>
      <c r="V41" s="54">
        <f>T41*U41</f>
        <v>0</v>
      </c>
      <c r="W41" s="55">
        <f aca="true" t="shared" si="7" ref="W41:W46">G41+M41+S41</f>
        <v>0</v>
      </c>
      <c r="X41" s="251">
        <f aca="true" t="shared" si="8" ref="X41:X50">J41+P41+V41</f>
        <v>0</v>
      </c>
      <c r="Y41" s="251">
        <f t="shared" si="1"/>
        <v>0</v>
      </c>
      <c r="Z41" s="259" t="e">
        <f t="shared" si="6"/>
        <v>#DIV/0!</v>
      </c>
      <c r="AA41" s="219"/>
      <c r="AB41" s="57"/>
      <c r="AC41" s="57"/>
      <c r="AD41" s="57"/>
      <c r="AE41" s="57"/>
      <c r="AF41" s="57"/>
      <c r="AG41" s="57"/>
    </row>
    <row r="42" spans="1:33" ht="30" customHeight="1" thickBot="1">
      <c r="A42" s="71" t="s">
        <v>20</v>
      </c>
      <c r="B42" s="77" t="s">
        <v>57</v>
      </c>
      <c r="C42" s="50" t="s">
        <v>54</v>
      </c>
      <c r="D42" s="72" t="s">
        <v>55</v>
      </c>
      <c r="E42" s="73"/>
      <c r="F42" s="74"/>
      <c r="G42" s="75">
        <f>E42*F42</f>
        <v>0</v>
      </c>
      <c r="H42" s="73"/>
      <c r="I42" s="74"/>
      <c r="J42" s="75">
        <f>H42*I42</f>
        <v>0</v>
      </c>
      <c r="K42" s="73"/>
      <c r="L42" s="74"/>
      <c r="M42" s="75">
        <f>K42*L42</f>
        <v>0</v>
      </c>
      <c r="N42" s="73"/>
      <c r="O42" s="74"/>
      <c r="P42" s="75">
        <f>N42*O42</f>
        <v>0</v>
      </c>
      <c r="Q42" s="73"/>
      <c r="R42" s="74"/>
      <c r="S42" s="75">
        <f>Q42*R42</f>
        <v>0</v>
      </c>
      <c r="T42" s="73"/>
      <c r="U42" s="74"/>
      <c r="V42" s="75">
        <f>T42*U42</f>
        <v>0</v>
      </c>
      <c r="W42" s="64">
        <f t="shared" si="7"/>
        <v>0</v>
      </c>
      <c r="X42" s="251">
        <f t="shared" si="8"/>
        <v>0</v>
      </c>
      <c r="Y42" s="251">
        <f t="shared" si="1"/>
        <v>0</v>
      </c>
      <c r="Z42" s="259" t="e">
        <f t="shared" si="6"/>
        <v>#DIV/0!</v>
      </c>
      <c r="AA42" s="230"/>
      <c r="AB42" s="57"/>
      <c r="AC42" s="57"/>
      <c r="AD42" s="57"/>
      <c r="AE42" s="57"/>
      <c r="AF42" s="57"/>
      <c r="AG42" s="57"/>
    </row>
    <row r="43" spans="1:33" ht="30" customHeight="1">
      <c r="A43" s="39" t="s">
        <v>18</v>
      </c>
      <c r="B43" s="78" t="s">
        <v>58</v>
      </c>
      <c r="C43" s="76" t="s">
        <v>59</v>
      </c>
      <c r="D43" s="66"/>
      <c r="E43" s="67">
        <f>SUM(E44:E46)</f>
        <v>0</v>
      </c>
      <c r="F43" s="68"/>
      <c r="G43" s="69">
        <f>SUM(G44:G46)</f>
        <v>0</v>
      </c>
      <c r="H43" s="67">
        <f>SUM(H44:H46)</f>
        <v>0</v>
      </c>
      <c r="I43" s="68"/>
      <c r="J43" s="69">
        <f>SUM(J44:J46)</f>
        <v>0</v>
      </c>
      <c r="K43" s="67">
        <f>SUM(K44:K46)</f>
        <v>0</v>
      </c>
      <c r="L43" s="68"/>
      <c r="M43" s="69">
        <f>SUM(M44:M46)</f>
        <v>0</v>
      </c>
      <c r="N43" s="67">
        <f>SUM(N44:N46)</f>
        <v>0</v>
      </c>
      <c r="O43" s="68"/>
      <c r="P43" s="69">
        <f>SUM(P44:P46)</f>
        <v>0</v>
      </c>
      <c r="Q43" s="67">
        <f>SUM(Q44:Q46)</f>
        <v>0</v>
      </c>
      <c r="R43" s="68"/>
      <c r="S43" s="69">
        <f>SUM(S44:S46)</f>
        <v>0</v>
      </c>
      <c r="T43" s="67">
        <f>SUM(T44:T46)</f>
        <v>0</v>
      </c>
      <c r="U43" s="68"/>
      <c r="V43" s="69">
        <f>SUM(V44:V46)</f>
        <v>0</v>
      </c>
      <c r="W43" s="69">
        <f>SUM(W44:W46)</f>
        <v>0</v>
      </c>
      <c r="X43" s="69">
        <f>SUM(X44:X46)</f>
        <v>0</v>
      </c>
      <c r="Y43" s="299">
        <f t="shared" si="1"/>
        <v>0</v>
      </c>
      <c r="Z43" s="299" t="e">
        <f>Y43/W43</f>
        <v>#DIV/0!</v>
      </c>
      <c r="AA43" s="229"/>
      <c r="AB43" s="47"/>
      <c r="AC43" s="47"/>
      <c r="AD43" s="47"/>
      <c r="AE43" s="47"/>
      <c r="AF43" s="47"/>
      <c r="AG43" s="47"/>
    </row>
    <row r="44" spans="1:33" ht="30" customHeight="1">
      <c r="A44" s="48" t="s">
        <v>20</v>
      </c>
      <c r="B44" s="49" t="s">
        <v>60</v>
      </c>
      <c r="C44" s="50" t="s">
        <v>61</v>
      </c>
      <c r="D44" s="51" t="s">
        <v>62</v>
      </c>
      <c r="E44" s="52"/>
      <c r="F44" s="53"/>
      <c r="G44" s="54">
        <f>E44*F44</f>
        <v>0</v>
      </c>
      <c r="H44" s="52"/>
      <c r="I44" s="53"/>
      <c r="J44" s="54">
        <f>H44*I44</f>
        <v>0</v>
      </c>
      <c r="K44" s="52"/>
      <c r="L44" s="53"/>
      <c r="M44" s="54">
        <f>K44*L44</f>
        <v>0</v>
      </c>
      <c r="N44" s="52"/>
      <c r="O44" s="53"/>
      <c r="P44" s="54">
        <f>N44*O44</f>
        <v>0</v>
      </c>
      <c r="Q44" s="52"/>
      <c r="R44" s="53"/>
      <c r="S44" s="54">
        <f>Q44*R44</f>
        <v>0</v>
      </c>
      <c r="T44" s="52"/>
      <c r="U44" s="53"/>
      <c r="V44" s="54">
        <f>T44*U44</f>
        <v>0</v>
      </c>
      <c r="W44" s="55">
        <f t="shared" si="7"/>
        <v>0</v>
      </c>
      <c r="X44" s="251">
        <f t="shared" si="8"/>
        <v>0</v>
      </c>
      <c r="Y44" s="251">
        <f t="shared" si="1"/>
        <v>0</v>
      </c>
      <c r="Z44" s="259" t="e">
        <f t="shared" si="6"/>
        <v>#DIV/0!</v>
      </c>
      <c r="AA44" s="219"/>
      <c r="AB44" s="57"/>
      <c r="AC44" s="57"/>
      <c r="AD44" s="57"/>
      <c r="AE44" s="57"/>
      <c r="AF44" s="57"/>
      <c r="AG44" s="57"/>
    </row>
    <row r="45" spans="1:33" ht="30" customHeight="1">
      <c r="A45" s="48" t="s">
        <v>20</v>
      </c>
      <c r="B45" s="49" t="s">
        <v>63</v>
      </c>
      <c r="C45" s="94" t="s">
        <v>61</v>
      </c>
      <c r="D45" s="51" t="s">
        <v>62</v>
      </c>
      <c r="E45" s="52"/>
      <c r="F45" s="53"/>
      <c r="G45" s="54">
        <f>E45*F45</f>
        <v>0</v>
      </c>
      <c r="H45" s="52"/>
      <c r="I45" s="53"/>
      <c r="J45" s="54">
        <f>H45*I45</f>
        <v>0</v>
      </c>
      <c r="K45" s="52"/>
      <c r="L45" s="53"/>
      <c r="M45" s="54">
        <f>K45*L45</f>
        <v>0</v>
      </c>
      <c r="N45" s="52"/>
      <c r="O45" s="53"/>
      <c r="P45" s="54">
        <f>N45*O45</f>
        <v>0</v>
      </c>
      <c r="Q45" s="52"/>
      <c r="R45" s="53"/>
      <c r="S45" s="54">
        <f>Q45*R45</f>
        <v>0</v>
      </c>
      <c r="T45" s="52"/>
      <c r="U45" s="53"/>
      <c r="V45" s="54">
        <f>T45*U45</f>
        <v>0</v>
      </c>
      <c r="W45" s="55">
        <f t="shared" si="7"/>
        <v>0</v>
      </c>
      <c r="X45" s="251">
        <f t="shared" si="8"/>
        <v>0</v>
      </c>
      <c r="Y45" s="251">
        <f t="shared" si="1"/>
        <v>0</v>
      </c>
      <c r="Z45" s="259" t="e">
        <f t="shared" si="6"/>
        <v>#DIV/0!</v>
      </c>
      <c r="AA45" s="219"/>
      <c r="AB45" s="57"/>
      <c r="AC45" s="57"/>
      <c r="AD45" s="57"/>
      <c r="AE45" s="57"/>
      <c r="AF45" s="57"/>
      <c r="AG45" s="57"/>
    </row>
    <row r="46" spans="1:33" ht="30" customHeight="1" thickBot="1">
      <c r="A46" s="71" t="s">
        <v>20</v>
      </c>
      <c r="B46" s="77" t="s">
        <v>64</v>
      </c>
      <c r="C46" s="95" t="s">
        <v>61</v>
      </c>
      <c r="D46" s="72" t="s">
        <v>62</v>
      </c>
      <c r="E46" s="73"/>
      <c r="F46" s="74"/>
      <c r="G46" s="75">
        <f>E46*F46</f>
        <v>0</v>
      </c>
      <c r="H46" s="73"/>
      <c r="I46" s="74"/>
      <c r="J46" s="75">
        <f>H46*I46</f>
        <v>0</v>
      </c>
      <c r="K46" s="73"/>
      <c r="L46" s="74"/>
      <c r="M46" s="75">
        <f>K46*L46</f>
        <v>0</v>
      </c>
      <c r="N46" s="73"/>
      <c r="O46" s="74"/>
      <c r="P46" s="75">
        <f>N46*O46</f>
        <v>0</v>
      </c>
      <c r="Q46" s="73"/>
      <c r="R46" s="74"/>
      <c r="S46" s="75">
        <f>Q46*R46</f>
        <v>0</v>
      </c>
      <c r="T46" s="73"/>
      <c r="U46" s="74"/>
      <c r="V46" s="75">
        <f>T46*U46</f>
        <v>0</v>
      </c>
      <c r="W46" s="64">
        <f t="shared" si="7"/>
        <v>0</v>
      </c>
      <c r="X46" s="251">
        <f t="shared" si="8"/>
        <v>0</v>
      </c>
      <c r="Y46" s="251">
        <f t="shared" si="1"/>
        <v>0</v>
      </c>
      <c r="Z46" s="259" t="e">
        <f t="shared" si="6"/>
        <v>#DIV/0!</v>
      </c>
      <c r="AA46" s="230"/>
      <c r="AB46" s="57"/>
      <c r="AC46" s="57"/>
      <c r="AD46" s="57"/>
      <c r="AE46" s="57"/>
      <c r="AF46" s="57"/>
      <c r="AG46" s="57"/>
    </row>
    <row r="47" spans="1:33" ht="30" customHeight="1">
      <c r="A47" s="39" t="s">
        <v>18</v>
      </c>
      <c r="B47" s="78" t="s">
        <v>65</v>
      </c>
      <c r="C47" s="76" t="s">
        <v>66</v>
      </c>
      <c r="D47" s="66"/>
      <c r="E47" s="67">
        <f>SUM(E48:E50)</f>
        <v>0</v>
      </c>
      <c r="F47" s="68"/>
      <c r="G47" s="69">
        <f>SUM(G48:G50)</f>
        <v>0</v>
      </c>
      <c r="H47" s="67">
        <f>SUM(H48:H50)</f>
        <v>0</v>
      </c>
      <c r="I47" s="68"/>
      <c r="J47" s="69">
        <f>SUM(J48:J50)</f>
        <v>0</v>
      </c>
      <c r="K47" s="67">
        <f>SUM(K48:K50)</f>
        <v>0</v>
      </c>
      <c r="L47" s="68"/>
      <c r="M47" s="69">
        <f>SUM(M48:M50)</f>
        <v>0</v>
      </c>
      <c r="N47" s="67">
        <f>SUM(N48:N50)</f>
        <v>0</v>
      </c>
      <c r="O47" s="68"/>
      <c r="P47" s="69">
        <f>SUM(P48:P50)</f>
        <v>0</v>
      </c>
      <c r="Q47" s="67">
        <f>SUM(Q48:Q50)</f>
        <v>0</v>
      </c>
      <c r="R47" s="68"/>
      <c r="S47" s="69">
        <f>SUM(S48:S50)</f>
        <v>0</v>
      </c>
      <c r="T47" s="67">
        <f>SUM(T48:T50)</f>
        <v>0</v>
      </c>
      <c r="U47" s="68"/>
      <c r="V47" s="69">
        <f>SUM(V48:V50)</f>
        <v>0</v>
      </c>
      <c r="W47" s="69">
        <f>SUM(W48:W50)</f>
        <v>0</v>
      </c>
      <c r="X47" s="69">
        <f>SUM(X48:X50)</f>
        <v>0</v>
      </c>
      <c r="Y47" s="68">
        <f t="shared" si="1"/>
        <v>0</v>
      </c>
      <c r="Z47" s="68" t="e">
        <f>Y47/W47</f>
        <v>#DIV/0!</v>
      </c>
      <c r="AA47" s="229"/>
      <c r="AB47" s="47"/>
      <c r="AC47" s="47"/>
      <c r="AD47" s="47"/>
      <c r="AE47" s="47"/>
      <c r="AF47" s="47"/>
      <c r="AG47" s="47"/>
    </row>
    <row r="48" spans="1:33" ht="30" customHeight="1">
      <c r="A48" s="48" t="s">
        <v>20</v>
      </c>
      <c r="B48" s="49" t="s">
        <v>67</v>
      </c>
      <c r="C48" s="50" t="s">
        <v>68</v>
      </c>
      <c r="D48" s="51" t="s">
        <v>62</v>
      </c>
      <c r="E48" s="52"/>
      <c r="F48" s="53"/>
      <c r="G48" s="54">
        <f>E48*F48</f>
        <v>0</v>
      </c>
      <c r="H48" s="52"/>
      <c r="I48" s="53"/>
      <c r="J48" s="54">
        <f>H48*I48</f>
        <v>0</v>
      </c>
      <c r="K48" s="52"/>
      <c r="L48" s="53"/>
      <c r="M48" s="54">
        <f>K48*L48</f>
        <v>0</v>
      </c>
      <c r="N48" s="52"/>
      <c r="O48" s="53"/>
      <c r="P48" s="54">
        <f>N48*O48</f>
        <v>0</v>
      </c>
      <c r="Q48" s="52"/>
      <c r="R48" s="53"/>
      <c r="S48" s="54">
        <f>Q48*R48</f>
        <v>0</v>
      </c>
      <c r="T48" s="52"/>
      <c r="U48" s="53"/>
      <c r="V48" s="54">
        <f>T48*U48</f>
        <v>0</v>
      </c>
      <c r="W48" s="55">
        <f>G48+M48+S48</f>
        <v>0</v>
      </c>
      <c r="X48" s="251">
        <f t="shared" si="8"/>
        <v>0</v>
      </c>
      <c r="Y48" s="251">
        <f t="shared" si="1"/>
        <v>0</v>
      </c>
      <c r="Z48" s="259" t="e">
        <f t="shared" si="6"/>
        <v>#DIV/0!</v>
      </c>
      <c r="AA48" s="219"/>
      <c r="AB48" s="56"/>
      <c r="AC48" s="57"/>
      <c r="AD48" s="57"/>
      <c r="AE48" s="57"/>
      <c r="AF48" s="57"/>
      <c r="AG48" s="57"/>
    </row>
    <row r="49" spans="1:33" ht="30" customHeight="1">
      <c r="A49" s="48" t="s">
        <v>20</v>
      </c>
      <c r="B49" s="49" t="s">
        <v>69</v>
      </c>
      <c r="C49" s="50" t="s">
        <v>70</v>
      </c>
      <c r="D49" s="51" t="s">
        <v>62</v>
      </c>
      <c r="E49" s="52"/>
      <c r="F49" s="53"/>
      <c r="G49" s="54">
        <f>E49*F49</f>
        <v>0</v>
      </c>
      <c r="H49" s="52"/>
      <c r="I49" s="53"/>
      <c r="J49" s="54">
        <f>H49*I49</f>
        <v>0</v>
      </c>
      <c r="K49" s="52"/>
      <c r="L49" s="53"/>
      <c r="M49" s="54">
        <f>K49*L49</f>
        <v>0</v>
      </c>
      <c r="N49" s="52"/>
      <c r="O49" s="53"/>
      <c r="P49" s="54">
        <f>N49*O49</f>
        <v>0</v>
      </c>
      <c r="Q49" s="52"/>
      <c r="R49" s="53"/>
      <c r="S49" s="54">
        <f>Q49*R49</f>
        <v>0</v>
      </c>
      <c r="T49" s="52"/>
      <c r="U49" s="53"/>
      <c r="V49" s="54">
        <f>T49*U49</f>
        <v>0</v>
      </c>
      <c r="W49" s="55">
        <f>G49+M49+S49</f>
        <v>0</v>
      </c>
      <c r="X49" s="251">
        <f t="shared" si="8"/>
        <v>0</v>
      </c>
      <c r="Y49" s="251">
        <f t="shared" si="1"/>
        <v>0</v>
      </c>
      <c r="Z49" s="259" t="e">
        <f t="shared" si="6"/>
        <v>#DIV/0!</v>
      </c>
      <c r="AA49" s="219"/>
      <c r="AB49" s="57"/>
      <c r="AC49" s="57"/>
      <c r="AD49" s="57"/>
      <c r="AE49" s="57"/>
      <c r="AF49" s="57"/>
      <c r="AG49" s="57"/>
    </row>
    <row r="50" spans="1:33" ht="30" customHeight="1" thickBot="1">
      <c r="A50" s="58" t="s">
        <v>20</v>
      </c>
      <c r="B50" s="59" t="s">
        <v>71</v>
      </c>
      <c r="C50" s="196" t="s">
        <v>68</v>
      </c>
      <c r="D50" s="60" t="s">
        <v>62</v>
      </c>
      <c r="E50" s="73"/>
      <c r="F50" s="74"/>
      <c r="G50" s="75">
        <f>E50*F50</f>
        <v>0</v>
      </c>
      <c r="H50" s="73"/>
      <c r="I50" s="74"/>
      <c r="J50" s="75">
        <f>H50*I50</f>
        <v>0</v>
      </c>
      <c r="K50" s="73"/>
      <c r="L50" s="74"/>
      <c r="M50" s="75">
        <f>K50*L50</f>
        <v>0</v>
      </c>
      <c r="N50" s="73"/>
      <c r="O50" s="74"/>
      <c r="P50" s="75">
        <f>N50*O50</f>
        <v>0</v>
      </c>
      <c r="Q50" s="73"/>
      <c r="R50" s="74"/>
      <c r="S50" s="75">
        <f>Q50*R50</f>
        <v>0</v>
      </c>
      <c r="T50" s="73"/>
      <c r="U50" s="74"/>
      <c r="V50" s="75">
        <f>T50*U50</f>
        <v>0</v>
      </c>
      <c r="W50" s="64">
        <f>G50+M50+S50</f>
        <v>0</v>
      </c>
      <c r="X50" s="251">
        <f t="shared" si="8"/>
        <v>0</v>
      </c>
      <c r="Y50" s="251">
        <f t="shared" si="1"/>
        <v>0</v>
      </c>
      <c r="Z50" s="259" t="e">
        <f t="shared" si="6"/>
        <v>#DIV/0!</v>
      </c>
      <c r="AA50" s="230"/>
      <c r="AB50" s="57"/>
      <c r="AC50" s="57"/>
      <c r="AD50" s="57"/>
      <c r="AE50" s="57"/>
      <c r="AF50" s="57"/>
      <c r="AG50" s="57"/>
    </row>
    <row r="51" spans="1:33" ht="30" customHeight="1" thickBot="1">
      <c r="A51" s="205" t="s">
        <v>241</v>
      </c>
      <c r="B51" s="202"/>
      <c r="C51" s="203"/>
      <c r="D51" s="204"/>
      <c r="E51" s="106">
        <f>E47+E43+E39</f>
        <v>0</v>
      </c>
      <c r="F51" s="88"/>
      <c r="G51" s="87">
        <f>G47+G43+G39</f>
        <v>0</v>
      </c>
      <c r="H51" s="106">
        <f>H47+H43+H39</f>
        <v>0</v>
      </c>
      <c r="I51" s="88"/>
      <c r="J51" s="87">
        <f>J47+J43+J39</f>
        <v>0</v>
      </c>
      <c r="K51" s="89">
        <f>K47+K43+K39</f>
        <v>0</v>
      </c>
      <c r="L51" s="88"/>
      <c r="M51" s="87">
        <f>M47+M43+M39</f>
        <v>0</v>
      </c>
      <c r="N51" s="89">
        <f>N47+N43+N39</f>
        <v>0</v>
      </c>
      <c r="O51" s="88"/>
      <c r="P51" s="87">
        <f>P47+P43+P39</f>
        <v>0</v>
      </c>
      <c r="Q51" s="89">
        <f>Q47+Q43+Q39</f>
        <v>0</v>
      </c>
      <c r="R51" s="88"/>
      <c r="S51" s="87">
        <f>S47+S43+S39</f>
        <v>0</v>
      </c>
      <c r="T51" s="89">
        <f>T47+T43+T39</f>
        <v>0</v>
      </c>
      <c r="U51" s="88"/>
      <c r="V51" s="87">
        <f>V47+V43+V39</f>
        <v>0</v>
      </c>
      <c r="W51" s="96">
        <f>W47+W43+W39</f>
        <v>0</v>
      </c>
      <c r="X51" s="96">
        <f>X47+X43+X39</f>
        <v>0</v>
      </c>
      <c r="Y51" s="96">
        <f t="shared" si="1"/>
        <v>0</v>
      </c>
      <c r="Z51" s="96" t="e">
        <f>Y51/W51</f>
        <v>#DIV/0!</v>
      </c>
      <c r="AA51" s="232"/>
      <c r="AB51" s="5"/>
      <c r="AC51" s="5"/>
      <c r="AD51" s="5"/>
      <c r="AE51" s="5"/>
      <c r="AF51" s="5"/>
      <c r="AG51" s="5"/>
    </row>
    <row r="52" spans="1:33" ht="30" customHeight="1" thickBot="1">
      <c r="A52" s="197" t="s">
        <v>17</v>
      </c>
      <c r="B52" s="112">
        <v>3</v>
      </c>
      <c r="C52" s="198" t="s">
        <v>72</v>
      </c>
      <c r="D52" s="39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8"/>
      <c r="X52" s="38"/>
      <c r="Y52" s="38"/>
      <c r="Z52" s="38"/>
      <c r="AA52" s="226"/>
      <c r="AB52" s="5"/>
      <c r="AC52" s="5"/>
      <c r="AD52" s="5"/>
      <c r="AE52" s="5"/>
      <c r="AF52" s="5"/>
      <c r="AG52" s="5"/>
    </row>
    <row r="53" spans="1:33" ht="45" customHeight="1">
      <c r="A53" s="39" t="s">
        <v>18</v>
      </c>
      <c r="B53" s="78" t="s">
        <v>73</v>
      </c>
      <c r="C53" s="392" t="s">
        <v>74</v>
      </c>
      <c r="D53" s="376"/>
      <c r="E53" s="571">
        <f>SUM(E54:E76)</f>
        <v>260</v>
      </c>
      <c r="F53" s="561"/>
      <c r="G53" s="562">
        <f>SUM(G54:G76)</f>
        <v>35085</v>
      </c>
      <c r="H53" s="560">
        <f>SUM(H54:H76)</f>
        <v>260</v>
      </c>
      <c r="I53" s="561"/>
      <c r="J53" s="562">
        <f>SUM(J54:J76)</f>
        <v>35085</v>
      </c>
      <c r="K53" s="560">
        <f>SUM(K54:K76)</f>
        <v>0</v>
      </c>
      <c r="L53" s="561"/>
      <c r="M53" s="562">
        <f>SUM(M54:M76)</f>
        <v>0</v>
      </c>
      <c r="N53" s="560">
        <f>SUM(N54:N76)</f>
        <v>0</v>
      </c>
      <c r="O53" s="561"/>
      <c r="P53" s="562">
        <f>SUM(P54:P76)</f>
        <v>0</v>
      </c>
      <c r="Q53" s="560">
        <f>SUM(Q54:Q76)</f>
        <v>220</v>
      </c>
      <c r="R53" s="561"/>
      <c r="S53" s="562">
        <f>SUM(S54:S76)</f>
        <v>22000</v>
      </c>
      <c r="T53" s="560">
        <f>SUM(T54:T76)</f>
        <v>220</v>
      </c>
      <c r="U53" s="561"/>
      <c r="V53" s="562">
        <f>SUM(V54:V76)</f>
        <v>22000</v>
      </c>
      <c r="W53" s="562">
        <f>SUM(W54:W76)</f>
        <v>57085</v>
      </c>
      <c r="X53" s="562">
        <f>SUM(X54:X76)</f>
        <v>57085</v>
      </c>
      <c r="Y53" s="46">
        <f t="shared" si="1"/>
        <v>0</v>
      </c>
      <c r="Z53" s="253">
        <f aca="true" t="shared" si="9" ref="Z53:Z80">Y53/W53</f>
        <v>0</v>
      </c>
      <c r="AA53" s="227"/>
      <c r="AB53" s="47"/>
      <c r="AC53" s="47"/>
      <c r="AD53" s="47"/>
      <c r="AE53" s="47"/>
      <c r="AF53" s="47"/>
      <c r="AG53" s="47"/>
    </row>
    <row r="54" spans="1:33" ht="42.75" customHeight="1">
      <c r="A54" s="393" t="s">
        <v>20</v>
      </c>
      <c r="B54" s="375" t="s">
        <v>75</v>
      </c>
      <c r="C54" s="455" t="s">
        <v>397</v>
      </c>
      <c r="D54" s="396" t="s">
        <v>312</v>
      </c>
      <c r="E54" s="572">
        <v>20</v>
      </c>
      <c r="F54" s="573">
        <v>20</v>
      </c>
      <c r="G54" s="574">
        <f>E54*F54</f>
        <v>400</v>
      </c>
      <c r="H54" s="575">
        <v>20</v>
      </c>
      <c r="I54" s="573">
        <v>20</v>
      </c>
      <c r="J54" s="574">
        <f>H54*I54</f>
        <v>400</v>
      </c>
      <c r="K54" s="485">
        <v>0</v>
      </c>
      <c r="L54" s="486"/>
      <c r="M54" s="487">
        <f>K54*L54</f>
        <v>0</v>
      </c>
      <c r="N54" s="485">
        <v>0</v>
      </c>
      <c r="O54" s="486"/>
      <c r="P54" s="487">
        <f>N54*O54</f>
        <v>0</v>
      </c>
      <c r="Q54" s="485"/>
      <c r="R54" s="486"/>
      <c r="S54" s="487">
        <f>Q54*R54</f>
        <v>0</v>
      </c>
      <c r="T54" s="485">
        <v>0</v>
      </c>
      <c r="U54" s="486"/>
      <c r="V54" s="487">
        <f>T54*U54</f>
        <v>0</v>
      </c>
      <c r="W54" s="533">
        <f aca="true" t="shared" si="10" ref="W54:W76">G54+M54+S54</f>
        <v>400</v>
      </c>
      <c r="X54" s="489">
        <f aca="true" t="shared" si="11" ref="X54:X76">J54+P54+V54</f>
        <v>400</v>
      </c>
      <c r="Y54" s="251">
        <f t="shared" si="1"/>
        <v>0</v>
      </c>
      <c r="Z54" s="259">
        <f t="shared" si="9"/>
        <v>0</v>
      </c>
      <c r="AA54" s="219"/>
      <c r="AB54" s="57"/>
      <c r="AC54" s="57"/>
      <c r="AD54" s="57"/>
      <c r="AE54" s="57"/>
      <c r="AF54" s="57"/>
      <c r="AG54" s="57"/>
    </row>
    <row r="55" spans="1:33" ht="36.75" customHeight="1">
      <c r="A55" s="393" t="s">
        <v>20</v>
      </c>
      <c r="B55" s="375" t="s">
        <v>76</v>
      </c>
      <c r="C55" s="455" t="s">
        <v>398</v>
      </c>
      <c r="D55" s="396" t="s">
        <v>312</v>
      </c>
      <c r="E55" s="572">
        <v>0</v>
      </c>
      <c r="F55" s="573"/>
      <c r="G55" s="574">
        <f>E55*F55</f>
        <v>0</v>
      </c>
      <c r="H55" s="490"/>
      <c r="I55" s="491"/>
      <c r="J55" s="492">
        <f>H55*I55</f>
        <v>0</v>
      </c>
      <c r="K55" s="576">
        <v>0</v>
      </c>
      <c r="L55" s="473"/>
      <c r="M55" s="576">
        <f>K55*L55</f>
        <v>0</v>
      </c>
      <c r="N55" s="577"/>
      <c r="O55" s="486"/>
      <c r="P55" s="487">
        <f>N55*O55</f>
        <v>0</v>
      </c>
      <c r="Q55" s="576">
        <v>220</v>
      </c>
      <c r="R55" s="473">
        <v>100</v>
      </c>
      <c r="S55" s="576">
        <f>Q55*R55</f>
        <v>22000</v>
      </c>
      <c r="T55" s="576">
        <v>220</v>
      </c>
      <c r="U55" s="473">
        <v>100</v>
      </c>
      <c r="V55" s="576">
        <f>T55*U55</f>
        <v>22000</v>
      </c>
      <c r="W55" s="533">
        <f t="shared" si="10"/>
        <v>22000</v>
      </c>
      <c r="X55" s="489">
        <f t="shared" si="11"/>
        <v>22000</v>
      </c>
      <c r="Y55" s="251">
        <f t="shared" si="1"/>
        <v>0</v>
      </c>
      <c r="Z55" s="259">
        <f t="shared" si="9"/>
        <v>0</v>
      </c>
      <c r="AA55" s="219"/>
      <c r="AB55" s="57"/>
      <c r="AC55" s="57"/>
      <c r="AD55" s="57"/>
      <c r="AE55" s="57"/>
      <c r="AF55" s="57"/>
      <c r="AG55" s="57"/>
    </row>
    <row r="56" spans="1:33" s="372" customFormat="1" ht="37.5" customHeight="1">
      <c r="A56" s="393" t="s">
        <v>20</v>
      </c>
      <c r="B56" s="375" t="s">
        <v>77</v>
      </c>
      <c r="C56" s="455" t="s">
        <v>403</v>
      </c>
      <c r="D56" s="396" t="s">
        <v>55</v>
      </c>
      <c r="E56" s="572">
        <v>4</v>
      </c>
      <c r="F56" s="573">
        <v>21</v>
      </c>
      <c r="G56" s="574">
        <f aca="true" t="shared" si="12" ref="G56:G76">E56*F56</f>
        <v>84</v>
      </c>
      <c r="H56" s="575">
        <v>4</v>
      </c>
      <c r="I56" s="573">
        <v>21</v>
      </c>
      <c r="J56" s="574">
        <f>H56*I56</f>
        <v>84</v>
      </c>
      <c r="K56" s="494">
        <v>0</v>
      </c>
      <c r="L56" s="495"/>
      <c r="M56" s="496">
        <v>0</v>
      </c>
      <c r="N56" s="494">
        <v>0</v>
      </c>
      <c r="O56" s="495"/>
      <c r="P56" s="496">
        <v>0</v>
      </c>
      <c r="Q56" s="494">
        <v>0</v>
      </c>
      <c r="R56" s="495"/>
      <c r="S56" s="496">
        <v>0</v>
      </c>
      <c r="T56" s="494">
        <v>0</v>
      </c>
      <c r="U56" s="495"/>
      <c r="V56" s="496">
        <v>0</v>
      </c>
      <c r="W56" s="488">
        <f t="shared" si="10"/>
        <v>84</v>
      </c>
      <c r="X56" s="578">
        <f t="shared" si="11"/>
        <v>84</v>
      </c>
      <c r="Y56" s="329">
        <f aca="true" t="shared" si="13" ref="Y56:Y75">W56-X56</f>
        <v>0</v>
      </c>
      <c r="Z56" s="330">
        <f t="shared" si="9"/>
        <v>0</v>
      </c>
      <c r="AA56" s="228"/>
      <c r="AB56" s="57"/>
      <c r="AC56" s="57"/>
      <c r="AD56" s="57"/>
      <c r="AE56" s="57"/>
      <c r="AF56" s="57"/>
      <c r="AG56" s="57"/>
    </row>
    <row r="57" spans="1:33" s="372" customFormat="1" ht="39.75" customHeight="1">
      <c r="A57" s="393" t="s">
        <v>20</v>
      </c>
      <c r="B57" s="375" t="s">
        <v>313</v>
      </c>
      <c r="C57" s="455" t="s">
        <v>404</v>
      </c>
      <c r="D57" s="396" t="s">
        <v>314</v>
      </c>
      <c r="E57" s="572">
        <v>1</v>
      </c>
      <c r="F57" s="573">
        <v>750</v>
      </c>
      <c r="G57" s="574">
        <f>E57*F57</f>
        <v>750</v>
      </c>
      <c r="H57" s="575">
        <v>1</v>
      </c>
      <c r="I57" s="573">
        <v>750</v>
      </c>
      <c r="J57" s="574">
        <f>H57*I57</f>
        <v>750</v>
      </c>
      <c r="K57" s="494">
        <v>0</v>
      </c>
      <c r="L57" s="495"/>
      <c r="M57" s="496">
        <v>0</v>
      </c>
      <c r="N57" s="494">
        <v>0</v>
      </c>
      <c r="O57" s="495"/>
      <c r="P57" s="496">
        <v>0</v>
      </c>
      <c r="Q57" s="494">
        <v>0</v>
      </c>
      <c r="R57" s="495"/>
      <c r="S57" s="496">
        <v>0</v>
      </c>
      <c r="T57" s="494">
        <v>0</v>
      </c>
      <c r="U57" s="495"/>
      <c r="V57" s="496">
        <v>0</v>
      </c>
      <c r="W57" s="488">
        <f t="shared" si="10"/>
        <v>750</v>
      </c>
      <c r="X57" s="578">
        <f t="shared" si="11"/>
        <v>750</v>
      </c>
      <c r="Y57" s="329">
        <f t="shared" si="13"/>
        <v>0</v>
      </c>
      <c r="Z57" s="330">
        <f t="shared" si="9"/>
        <v>0</v>
      </c>
      <c r="AA57" s="228"/>
      <c r="AB57" s="57"/>
      <c r="AC57" s="57"/>
      <c r="AD57" s="57"/>
      <c r="AE57" s="57"/>
      <c r="AF57" s="57"/>
      <c r="AG57" s="57"/>
    </row>
    <row r="58" spans="1:33" s="372" customFormat="1" ht="38.25" customHeight="1">
      <c r="A58" s="393" t="s">
        <v>20</v>
      </c>
      <c r="B58" s="375" t="s">
        <v>315</v>
      </c>
      <c r="C58" s="455" t="s">
        <v>405</v>
      </c>
      <c r="D58" s="396" t="s">
        <v>312</v>
      </c>
      <c r="E58" s="572">
        <v>20</v>
      </c>
      <c r="F58" s="573">
        <v>50</v>
      </c>
      <c r="G58" s="574">
        <f>E58*F58</f>
        <v>1000</v>
      </c>
      <c r="H58" s="575">
        <v>20</v>
      </c>
      <c r="I58" s="573">
        <v>50</v>
      </c>
      <c r="J58" s="574">
        <f>H58*I58</f>
        <v>1000</v>
      </c>
      <c r="K58" s="494">
        <v>0</v>
      </c>
      <c r="L58" s="495"/>
      <c r="M58" s="496">
        <v>0</v>
      </c>
      <c r="N58" s="494">
        <v>0</v>
      </c>
      <c r="O58" s="495"/>
      <c r="P58" s="496">
        <v>0</v>
      </c>
      <c r="Q58" s="494">
        <v>0</v>
      </c>
      <c r="R58" s="495"/>
      <c r="S58" s="496">
        <v>0</v>
      </c>
      <c r="T58" s="494">
        <v>0</v>
      </c>
      <c r="U58" s="495"/>
      <c r="V58" s="496">
        <v>0</v>
      </c>
      <c r="W58" s="488">
        <f t="shared" si="10"/>
        <v>1000</v>
      </c>
      <c r="X58" s="578">
        <f t="shared" si="11"/>
        <v>1000</v>
      </c>
      <c r="Y58" s="329">
        <f t="shared" si="13"/>
        <v>0</v>
      </c>
      <c r="Z58" s="330">
        <f t="shared" si="9"/>
        <v>0</v>
      </c>
      <c r="AA58" s="228"/>
      <c r="AB58" s="57"/>
      <c r="AC58" s="57"/>
      <c r="AD58" s="57"/>
      <c r="AE58" s="57"/>
      <c r="AF58" s="57"/>
      <c r="AG58" s="57"/>
    </row>
    <row r="59" spans="1:33" s="372" customFormat="1" ht="42.75" customHeight="1">
      <c r="A59" s="394" t="s">
        <v>20</v>
      </c>
      <c r="B59" s="375" t="s">
        <v>316</v>
      </c>
      <c r="C59" s="455" t="s">
        <v>406</v>
      </c>
      <c r="D59" s="396" t="s">
        <v>317</v>
      </c>
      <c r="E59" s="572">
        <v>10</v>
      </c>
      <c r="F59" s="573">
        <v>510</v>
      </c>
      <c r="G59" s="574">
        <v>5100</v>
      </c>
      <c r="H59" s="575">
        <v>10</v>
      </c>
      <c r="I59" s="573">
        <v>510</v>
      </c>
      <c r="J59" s="574">
        <v>5100</v>
      </c>
      <c r="K59" s="494">
        <v>0</v>
      </c>
      <c r="L59" s="495"/>
      <c r="M59" s="496">
        <v>0</v>
      </c>
      <c r="N59" s="494">
        <v>0</v>
      </c>
      <c r="O59" s="495"/>
      <c r="P59" s="496">
        <v>0</v>
      </c>
      <c r="Q59" s="494">
        <v>0</v>
      </c>
      <c r="R59" s="495"/>
      <c r="S59" s="496">
        <v>0</v>
      </c>
      <c r="T59" s="494">
        <v>0</v>
      </c>
      <c r="U59" s="495"/>
      <c r="V59" s="496">
        <v>0</v>
      </c>
      <c r="W59" s="488">
        <f t="shared" si="10"/>
        <v>5100</v>
      </c>
      <c r="X59" s="578">
        <f t="shared" si="11"/>
        <v>5100</v>
      </c>
      <c r="Y59" s="329">
        <f t="shared" si="13"/>
        <v>0</v>
      </c>
      <c r="Z59" s="330">
        <f t="shared" si="9"/>
        <v>0</v>
      </c>
      <c r="AA59" s="228"/>
      <c r="AB59" s="57"/>
      <c r="AC59" s="57"/>
      <c r="AD59" s="57"/>
      <c r="AE59" s="57"/>
      <c r="AF59" s="57"/>
      <c r="AG59" s="57"/>
    </row>
    <row r="60" spans="1:33" s="372" customFormat="1" ht="39.75" customHeight="1">
      <c r="A60" s="393" t="s">
        <v>20</v>
      </c>
      <c r="B60" s="375" t="s">
        <v>318</v>
      </c>
      <c r="C60" s="455" t="s">
        <v>407</v>
      </c>
      <c r="D60" s="396" t="s">
        <v>312</v>
      </c>
      <c r="E60" s="572">
        <v>20</v>
      </c>
      <c r="F60" s="573">
        <v>65</v>
      </c>
      <c r="G60" s="574">
        <f>E60*F60</f>
        <v>1300</v>
      </c>
      <c r="H60" s="575">
        <v>20</v>
      </c>
      <c r="I60" s="573">
        <v>65</v>
      </c>
      <c r="J60" s="574">
        <f aca="true" t="shared" si="14" ref="J60:J67">H60*I60</f>
        <v>1300</v>
      </c>
      <c r="K60" s="494">
        <v>0</v>
      </c>
      <c r="L60" s="495"/>
      <c r="M60" s="496">
        <v>0</v>
      </c>
      <c r="N60" s="494">
        <v>0</v>
      </c>
      <c r="O60" s="495"/>
      <c r="P60" s="496">
        <v>0</v>
      </c>
      <c r="Q60" s="494">
        <v>0</v>
      </c>
      <c r="R60" s="495"/>
      <c r="S60" s="496">
        <v>0</v>
      </c>
      <c r="T60" s="494">
        <v>0</v>
      </c>
      <c r="U60" s="495"/>
      <c r="V60" s="496">
        <v>0</v>
      </c>
      <c r="W60" s="488">
        <f t="shared" si="10"/>
        <v>1300</v>
      </c>
      <c r="X60" s="578">
        <f t="shared" si="11"/>
        <v>1300</v>
      </c>
      <c r="Y60" s="329">
        <f t="shared" si="13"/>
        <v>0</v>
      </c>
      <c r="Z60" s="330">
        <f t="shared" si="9"/>
        <v>0</v>
      </c>
      <c r="AA60" s="228"/>
      <c r="AB60" s="57"/>
      <c r="AC60" s="57"/>
      <c r="AD60" s="57"/>
      <c r="AE60" s="57"/>
      <c r="AF60" s="57"/>
      <c r="AG60" s="57"/>
    </row>
    <row r="61" spans="1:33" s="372" customFormat="1" ht="60.75" customHeight="1">
      <c r="A61" s="393" t="s">
        <v>20</v>
      </c>
      <c r="B61" s="375" t="s">
        <v>319</v>
      </c>
      <c r="C61" s="455" t="s">
        <v>408</v>
      </c>
      <c r="D61" s="396" t="s">
        <v>55</v>
      </c>
      <c r="E61" s="572">
        <v>1</v>
      </c>
      <c r="F61" s="573">
        <v>4050</v>
      </c>
      <c r="G61" s="574">
        <f>E61*F61</f>
        <v>4050</v>
      </c>
      <c r="H61" s="575">
        <v>1</v>
      </c>
      <c r="I61" s="573">
        <v>4050</v>
      </c>
      <c r="J61" s="574">
        <f t="shared" si="14"/>
        <v>4050</v>
      </c>
      <c r="K61" s="494">
        <v>0</v>
      </c>
      <c r="L61" s="495"/>
      <c r="M61" s="496">
        <v>0</v>
      </c>
      <c r="N61" s="494">
        <v>0</v>
      </c>
      <c r="O61" s="495"/>
      <c r="P61" s="496">
        <v>0</v>
      </c>
      <c r="Q61" s="494">
        <v>0</v>
      </c>
      <c r="R61" s="495"/>
      <c r="S61" s="496">
        <v>0</v>
      </c>
      <c r="T61" s="494">
        <v>0</v>
      </c>
      <c r="U61" s="495"/>
      <c r="V61" s="496">
        <v>0</v>
      </c>
      <c r="W61" s="488">
        <f t="shared" si="10"/>
        <v>4050</v>
      </c>
      <c r="X61" s="578">
        <f t="shared" si="11"/>
        <v>4050</v>
      </c>
      <c r="Y61" s="329">
        <f t="shared" si="13"/>
        <v>0</v>
      </c>
      <c r="Z61" s="330">
        <f t="shared" si="9"/>
        <v>0</v>
      </c>
      <c r="AA61" s="228"/>
      <c r="AB61" s="57"/>
      <c r="AC61" s="57"/>
      <c r="AD61" s="57"/>
      <c r="AE61" s="57"/>
      <c r="AF61" s="57"/>
      <c r="AG61" s="57"/>
    </row>
    <row r="62" spans="1:33" s="372" customFormat="1" ht="30" customHeight="1">
      <c r="A62" s="393" t="s">
        <v>20</v>
      </c>
      <c r="B62" s="375" t="s">
        <v>320</v>
      </c>
      <c r="C62" s="455" t="s">
        <v>399</v>
      </c>
      <c r="D62" s="396" t="s">
        <v>55</v>
      </c>
      <c r="E62" s="572">
        <v>7</v>
      </c>
      <c r="F62" s="573">
        <v>840</v>
      </c>
      <c r="G62" s="574">
        <f>E62*F62</f>
        <v>5880</v>
      </c>
      <c r="H62" s="575">
        <v>7</v>
      </c>
      <c r="I62" s="573">
        <v>840</v>
      </c>
      <c r="J62" s="574">
        <f t="shared" si="14"/>
        <v>5880</v>
      </c>
      <c r="K62" s="494">
        <v>0</v>
      </c>
      <c r="L62" s="495"/>
      <c r="M62" s="496">
        <v>0</v>
      </c>
      <c r="N62" s="494">
        <v>0</v>
      </c>
      <c r="O62" s="495"/>
      <c r="P62" s="496">
        <v>0</v>
      </c>
      <c r="Q62" s="494">
        <v>0</v>
      </c>
      <c r="R62" s="495"/>
      <c r="S62" s="496">
        <v>0</v>
      </c>
      <c r="T62" s="494">
        <v>0</v>
      </c>
      <c r="U62" s="495"/>
      <c r="V62" s="496">
        <v>0</v>
      </c>
      <c r="W62" s="488">
        <f t="shared" si="10"/>
        <v>5880</v>
      </c>
      <c r="X62" s="578">
        <f t="shared" si="11"/>
        <v>5880</v>
      </c>
      <c r="Y62" s="329">
        <f t="shared" si="13"/>
        <v>0</v>
      </c>
      <c r="Z62" s="330">
        <f t="shared" si="9"/>
        <v>0</v>
      </c>
      <c r="AA62" s="228"/>
      <c r="AB62" s="57"/>
      <c r="AC62" s="57"/>
      <c r="AD62" s="57"/>
      <c r="AE62" s="57"/>
      <c r="AF62" s="57"/>
      <c r="AG62" s="57"/>
    </row>
    <row r="63" spans="1:33" s="372" customFormat="1" ht="30" customHeight="1">
      <c r="A63" s="393" t="s">
        <v>20</v>
      </c>
      <c r="B63" s="375" t="s">
        <v>321</v>
      </c>
      <c r="C63" s="455" t="s">
        <v>400</v>
      </c>
      <c r="D63" s="396" t="s">
        <v>55</v>
      </c>
      <c r="E63" s="572">
        <v>7</v>
      </c>
      <c r="F63" s="573">
        <v>411</v>
      </c>
      <c r="G63" s="574">
        <f>E63*F63</f>
        <v>2877</v>
      </c>
      <c r="H63" s="575">
        <v>7</v>
      </c>
      <c r="I63" s="573">
        <v>411</v>
      </c>
      <c r="J63" s="574">
        <f t="shared" si="14"/>
        <v>2877</v>
      </c>
      <c r="K63" s="494">
        <v>0</v>
      </c>
      <c r="L63" s="495"/>
      <c r="M63" s="496">
        <v>0</v>
      </c>
      <c r="N63" s="494">
        <v>0</v>
      </c>
      <c r="O63" s="495"/>
      <c r="P63" s="496">
        <v>0</v>
      </c>
      <c r="Q63" s="494">
        <v>0</v>
      </c>
      <c r="R63" s="495"/>
      <c r="S63" s="496">
        <v>0</v>
      </c>
      <c r="T63" s="494">
        <v>0</v>
      </c>
      <c r="U63" s="495"/>
      <c r="V63" s="496">
        <v>0</v>
      </c>
      <c r="W63" s="488">
        <f t="shared" si="10"/>
        <v>2877</v>
      </c>
      <c r="X63" s="578">
        <f t="shared" si="11"/>
        <v>2877</v>
      </c>
      <c r="Y63" s="329">
        <f t="shared" si="13"/>
        <v>0</v>
      </c>
      <c r="Z63" s="330">
        <f t="shared" si="9"/>
        <v>0</v>
      </c>
      <c r="AA63" s="228"/>
      <c r="AB63" s="57"/>
      <c r="AC63" s="57"/>
      <c r="AD63" s="57"/>
      <c r="AE63" s="57"/>
      <c r="AF63" s="57"/>
      <c r="AG63" s="57"/>
    </row>
    <row r="64" spans="1:33" s="372" customFormat="1" ht="39.75" customHeight="1">
      <c r="A64" s="393" t="s">
        <v>20</v>
      </c>
      <c r="B64" s="375" t="s">
        <v>322</v>
      </c>
      <c r="C64" s="455" t="s">
        <v>401</v>
      </c>
      <c r="D64" s="396" t="s">
        <v>55</v>
      </c>
      <c r="E64" s="572">
        <v>1</v>
      </c>
      <c r="F64" s="573">
        <v>50</v>
      </c>
      <c r="G64" s="574">
        <f t="shared" si="12"/>
        <v>50</v>
      </c>
      <c r="H64" s="575">
        <v>1</v>
      </c>
      <c r="I64" s="573">
        <v>50</v>
      </c>
      <c r="J64" s="574">
        <f t="shared" si="14"/>
        <v>50</v>
      </c>
      <c r="K64" s="494">
        <v>0</v>
      </c>
      <c r="L64" s="495"/>
      <c r="M64" s="496">
        <v>0</v>
      </c>
      <c r="N64" s="494">
        <v>0</v>
      </c>
      <c r="O64" s="495"/>
      <c r="P64" s="496">
        <v>0</v>
      </c>
      <c r="Q64" s="494">
        <v>0</v>
      </c>
      <c r="R64" s="495"/>
      <c r="S64" s="496">
        <v>0</v>
      </c>
      <c r="T64" s="494">
        <v>0</v>
      </c>
      <c r="U64" s="495"/>
      <c r="V64" s="496">
        <v>0</v>
      </c>
      <c r="W64" s="488">
        <f t="shared" si="10"/>
        <v>50</v>
      </c>
      <c r="X64" s="578">
        <f t="shared" si="11"/>
        <v>50</v>
      </c>
      <c r="Y64" s="329">
        <f t="shared" si="13"/>
        <v>0</v>
      </c>
      <c r="Z64" s="330">
        <f t="shared" si="9"/>
        <v>0</v>
      </c>
      <c r="AA64" s="228"/>
      <c r="AB64" s="57"/>
      <c r="AC64" s="57"/>
      <c r="AD64" s="57"/>
      <c r="AE64" s="57"/>
      <c r="AF64" s="57"/>
      <c r="AG64" s="57"/>
    </row>
    <row r="65" spans="1:33" s="372" customFormat="1" ht="42.75" customHeight="1" thickBot="1">
      <c r="A65" s="393" t="s">
        <v>20</v>
      </c>
      <c r="B65" s="375" t="s">
        <v>323</v>
      </c>
      <c r="C65" s="455" t="s">
        <v>409</v>
      </c>
      <c r="D65" s="399" t="s">
        <v>55</v>
      </c>
      <c r="E65" s="572">
        <v>1</v>
      </c>
      <c r="F65" s="573">
        <v>29</v>
      </c>
      <c r="G65" s="574">
        <f>E65*F65</f>
        <v>29</v>
      </c>
      <c r="H65" s="575">
        <v>1</v>
      </c>
      <c r="I65" s="573">
        <v>29</v>
      </c>
      <c r="J65" s="574">
        <f t="shared" si="14"/>
        <v>29</v>
      </c>
      <c r="K65" s="494">
        <v>0</v>
      </c>
      <c r="L65" s="495"/>
      <c r="M65" s="496">
        <v>0</v>
      </c>
      <c r="N65" s="494">
        <v>0</v>
      </c>
      <c r="O65" s="495"/>
      <c r="P65" s="496">
        <v>0</v>
      </c>
      <c r="Q65" s="494">
        <v>0</v>
      </c>
      <c r="R65" s="495"/>
      <c r="S65" s="496">
        <v>0</v>
      </c>
      <c r="T65" s="494">
        <v>0</v>
      </c>
      <c r="U65" s="495"/>
      <c r="V65" s="496">
        <v>0</v>
      </c>
      <c r="W65" s="488">
        <f t="shared" si="10"/>
        <v>29</v>
      </c>
      <c r="X65" s="578">
        <f t="shared" si="11"/>
        <v>29</v>
      </c>
      <c r="Y65" s="329">
        <f t="shared" si="13"/>
        <v>0</v>
      </c>
      <c r="Z65" s="330">
        <f t="shared" si="9"/>
        <v>0</v>
      </c>
      <c r="AA65" s="228"/>
      <c r="AB65" s="57"/>
      <c r="AC65" s="57"/>
      <c r="AD65" s="57"/>
      <c r="AE65" s="57"/>
      <c r="AF65" s="57"/>
      <c r="AG65" s="57"/>
    </row>
    <row r="66" spans="1:33" s="372" customFormat="1" ht="30" customHeight="1">
      <c r="A66" s="393" t="s">
        <v>20</v>
      </c>
      <c r="B66" s="375" t="s">
        <v>324</v>
      </c>
      <c r="C66" s="455" t="s">
        <v>402</v>
      </c>
      <c r="D66" s="395" t="s">
        <v>312</v>
      </c>
      <c r="E66" s="572">
        <v>6</v>
      </c>
      <c r="F66" s="573">
        <v>150</v>
      </c>
      <c r="G66" s="574">
        <f>E66*F66</f>
        <v>900</v>
      </c>
      <c r="H66" s="572">
        <v>6</v>
      </c>
      <c r="I66" s="573">
        <v>150</v>
      </c>
      <c r="J66" s="574">
        <f t="shared" si="14"/>
        <v>900</v>
      </c>
      <c r="K66" s="494">
        <v>0</v>
      </c>
      <c r="L66" s="495"/>
      <c r="M66" s="496">
        <v>0</v>
      </c>
      <c r="N66" s="494">
        <v>0</v>
      </c>
      <c r="O66" s="495"/>
      <c r="P66" s="496">
        <v>0</v>
      </c>
      <c r="Q66" s="494">
        <v>0</v>
      </c>
      <c r="R66" s="495"/>
      <c r="S66" s="496">
        <v>0</v>
      </c>
      <c r="T66" s="494">
        <v>0</v>
      </c>
      <c r="U66" s="495"/>
      <c r="V66" s="496">
        <v>0</v>
      </c>
      <c r="W66" s="488">
        <f t="shared" si="10"/>
        <v>900</v>
      </c>
      <c r="X66" s="578">
        <f t="shared" si="11"/>
        <v>900</v>
      </c>
      <c r="Y66" s="329">
        <f t="shared" si="13"/>
        <v>0</v>
      </c>
      <c r="Z66" s="330">
        <f t="shared" si="9"/>
        <v>0</v>
      </c>
      <c r="AA66" s="228"/>
      <c r="AB66" s="57"/>
      <c r="AC66" s="57"/>
      <c r="AD66" s="57"/>
      <c r="AE66" s="57"/>
      <c r="AF66" s="57"/>
      <c r="AG66" s="57"/>
    </row>
    <row r="67" spans="1:33" s="372" customFormat="1" ht="40.5" customHeight="1">
      <c r="A67" s="393" t="s">
        <v>20</v>
      </c>
      <c r="B67" s="375" t="s">
        <v>325</v>
      </c>
      <c r="C67" s="455" t="s">
        <v>410</v>
      </c>
      <c r="D67" s="396" t="s">
        <v>312</v>
      </c>
      <c r="E67" s="572">
        <v>104</v>
      </c>
      <c r="F67" s="573">
        <v>40</v>
      </c>
      <c r="G67" s="574">
        <f>E67*F67</f>
        <v>4160</v>
      </c>
      <c r="H67" s="572">
        <v>104</v>
      </c>
      <c r="I67" s="573">
        <v>40</v>
      </c>
      <c r="J67" s="574">
        <f t="shared" si="14"/>
        <v>4160</v>
      </c>
      <c r="K67" s="494">
        <v>0</v>
      </c>
      <c r="L67" s="495"/>
      <c r="M67" s="496">
        <v>0</v>
      </c>
      <c r="N67" s="494">
        <v>0</v>
      </c>
      <c r="O67" s="495"/>
      <c r="P67" s="496">
        <v>0</v>
      </c>
      <c r="Q67" s="494">
        <v>0</v>
      </c>
      <c r="R67" s="495"/>
      <c r="S67" s="496">
        <v>0</v>
      </c>
      <c r="T67" s="494">
        <v>0</v>
      </c>
      <c r="U67" s="495"/>
      <c r="V67" s="496">
        <v>0</v>
      </c>
      <c r="W67" s="488">
        <f t="shared" si="10"/>
        <v>4160</v>
      </c>
      <c r="X67" s="578">
        <f t="shared" si="11"/>
        <v>4160</v>
      </c>
      <c r="Y67" s="329">
        <f t="shared" si="13"/>
        <v>0</v>
      </c>
      <c r="Z67" s="330">
        <f t="shared" si="9"/>
        <v>0</v>
      </c>
      <c r="AA67" s="228"/>
      <c r="AB67" s="57"/>
      <c r="AC67" s="57"/>
      <c r="AD67" s="57"/>
      <c r="AE67" s="57"/>
      <c r="AF67" s="57"/>
      <c r="AG67" s="57"/>
    </row>
    <row r="68" spans="1:33" s="372" customFormat="1" ht="38.25" customHeight="1">
      <c r="A68" s="393" t="s">
        <v>20</v>
      </c>
      <c r="B68" s="375" t="s">
        <v>326</v>
      </c>
      <c r="C68" s="455" t="s">
        <v>411</v>
      </c>
      <c r="D68" s="396" t="s">
        <v>327</v>
      </c>
      <c r="E68" s="572">
        <v>1</v>
      </c>
      <c r="F68" s="573">
        <v>700</v>
      </c>
      <c r="G68" s="574">
        <f t="shared" si="12"/>
        <v>700</v>
      </c>
      <c r="H68" s="572">
        <v>1</v>
      </c>
      <c r="I68" s="573">
        <v>700</v>
      </c>
      <c r="J68" s="574">
        <f aca="true" t="shared" si="15" ref="J68:J76">H68*I68</f>
        <v>700</v>
      </c>
      <c r="K68" s="494">
        <v>0</v>
      </c>
      <c r="L68" s="495"/>
      <c r="M68" s="496">
        <v>0</v>
      </c>
      <c r="N68" s="494">
        <v>0</v>
      </c>
      <c r="O68" s="495"/>
      <c r="P68" s="496">
        <v>0</v>
      </c>
      <c r="Q68" s="494">
        <v>0</v>
      </c>
      <c r="R68" s="495"/>
      <c r="S68" s="496">
        <v>0</v>
      </c>
      <c r="T68" s="494">
        <v>0</v>
      </c>
      <c r="U68" s="495"/>
      <c r="V68" s="496">
        <v>0</v>
      </c>
      <c r="W68" s="488">
        <f t="shared" si="10"/>
        <v>700</v>
      </c>
      <c r="X68" s="578">
        <f t="shared" si="11"/>
        <v>700</v>
      </c>
      <c r="Y68" s="329">
        <f t="shared" si="13"/>
        <v>0</v>
      </c>
      <c r="Z68" s="330">
        <f t="shared" si="9"/>
        <v>0</v>
      </c>
      <c r="AA68" s="228"/>
      <c r="AB68" s="57"/>
      <c r="AC68" s="57"/>
      <c r="AD68" s="57"/>
      <c r="AE68" s="57"/>
      <c r="AF68" s="57"/>
      <c r="AG68" s="57"/>
    </row>
    <row r="69" spans="1:33" s="372" customFormat="1" ht="44.25" customHeight="1">
      <c r="A69" s="393" t="s">
        <v>20</v>
      </c>
      <c r="B69" s="375" t="s">
        <v>328</v>
      </c>
      <c r="C69" s="455" t="s">
        <v>412</v>
      </c>
      <c r="D69" s="396" t="s">
        <v>314</v>
      </c>
      <c r="E69" s="572">
        <v>6</v>
      </c>
      <c r="F69" s="573">
        <v>150</v>
      </c>
      <c r="G69" s="574">
        <f t="shared" si="12"/>
        <v>900</v>
      </c>
      <c r="H69" s="572">
        <v>6</v>
      </c>
      <c r="I69" s="573">
        <v>150</v>
      </c>
      <c r="J69" s="574">
        <f t="shared" si="15"/>
        <v>900</v>
      </c>
      <c r="K69" s="494">
        <v>0</v>
      </c>
      <c r="L69" s="495"/>
      <c r="M69" s="496">
        <v>0</v>
      </c>
      <c r="N69" s="494">
        <v>0</v>
      </c>
      <c r="O69" s="495"/>
      <c r="P69" s="496">
        <v>0</v>
      </c>
      <c r="Q69" s="494">
        <v>0</v>
      </c>
      <c r="R69" s="495"/>
      <c r="S69" s="496">
        <v>0</v>
      </c>
      <c r="T69" s="494">
        <v>0</v>
      </c>
      <c r="U69" s="495"/>
      <c r="V69" s="496">
        <v>0</v>
      </c>
      <c r="W69" s="488">
        <f t="shared" si="10"/>
        <v>900</v>
      </c>
      <c r="X69" s="578">
        <f t="shared" si="11"/>
        <v>900</v>
      </c>
      <c r="Y69" s="329">
        <f t="shared" si="13"/>
        <v>0</v>
      </c>
      <c r="Z69" s="330">
        <f t="shared" si="9"/>
        <v>0</v>
      </c>
      <c r="AA69" s="228"/>
      <c r="AB69" s="57"/>
      <c r="AC69" s="57"/>
      <c r="AD69" s="57"/>
      <c r="AE69" s="57"/>
      <c r="AF69" s="57"/>
      <c r="AG69" s="57"/>
    </row>
    <row r="70" spans="1:33" s="372" customFormat="1" ht="45" customHeight="1">
      <c r="A70" s="393" t="s">
        <v>20</v>
      </c>
      <c r="B70" s="375" t="s">
        <v>329</v>
      </c>
      <c r="C70" s="455" t="s">
        <v>413</v>
      </c>
      <c r="D70" s="396" t="s">
        <v>327</v>
      </c>
      <c r="E70" s="572">
        <v>6</v>
      </c>
      <c r="F70" s="573">
        <v>210</v>
      </c>
      <c r="G70" s="574">
        <f t="shared" si="12"/>
        <v>1260</v>
      </c>
      <c r="H70" s="572">
        <v>6</v>
      </c>
      <c r="I70" s="573">
        <v>210</v>
      </c>
      <c r="J70" s="574">
        <f t="shared" si="15"/>
        <v>1260</v>
      </c>
      <c r="K70" s="494">
        <v>0</v>
      </c>
      <c r="L70" s="495"/>
      <c r="M70" s="496">
        <v>0</v>
      </c>
      <c r="N70" s="494">
        <v>0</v>
      </c>
      <c r="O70" s="495"/>
      <c r="P70" s="496">
        <v>0</v>
      </c>
      <c r="Q70" s="494">
        <v>0</v>
      </c>
      <c r="R70" s="495"/>
      <c r="S70" s="496">
        <v>0</v>
      </c>
      <c r="T70" s="494">
        <v>0</v>
      </c>
      <c r="U70" s="495"/>
      <c r="V70" s="496">
        <v>0</v>
      </c>
      <c r="W70" s="488">
        <f t="shared" si="10"/>
        <v>1260</v>
      </c>
      <c r="X70" s="578">
        <f t="shared" si="11"/>
        <v>1260</v>
      </c>
      <c r="Y70" s="329">
        <f t="shared" si="13"/>
        <v>0</v>
      </c>
      <c r="Z70" s="330">
        <f t="shared" si="9"/>
        <v>0</v>
      </c>
      <c r="AA70" s="228"/>
      <c r="AB70" s="57"/>
      <c r="AC70" s="57"/>
      <c r="AD70" s="57"/>
      <c r="AE70" s="57"/>
      <c r="AF70" s="57"/>
      <c r="AG70" s="57"/>
    </row>
    <row r="71" spans="1:33" s="372" customFormat="1" ht="39.75" customHeight="1">
      <c r="A71" s="393" t="s">
        <v>20</v>
      </c>
      <c r="B71" s="375" t="s">
        <v>330</v>
      </c>
      <c r="C71" s="455" t="s">
        <v>414</v>
      </c>
      <c r="D71" s="396" t="s">
        <v>55</v>
      </c>
      <c r="E71" s="572">
        <v>11</v>
      </c>
      <c r="F71" s="573">
        <v>150</v>
      </c>
      <c r="G71" s="574">
        <f t="shared" si="12"/>
        <v>1650</v>
      </c>
      <c r="H71" s="572">
        <v>11</v>
      </c>
      <c r="I71" s="573">
        <v>150</v>
      </c>
      <c r="J71" s="574">
        <f t="shared" si="15"/>
        <v>1650</v>
      </c>
      <c r="K71" s="494">
        <v>0</v>
      </c>
      <c r="L71" s="495"/>
      <c r="M71" s="496">
        <v>0</v>
      </c>
      <c r="N71" s="494">
        <v>0</v>
      </c>
      <c r="O71" s="495"/>
      <c r="P71" s="496">
        <v>0</v>
      </c>
      <c r="Q71" s="494">
        <v>0</v>
      </c>
      <c r="R71" s="495"/>
      <c r="S71" s="496">
        <v>0</v>
      </c>
      <c r="T71" s="494">
        <v>0</v>
      </c>
      <c r="U71" s="495"/>
      <c r="V71" s="496">
        <v>0</v>
      </c>
      <c r="W71" s="488">
        <f t="shared" si="10"/>
        <v>1650</v>
      </c>
      <c r="X71" s="578">
        <f t="shared" si="11"/>
        <v>1650</v>
      </c>
      <c r="Y71" s="329">
        <f t="shared" si="13"/>
        <v>0</v>
      </c>
      <c r="Z71" s="330">
        <f t="shared" si="9"/>
        <v>0</v>
      </c>
      <c r="AA71" s="228"/>
      <c r="AB71" s="57"/>
      <c r="AC71" s="57"/>
      <c r="AD71" s="57"/>
      <c r="AE71" s="57"/>
      <c r="AF71" s="57"/>
      <c r="AG71" s="57"/>
    </row>
    <row r="72" spans="1:33" s="372" customFormat="1" ht="36.75" customHeight="1">
      <c r="A72" s="393" t="s">
        <v>20</v>
      </c>
      <c r="B72" s="375" t="s">
        <v>331</v>
      </c>
      <c r="C72" s="455" t="s">
        <v>415</v>
      </c>
      <c r="D72" s="396" t="s">
        <v>55</v>
      </c>
      <c r="E72" s="572">
        <v>6</v>
      </c>
      <c r="F72" s="573">
        <v>400</v>
      </c>
      <c r="G72" s="574">
        <f t="shared" si="12"/>
        <v>2400</v>
      </c>
      <c r="H72" s="572">
        <v>6</v>
      </c>
      <c r="I72" s="573">
        <v>400</v>
      </c>
      <c r="J72" s="574">
        <f t="shared" si="15"/>
        <v>2400</v>
      </c>
      <c r="K72" s="494">
        <v>0</v>
      </c>
      <c r="L72" s="495"/>
      <c r="M72" s="496">
        <v>0</v>
      </c>
      <c r="N72" s="494">
        <v>0</v>
      </c>
      <c r="O72" s="495"/>
      <c r="P72" s="496">
        <v>0</v>
      </c>
      <c r="Q72" s="494">
        <v>0</v>
      </c>
      <c r="R72" s="495"/>
      <c r="S72" s="496">
        <v>0</v>
      </c>
      <c r="T72" s="494">
        <v>0</v>
      </c>
      <c r="U72" s="495"/>
      <c r="V72" s="496">
        <v>0</v>
      </c>
      <c r="W72" s="488">
        <f t="shared" si="10"/>
        <v>2400</v>
      </c>
      <c r="X72" s="578">
        <f t="shared" si="11"/>
        <v>2400</v>
      </c>
      <c r="Y72" s="329">
        <f t="shared" si="13"/>
        <v>0</v>
      </c>
      <c r="Z72" s="330">
        <f t="shared" si="9"/>
        <v>0</v>
      </c>
      <c r="AA72" s="228"/>
      <c r="AB72" s="57"/>
      <c r="AC72" s="57"/>
      <c r="AD72" s="57"/>
      <c r="AE72" s="57"/>
      <c r="AF72" s="57"/>
      <c r="AG72" s="57"/>
    </row>
    <row r="73" spans="1:33" s="372" customFormat="1" ht="37.5" customHeight="1">
      <c r="A73" s="393" t="s">
        <v>20</v>
      </c>
      <c r="B73" s="375" t="s">
        <v>332</v>
      </c>
      <c r="C73" s="455" t="s">
        <v>416</v>
      </c>
      <c r="D73" s="396" t="s">
        <v>55</v>
      </c>
      <c r="E73" s="572">
        <v>20</v>
      </c>
      <c r="F73" s="573">
        <v>20</v>
      </c>
      <c r="G73" s="574">
        <f t="shared" si="12"/>
        <v>400</v>
      </c>
      <c r="H73" s="572">
        <v>20</v>
      </c>
      <c r="I73" s="573">
        <v>20</v>
      </c>
      <c r="J73" s="574">
        <f t="shared" si="15"/>
        <v>400</v>
      </c>
      <c r="K73" s="494">
        <v>0</v>
      </c>
      <c r="L73" s="495"/>
      <c r="M73" s="496">
        <v>0</v>
      </c>
      <c r="N73" s="494">
        <v>0</v>
      </c>
      <c r="O73" s="495"/>
      <c r="P73" s="496">
        <v>0</v>
      </c>
      <c r="Q73" s="494">
        <v>0</v>
      </c>
      <c r="R73" s="495"/>
      <c r="S73" s="496">
        <v>0</v>
      </c>
      <c r="T73" s="494">
        <v>0</v>
      </c>
      <c r="U73" s="495"/>
      <c r="V73" s="496">
        <v>0</v>
      </c>
      <c r="W73" s="488">
        <f t="shared" si="10"/>
        <v>400</v>
      </c>
      <c r="X73" s="578">
        <f t="shared" si="11"/>
        <v>400</v>
      </c>
      <c r="Y73" s="329">
        <f t="shared" si="13"/>
        <v>0</v>
      </c>
      <c r="Z73" s="330">
        <f t="shared" si="9"/>
        <v>0</v>
      </c>
      <c r="AA73" s="228"/>
      <c r="AB73" s="57"/>
      <c r="AC73" s="57"/>
      <c r="AD73" s="57"/>
      <c r="AE73" s="57"/>
      <c r="AF73" s="57"/>
      <c r="AG73" s="57"/>
    </row>
    <row r="74" spans="1:33" s="372" customFormat="1" ht="42" customHeight="1">
      <c r="A74" s="393" t="s">
        <v>20</v>
      </c>
      <c r="B74" s="375" t="s">
        <v>333</v>
      </c>
      <c r="C74" s="455" t="s">
        <v>417</v>
      </c>
      <c r="D74" s="396" t="s">
        <v>55</v>
      </c>
      <c r="E74" s="572">
        <v>1</v>
      </c>
      <c r="F74" s="573">
        <v>100</v>
      </c>
      <c r="G74" s="574">
        <f t="shared" si="12"/>
        <v>100</v>
      </c>
      <c r="H74" s="572">
        <v>1</v>
      </c>
      <c r="I74" s="573">
        <v>100</v>
      </c>
      <c r="J74" s="574">
        <f t="shared" si="15"/>
        <v>100</v>
      </c>
      <c r="K74" s="494">
        <v>0</v>
      </c>
      <c r="L74" s="495"/>
      <c r="M74" s="496">
        <v>0</v>
      </c>
      <c r="N74" s="494">
        <v>0</v>
      </c>
      <c r="O74" s="495"/>
      <c r="P74" s="496">
        <v>0</v>
      </c>
      <c r="Q74" s="494">
        <v>0</v>
      </c>
      <c r="R74" s="495"/>
      <c r="S74" s="496">
        <v>0</v>
      </c>
      <c r="T74" s="494">
        <v>0</v>
      </c>
      <c r="U74" s="495"/>
      <c r="V74" s="496">
        <v>0</v>
      </c>
      <c r="W74" s="488">
        <f t="shared" si="10"/>
        <v>100</v>
      </c>
      <c r="X74" s="578">
        <f t="shared" si="11"/>
        <v>100</v>
      </c>
      <c r="Y74" s="329">
        <f t="shared" si="13"/>
        <v>0</v>
      </c>
      <c r="Z74" s="330">
        <f t="shared" si="9"/>
        <v>0</v>
      </c>
      <c r="AA74" s="228"/>
      <c r="AB74" s="57"/>
      <c r="AC74" s="57"/>
      <c r="AD74" s="57"/>
      <c r="AE74" s="57"/>
      <c r="AF74" s="57"/>
      <c r="AG74" s="57"/>
    </row>
    <row r="75" spans="1:33" s="372" customFormat="1" ht="39.75" customHeight="1">
      <c r="A75" s="393" t="s">
        <v>20</v>
      </c>
      <c r="B75" s="375" t="s">
        <v>334</v>
      </c>
      <c r="C75" s="455" t="s">
        <v>418</v>
      </c>
      <c r="D75" s="396" t="s">
        <v>55</v>
      </c>
      <c r="E75" s="572">
        <v>1</v>
      </c>
      <c r="F75" s="573">
        <v>225</v>
      </c>
      <c r="G75" s="574">
        <f t="shared" si="12"/>
        <v>225</v>
      </c>
      <c r="H75" s="572">
        <v>1</v>
      </c>
      <c r="I75" s="573">
        <v>225</v>
      </c>
      <c r="J75" s="574">
        <f t="shared" si="15"/>
        <v>225</v>
      </c>
      <c r="K75" s="494">
        <v>0</v>
      </c>
      <c r="L75" s="495"/>
      <c r="M75" s="496">
        <v>0</v>
      </c>
      <c r="N75" s="494">
        <v>0</v>
      </c>
      <c r="O75" s="495"/>
      <c r="P75" s="496">
        <v>0</v>
      </c>
      <c r="Q75" s="494">
        <v>0</v>
      </c>
      <c r="R75" s="495"/>
      <c r="S75" s="496">
        <v>0</v>
      </c>
      <c r="T75" s="494">
        <v>0</v>
      </c>
      <c r="U75" s="495"/>
      <c r="V75" s="496">
        <v>0</v>
      </c>
      <c r="W75" s="488">
        <f t="shared" si="10"/>
        <v>225</v>
      </c>
      <c r="X75" s="578">
        <f t="shared" si="11"/>
        <v>225</v>
      </c>
      <c r="Y75" s="329">
        <f t="shared" si="13"/>
        <v>0</v>
      </c>
      <c r="Z75" s="330">
        <f t="shared" si="9"/>
        <v>0</v>
      </c>
      <c r="AA75" s="228"/>
      <c r="AB75" s="57"/>
      <c r="AC75" s="57"/>
      <c r="AD75" s="57"/>
      <c r="AE75" s="57"/>
      <c r="AF75" s="57"/>
      <c r="AG75" s="57"/>
    </row>
    <row r="76" spans="1:33" ht="42.75" customHeight="1" thickBot="1">
      <c r="A76" s="393" t="s">
        <v>20</v>
      </c>
      <c r="B76" s="375" t="s">
        <v>335</v>
      </c>
      <c r="C76" s="455" t="s">
        <v>419</v>
      </c>
      <c r="D76" s="397" t="s">
        <v>55</v>
      </c>
      <c r="E76" s="579">
        <v>6</v>
      </c>
      <c r="F76" s="580">
        <v>145</v>
      </c>
      <c r="G76" s="574">
        <f t="shared" si="12"/>
        <v>870</v>
      </c>
      <c r="H76" s="579">
        <v>6</v>
      </c>
      <c r="I76" s="580">
        <v>145</v>
      </c>
      <c r="J76" s="574">
        <f t="shared" si="15"/>
        <v>870</v>
      </c>
      <c r="K76" s="494">
        <v>0</v>
      </c>
      <c r="L76" s="495"/>
      <c r="M76" s="496">
        <f>K76*L76</f>
        <v>0</v>
      </c>
      <c r="N76" s="494">
        <v>0</v>
      </c>
      <c r="O76" s="495"/>
      <c r="P76" s="496">
        <f>N76*O76</f>
        <v>0</v>
      </c>
      <c r="Q76" s="494">
        <v>0</v>
      </c>
      <c r="R76" s="495"/>
      <c r="S76" s="496">
        <f>Q76*R76</f>
        <v>0</v>
      </c>
      <c r="T76" s="494">
        <v>0</v>
      </c>
      <c r="U76" s="495"/>
      <c r="V76" s="496">
        <f>T76*U76</f>
        <v>0</v>
      </c>
      <c r="W76" s="488">
        <f t="shared" si="10"/>
        <v>870</v>
      </c>
      <c r="X76" s="578">
        <f t="shared" si="11"/>
        <v>870</v>
      </c>
      <c r="Y76" s="251">
        <f t="shared" si="1"/>
        <v>0</v>
      </c>
      <c r="Z76" s="259">
        <f t="shared" si="9"/>
        <v>0</v>
      </c>
      <c r="AA76" s="228"/>
      <c r="AB76" s="57"/>
      <c r="AC76" s="57"/>
      <c r="AD76" s="57"/>
      <c r="AE76" s="57"/>
      <c r="AF76" s="57"/>
      <c r="AG76" s="57"/>
    </row>
    <row r="77" spans="1:33" ht="60" customHeight="1">
      <c r="A77" s="39" t="s">
        <v>18</v>
      </c>
      <c r="B77" s="78" t="s">
        <v>78</v>
      </c>
      <c r="C77" s="179" t="s">
        <v>79</v>
      </c>
      <c r="D77" s="42"/>
      <c r="E77" s="67"/>
      <c r="F77" s="68"/>
      <c r="G77" s="69"/>
      <c r="H77" s="67"/>
      <c r="I77" s="68"/>
      <c r="J77" s="69"/>
      <c r="K77" s="67">
        <f>SUM(K78:K79)</f>
        <v>0</v>
      </c>
      <c r="L77" s="68"/>
      <c r="M77" s="69">
        <f>SUM(M78:M79)</f>
        <v>0</v>
      </c>
      <c r="N77" s="67">
        <f>SUM(N78:N79)</f>
        <v>0</v>
      </c>
      <c r="O77" s="68"/>
      <c r="P77" s="69">
        <f>SUM(P78:P79)</f>
        <v>0</v>
      </c>
      <c r="Q77" s="67">
        <f>SUM(Q78:Q79)</f>
        <v>0</v>
      </c>
      <c r="R77" s="68"/>
      <c r="S77" s="69">
        <f>SUM(S78:S79)</f>
        <v>0</v>
      </c>
      <c r="T77" s="67">
        <f>SUM(T78:T79)</f>
        <v>0</v>
      </c>
      <c r="U77" s="68"/>
      <c r="V77" s="69">
        <f>SUM(V78:V79)</f>
        <v>0</v>
      </c>
      <c r="W77" s="69">
        <f>SUM(W78:W79)</f>
        <v>0</v>
      </c>
      <c r="X77" s="69">
        <f>SUM(X78:X79)</f>
        <v>0</v>
      </c>
      <c r="Y77" s="69">
        <f t="shared" si="1"/>
        <v>0</v>
      </c>
      <c r="Z77" s="69" t="e">
        <f t="shared" si="9"/>
        <v>#DIV/0!</v>
      </c>
      <c r="AA77" s="229"/>
      <c r="AB77" s="47"/>
      <c r="AC77" s="47"/>
      <c r="AD77" s="47"/>
      <c r="AE77" s="47"/>
      <c r="AF77" s="47"/>
      <c r="AG77" s="47"/>
    </row>
    <row r="78" spans="1:33" ht="30" customHeight="1">
      <c r="A78" s="48" t="s">
        <v>20</v>
      </c>
      <c r="B78" s="49" t="s">
        <v>80</v>
      </c>
      <c r="C78" s="94" t="s">
        <v>81</v>
      </c>
      <c r="D78" s="51" t="s">
        <v>82</v>
      </c>
      <c r="E78" s="728" t="s">
        <v>83</v>
      </c>
      <c r="F78" s="729"/>
      <c r="G78" s="730"/>
      <c r="H78" s="728" t="s">
        <v>83</v>
      </c>
      <c r="I78" s="729"/>
      <c r="J78" s="730"/>
      <c r="K78" s="52">
        <v>0</v>
      </c>
      <c r="L78" s="53"/>
      <c r="M78" s="54">
        <f>K78*L78</f>
        <v>0</v>
      </c>
      <c r="N78" s="52">
        <v>0</v>
      </c>
      <c r="O78" s="53"/>
      <c r="P78" s="54">
        <f>N78*O78</f>
        <v>0</v>
      </c>
      <c r="Q78" s="52">
        <v>0</v>
      </c>
      <c r="R78" s="53"/>
      <c r="S78" s="54">
        <f>Q78*R78</f>
        <v>0</v>
      </c>
      <c r="T78" s="52">
        <v>0</v>
      </c>
      <c r="U78" s="53"/>
      <c r="V78" s="54">
        <f>T78*U78</f>
        <v>0</v>
      </c>
      <c r="W78" s="64">
        <f>G78+M78+S78</f>
        <v>0</v>
      </c>
      <c r="X78" s="251">
        <f>J78+P78+V78</f>
        <v>0</v>
      </c>
      <c r="Y78" s="251">
        <f t="shared" si="1"/>
        <v>0</v>
      </c>
      <c r="Z78" s="259" t="e">
        <f t="shared" si="9"/>
        <v>#DIV/0!</v>
      </c>
      <c r="AA78" s="219"/>
      <c r="AB78" s="57"/>
      <c r="AC78" s="57"/>
      <c r="AD78" s="57"/>
      <c r="AE78" s="57"/>
      <c r="AF78" s="57"/>
      <c r="AG78" s="57"/>
    </row>
    <row r="79" spans="1:33" ht="30" customHeight="1" thickBot="1">
      <c r="A79" s="58" t="s">
        <v>20</v>
      </c>
      <c r="B79" s="59" t="s">
        <v>84</v>
      </c>
      <c r="C79" s="86" t="s">
        <v>85</v>
      </c>
      <c r="D79" s="60" t="s">
        <v>82</v>
      </c>
      <c r="E79" s="731"/>
      <c r="F79" s="732"/>
      <c r="G79" s="733"/>
      <c r="H79" s="731"/>
      <c r="I79" s="732"/>
      <c r="J79" s="733"/>
      <c r="K79" s="73">
        <v>0</v>
      </c>
      <c r="L79" s="74"/>
      <c r="M79" s="75">
        <f>K79*L79</f>
        <v>0</v>
      </c>
      <c r="N79" s="73">
        <v>0</v>
      </c>
      <c r="O79" s="74"/>
      <c r="P79" s="75">
        <f>N79*O79</f>
        <v>0</v>
      </c>
      <c r="Q79" s="73">
        <v>0</v>
      </c>
      <c r="R79" s="74"/>
      <c r="S79" s="75">
        <f>Q79*R79</f>
        <v>0</v>
      </c>
      <c r="T79" s="73">
        <v>0</v>
      </c>
      <c r="U79" s="74"/>
      <c r="V79" s="75">
        <f>T79*U79</f>
        <v>0</v>
      </c>
      <c r="W79" s="64">
        <f>G79+M79+S79</f>
        <v>0</v>
      </c>
      <c r="X79" s="251">
        <f>J79+P79+V79</f>
        <v>0</v>
      </c>
      <c r="Y79" s="255">
        <f t="shared" si="1"/>
        <v>0</v>
      </c>
      <c r="Z79" s="259" t="e">
        <f t="shared" si="9"/>
        <v>#DIV/0!</v>
      </c>
      <c r="AA79" s="230"/>
      <c r="AB79" s="57"/>
      <c r="AC79" s="57"/>
      <c r="AD79" s="57"/>
      <c r="AE79" s="57"/>
      <c r="AF79" s="57"/>
      <c r="AG79" s="57"/>
    </row>
    <row r="80" spans="1:33" ht="30" customHeight="1" thickBot="1">
      <c r="A80" s="201" t="s">
        <v>86</v>
      </c>
      <c r="B80" s="202"/>
      <c r="C80" s="203"/>
      <c r="D80" s="204"/>
      <c r="E80" s="481">
        <f>E53</f>
        <v>260</v>
      </c>
      <c r="F80" s="482"/>
      <c r="G80" s="541">
        <f>G53</f>
        <v>35085</v>
      </c>
      <c r="H80" s="481">
        <f>H53</f>
        <v>260</v>
      </c>
      <c r="I80" s="482"/>
      <c r="J80" s="541">
        <f>J53</f>
        <v>35085</v>
      </c>
      <c r="K80" s="542">
        <f>K77+K53</f>
        <v>0</v>
      </c>
      <c r="L80" s="482"/>
      <c r="M80" s="541">
        <f>M77+M53</f>
        <v>0</v>
      </c>
      <c r="N80" s="542">
        <f>N77+N53</f>
        <v>0</v>
      </c>
      <c r="O80" s="482"/>
      <c r="P80" s="541">
        <f>P77+P53</f>
        <v>0</v>
      </c>
      <c r="Q80" s="542">
        <f>Q77+Q53</f>
        <v>220</v>
      </c>
      <c r="R80" s="482"/>
      <c r="S80" s="541">
        <f>S77+S53</f>
        <v>22000</v>
      </c>
      <c r="T80" s="542">
        <f>T77+T53</f>
        <v>220</v>
      </c>
      <c r="U80" s="482"/>
      <c r="V80" s="541">
        <f>V77+V53</f>
        <v>22000</v>
      </c>
      <c r="W80" s="553">
        <f>W77+W53</f>
        <v>57085</v>
      </c>
      <c r="X80" s="554">
        <f>X77+X53</f>
        <v>57085</v>
      </c>
      <c r="Y80" s="400">
        <f t="shared" si="1"/>
        <v>0</v>
      </c>
      <c r="Z80" s="96">
        <f t="shared" si="9"/>
        <v>0</v>
      </c>
      <c r="AA80" s="232"/>
      <c r="AB80" s="57"/>
      <c r="AC80" s="57"/>
      <c r="AD80" s="57"/>
      <c r="AE80" s="5"/>
      <c r="AF80" s="5"/>
      <c r="AG80" s="5"/>
    </row>
    <row r="81" spans="1:33" ht="30" customHeight="1" thickBot="1">
      <c r="A81" s="197" t="s">
        <v>17</v>
      </c>
      <c r="B81" s="112">
        <v>4</v>
      </c>
      <c r="C81" s="198" t="s">
        <v>87</v>
      </c>
      <c r="D81" s="199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8"/>
      <c r="Y81" s="300"/>
      <c r="Z81" s="38"/>
      <c r="AA81" s="226"/>
      <c r="AB81" s="5"/>
      <c r="AC81" s="5"/>
      <c r="AD81" s="5"/>
      <c r="AE81" s="5"/>
      <c r="AF81" s="5"/>
      <c r="AG81" s="5"/>
    </row>
    <row r="82" spans="1:33" ht="30" customHeight="1" thickBot="1">
      <c r="A82" s="39" t="s">
        <v>18</v>
      </c>
      <c r="B82" s="78" t="s">
        <v>88</v>
      </c>
      <c r="C82" s="97" t="s">
        <v>89</v>
      </c>
      <c r="D82" s="42"/>
      <c r="E82" s="560">
        <f>SUM(E83:E84)</f>
        <v>53</v>
      </c>
      <c r="F82" s="561"/>
      <c r="G82" s="562">
        <f>SUM(G83:G84)</f>
        <v>66900</v>
      </c>
      <c r="H82" s="560">
        <f>SUM(H83:H84)</f>
        <v>53</v>
      </c>
      <c r="I82" s="561"/>
      <c r="J82" s="562">
        <f>SUM(J83:J84)</f>
        <v>66900</v>
      </c>
      <c r="K82" s="560">
        <f>SUM(K83:K84)</f>
        <v>0</v>
      </c>
      <c r="L82" s="561"/>
      <c r="M82" s="562">
        <f>SUM(M83:M84)</f>
        <v>0</v>
      </c>
      <c r="N82" s="560">
        <f>SUM(N83:N84)</f>
        <v>0</v>
      </c>
      <c r="O82" s="561"/>
      <c r="P82" s="562">
        <f>SUM(P83:P84)</f>
        <v>0</v>
      </c>
      <c r="Q82" s="560">
        <f>SUM(Q83:Q84)</f>
        <v>0</v>
      </c>
      <c r="R82" s="561"/>
      <c r="S82" s="562">
        <f>SUM(S83:S84)</f>
        <v>0</v>
      </c>
      <c r="T82" s="560">
        <f>SUM(T83:T84)</f>
        <v>0</v>
      </c>
      <c r="U82" s="561"/>
      <c r="V82" s="562">
        <f>SUM(V83:V84)</f>
        <v>0</v>
      </c>
      <c r="W82" s="562">
        <f>SUM(W83:W84)</f>
        <v>66900</v>
      </c>
      <c r="X82" s="563">
        <f>SUM(X83:X84)</f>
        <v>66900</v>
      </c>
      <c r="Y82" s="401">
        <f t="shared" si="1"/>
        <v>0</v>
      </c>
      <c r="Z82" s="253">
        <f>Y82/W82</f>
        <v>0</v>
      </c>
      <c r="AA82" s="227"/>
      <c r="AB82" s="47"/>
      <c r="AC82" s="47"/>
      <c r="AD82" s="47"/>
      <c r="AE82" s="47"/>
      <c r="AF82" s="47"/>
      <c r="AG82" s="47"/>
    </row>
    <row r="83" spans="1:33" ht="39.75" customHeight="1">
      <c r="A83" s="48" t="s">
        <v>20</v>
      </c>
      <c r="B83" s="49" t="s">
        <v>90</v>
      </c>
      <c r="C83" s="456" t="s">
        <v>368</v>
      </c>
      <c r="D83" s="402" t="s">
        <v>336</v>
      </c>
      <c r="E83" s="564">
        <v>3</v>
      </c>
      <c r="F83" s="565">
        <v>17300</v>
      </c>
      <c r="G83" s="566">
        <f>E83*F83</f>
        <v>51900</v>
      </c>
      <c r="H83" s="564">
        <v>3</v>
      </c>
      <c r="I83" s="565">
        <v>17300</v>
      </c>
      <c r="J83" s="566">
        <f>H83*I83</f>
        <v>51900</v>
      </c>
      <c r="K83" s="485"/>
      <c r="L83" s="567"/>
      <c r="M83" s="487">
        <f>K83*L83</f>
        <v>0</v>
      </c>
      <c r="N83" s="485">
        <v>0</v>
      </c>
      <c r="O83" s="567"/>
      <c r="P83" s="487">
        <f>N83*O83</f>
        <v>0</v>
      </c>
      <c r="Q83" s="485">
        <v>0</v>
      </c>
      <c r="R83" s="567"/>
      <c r="S83" s="487">
        <f>Q83*R83</f>
        <v>0</v>
      </c>
      <c r="T83" s="485"/>
      <c r="U83" s="567"/>
      <c r="V83" s="487">
        <f>T83*U83</f>
        <v>0</v>
      </c>
      <c r="W83" s="533">
        <f aca="true" t="shared" si="16" ref="W83:W102">G83+M83+S83</f>
        <v>51900</v>
      </c>
      <c r="X83" s="489">
        <f aca="true" t="shared" si="17" ref="X83:X102">J83+P83+V83</f>
        <v>51900</v>
      </c>
      <c r="Y83" s="251">
        <f t="shared" si="1"/>
        <v>0</v>
      </c>
      <c r="Z83" s="259">
        <f aca="true" t="shared" si="18" ref="Z83:Z102">Y83/W83</f>
        <v>0</v>
      </c>
      <c r="AA83" s="219"/>
      <c r="AB83" s="57"/>
      <c r="AC83" s="57"/>
      <c r="AD83" s="57"/>
      <c r="AE83" s="57"/>
      <c r="AF83" s="57"/>
      <c r="AG83" s="57"/>
    </row>
    <row r="84" spans="1:33" ht="40.5" customHeight="1" thickBot="1">
      <c r="A84" s="48" t="s">
        <v>20</v>
      </c>
      <c r="B84" s="403" t="s">
        <v>91</v>
      </c>
      <c r="C84" s="457" t="s">
        <v>362</v>
      </c>
      <c r="D84" s="404" t="s">
        <v>199</v>
      </c>
      <c r="E84" s="568">
        <v>50</v>
      </c>
      <c r="F84" s="569">
        <v>300</v>
      </c>
      <c r="G84" s="570">
        <f>E84*F84</f>
        <v>15000</v>
      </c>
      <c r="H84" s="568">
        <v>50</v>
      </c>
      <c r="I84" s="569">
        <v>300</v>
      </c>
      <c r="J84" s="570">
        <f>H84*I84</f>
        <v>15000</v>
      </c>
      <c r="K84" s="485"/>
      <c r="L84" s="567"/>
      <c r="M84" s="487">
        <f>K84*L84</f>
        <v>0</v>
      </c>
      <c r="N84" s="485">
        <v>0</v>
      </c>
      <c r="O84" s="567"/>
      <c r="P84" s="487">
        <f>N84*O84</f>
        <v>0</v>
      </c>
      <c r="Q84" s="485">
        <v>0</v>
      </c>
      <c r="R84" s="567"/>
      <c r="S84" s="487">
        <f>Q84*R84</f>
        <v>0</v>
      </c>
      <c r="T84" s="485"/>
      <c r="U84" s="567"/>
      <c r="V84" s="487">
        <f>T84*U84</f>
        <v>0</v>
      </c>
      <c r="W84" s="533">
        <f t="shared" si="16"/>
        <v>15000</v>
      </c>
      <c r="X84" s="489">
        <f t="shared" si="17"/>
        <v>15000</v>
      </c>
      <c r="Y84" s="251">
        <f t="shared" si="1"/>
        <v>0</v>
      </c>
      <c r="Z84" s="259">
        <f t="shared" si="18"/>
        <v>0</v>
      </c>
      <c r="AA84" s="219"/>
      <c r="AB84" s="57"/>
      <c r="AC84" s="57"/>
      <c r="AD84" s="57"/>
      <c r="AE84" s="57"/>
      <c r="AF84" s="57"/>
      <c r="AG84" s="57"/>
    </row>
    <row r="85" spans="1:33" ht="30" customHeight="1">
      <c r="A85" s="39" t="s">
        <v>18</v>
      </c>
      <c r="B85" s="78" t="s">
        <v>92</v>
      </c>
      <c r="C85" s="76" t="s">
        <v>93</v>
      </c>
      <c r="D85" s="66"/>
      <c r="E85" s="506">
        <f>SUM(E86:E90)</f>
        <v>36</v>
      </c>
      <c r="F85" s="507"/>
      <c r="G85" s="508">
        <f>SUM(G86:G90)</f>
        <v>13500</v>
      </c>
      <c r="H85" s="506">
        <f>SUM(H86:H90)</f>
        <v>36</v>
      </c>
      <c r="I85" s="507"/>
      <c r="J85" s="508">
        <f>SUM(J86:J90)</f>
        <v>13500</v>
      </c>
      <c r="K85" s="506">
        <f>SUM(K86:K90)</f>
        <v>0</v>
      </c>
      <c r="L85" s="507"/>
      <c r="M85" s="508">
        <f>SUM(M86:M90)</f>
        <v>0</v>
      </c>
      <c r="N85" s="506">
        <f>SUM(N86:N90)</f>
        <v>0</v>
      </c>
      <c r="O85" s="507"/>
      <c r="P85" s="508">
        <f>SUM(P86:P90)</f>
        <v>0</v>
      </c>
      <c r="Q85" s="506">
        <f>SUM(Q86:Q90)</f>
        <v>0</v>
      </c>
      <c r="R85" s="507"/>
      <c r="S85" s="508">
        <f>SUM(S86:S90)</f>
        <v>0</v>
      </c>
      <c r="T85" s="506">
        <f>SUM(T86:T90)</f>
        <v>0</v>
      </c>
      <c r="U85" s="507"/>
      <c r="V85" s="508">
        <f>SUM(V86:V90)</f>
        <v>0</v>
      </c>
      <c r="W85" s="508">
        <f>SUM(W86:W90)</f>
        <v>13500</v>
      </c>
      <c r="X85" s="508">
        <f>SUM(X86:X90)</f>
        <v>13500</v>
      </c>
      <c r="Y85" s="508">
        <f t="shared" si="1"/>
        <v>0</v>
      </c>
      <c r="Z85" s="69">
        <f>Y85/W85</f>
        <v>0</v>
      </c>
      <c r="AA85" s="229"/>
      <c r="AB85" s="47"/>
      <c r="AC85" s="47"/>
      <c r="AD85" s="47"/>
      <c r="AE85" s="47"/>
      <c r="AF85" s="47"/>
      <c r="AG85" s="47"/>
    </row>
    <row r="86" spans="1:33" ht="42" customHeight="1">
      <c r="A86" s="48" t="s">
        <v>20</v>
      </c>
      <c r="B86" s="405" t="s">
        <v>94</v>
      </c>
      <c r="C86" s="458" t="s">
        <v>366</v>
      </c>
      <c r="D86" s="410" t="s">
        <v>337</v>
      </c>
      <c r="E86" s="556">
        <v>24</v>
      </c>
      <c r="F86" s="484">
        <v>300</v>
      </c>
      <c r="G86" s="557">
        <f>E86*F86</f>
        <v>7200</v>
      </c>
      <c r="H86" s="556">
        <v>24</v>
      </c>
      <c r="I86" s="484">
        <v>300</v>
      </c>
      <c r="J86" s="557">
        <f>H86*I86</f>
        <v>7200</v>
      </c>
      <c r="K86" s="485">
        <v>0</v>
      </c>
      <c r="L86" s="486"/>
      <c r="M86" s="487">
        <f>K86*L86</f>
        <v>0</v>
      </c>
      <c r="N86" s="485">
        <v>0</v>
      </c>
      <c r="O86" s="486"/>
      <c r="P86" s="487">
        <f>N86*O86</f>
        <v>0</v>
      </c>
      <c r="Q86" s="485">
        <v>0</v>
      </c>
      <c r="R86" s="486"/>
      <c r="S86" s="487">
        <f>Q86*R86</f>
        <v>0</v>
      </c>
      <c r="T86" s="485">
        <v>0</v>
      </c>
      <c r="U86" s="486"/>
      <c r="V86" s="487">
        <f>T86*U86</f>
        <v>0</v>
      </c>
      <c r="W86" s="533">
        <f t="shared" si="16"/>
        <v>7200</v>
      </c>
      <c r="X86" s="489">
        <f t="shared" si="17"/>
        <v>7200</v>
      </c>
      <c r="Y86" s="489">
        <f t="shared" si="1"/>
        <v>0</v>
      </c>
      <c r="Z86" s="259">
        <f t="shared" si="18"/>
        <v>0</v>
      </c>
      <c r="AA86" s="219"/>
      <c r="AB86" s="57"/>
      <c r="AC86" s="57"/>
      <c r="AD86" s="57"/>
      <c r="AE86" s="57"/>
      <c r="AF86" s="57"/>
      <c r="AG86" s="57"/>
    </row>
    <row r="87" spans="1:33" ht="37.5" customHeight="1">
      <c r="A87" s="48" t="s">
        <v>20</v>
      </c>
      <c r="B87" s="409" t="s">
        <v>95</v>
      </c>
      <c r="C87" s="459" t="s">
        <v>367</v>
      </c>
      <c r="D87" s="408" t="s">
        <v>337</v>
      </c>
      <c r="E87" s="558">
        <v>3</v>
      </c>
      <c r="F87" s="558">
        <v>500</v>
      </c>
      <c r="G87" s="558">
        <f>E87*F87</f>
        <v>1500</v>
      </c>
      <c r="H87" s="558">
        <v>3</v>
      </c>
      <c r="I87" s="558">
        <v>500</v>
      </c>
      <c r="J87" s="558">
        <f>H87*I87</f>
        <v>1500</v>
      </c>
      <c r="K87" s="485">
        <v>0</v>
      </c>
      <c r="L87" s="486"/>
      <c r="M87" s="487">
        <f>K87*L87</f>
        <v>0</v>
      </c>
      <c r="N87" s="485">
        <v>0</v>
      </c>
      <c r="O87" s="486"/>
      <c r="P87" s="487">
        <f>N87*O87</f>
        <v>0</v>
      </c>
      <c r="Q87" s="485">
        <v>0</v>
      </c>
      <c r="R87" s="486"/>
      <c r="S87" s="487">
        <f>Q87*R87</f>
        <v>0</v>
      </c>
      <c r="T87" s="485">
        <v>0</v>
      </c>
      <c r="U87" s="486"/>
      <c r="V87" s="487">
        <f>T87*U87</f>
        <v>0</v>
      </c>
      <c r="W87" s="533">
        <f t="shared" si="16"/>
        <v>1500</v>
      </c>
      <c r="X87" s="489">
        <f t="shared" si="17"/>
        <v>1500</v>
      </c>
      <c r="Y87" s="489">
        <f t="shared" si="1"/>
        <v>0</v>
      </c>
      <c r="Z87" s="259">
        <f t="shared" si="18"/>
        <v>0</v>
      </c>
      <c r="AA87" s="219"/>
      <c r="AB87" s="57"/>
      <c r="AC87" s="57"/>
      <c r="AD87" s="57"/>
      <c r="AE87" s="57"/>
      <c r="AF87" s="57"/>
      <c r="AG87" s="57"/>
    </row>
    <row r="88" spans="1:33" s="372" customFormat="1" ht="39.75" customHeight="1" thickBot="1">
      <c r="A88" s="58" t="s">
        <v>20</v>
      </c>
      <c r="B88" s="406" t="s">
        <v>96</v>
      </c>
      <c r="C88" s="459" t="s">
        <v>363</v>
      </c>
      <c r="D88" s="411" t="s">
        <v>337</v>
      </c>
      <c r="E88" s="559">
        <v>3</v>
      </c>
      <c r="F88" s="559">
        <v>700</v>
      </c>
      <c r="G88" s="559">
        <f>E88*F88</f>
        <v>2100</v>
      </c>
      <c r="H88" s="559">
        <v>3</v>
      </c>
      <c r="I88" s="559">
        <v>700</v>
      </c>
      <c r="J88" s="559">
        <f>H88*I88</f>
        <v>2100</v>
      </c>
      <c r="K88" s="494">
        <v>0</v>
      </c>
      <c r="L88" s="495"/>
      <c r="M88" s="496">
        <v>0</v>
      </c>
      <c r="N88" s="494">
        <v>0</v>
      </c>
      <c r="O88" s="495"/>
      <c r="P88" s="496">
        <v>0</v>
      </c>
      <c r="Q88" s="494">
        <v>0</v>
      </c>
      <c r="R88" s="495"/>
      <c r="S88" s="496">
        <f>Q88*R88</f>
        <v>0</v>
      </c>
      <c r="T88" s="494">
        <v>0</v>
      </c>
      <c r="U88" s="495"/>
      <c r="V88" s="496">
        <v>0</v>
      </c>
      <c r="W88" s="488">
        <f>G88+M88+S88</f>
        <v>2100</v>
      </c>
      <c r="X88" s="489">
        <f>J88+P88+V88</f>
        <v>2100</v>
      </c>
      <c r="Y88" s="489">
        <f t="shared" si="1"/>
        <v>0</v>
      </c>
      <c r="Z88" s="330">
        <f t="shared" si="18"/>
        <v>0</v>
      </c>
      <c r="AA88" s="228"/>
      <c r="AB88" s="57"/>
      <c r="AC88" s="57"/>
      <c r="AD88" s="57"/>
      <c r="AE88" s="57"/>
      <c r="AF88" s="57"/>
      <c r="AG88" s="57"/>
    </row>
    <row r="89" spans="1:33" s="372" customFormat="1" ht="42.75" customHeight="1">
      <c r="A89" s="412" t="s">
        <v>20</v>
      </c>
      <c r="B89" s="409" t="s">
        <v>338</v>
      </c>
      <c r="C89" s="459" t="s">
        <v>364</v>
      </c>
      <c r="D89" s="407" t="s">
        <v>337</v>
      </c>
      <c r="E89" s="558">
        <v>3</v>
      </c>
      <c r="F89" s="558">
        <v>600</v>
      </c>
      <c r="G89" s="558">
        <f>E89*F89</f>
        <v>1800</v>
      </c>
      <c r="H89" s="558">
        <v>3</v>
      </c>
      <c r="I89" s="558">
        <v>600</v>
      </c>
      <c r="J89" s="558">
        <f>H89*I89</f>
        <v>1800</v>
      </c>
      <c r="K89" s="494">
        <v>0</v>
      </c>
      <c r="L89" s="495"/>
      <c r="M89" s="496">
        <v>0</v>
      </c>
      <c r="N89" s="494">
        <v>0</v>
      </c>
      <c r="O89" s="495"/>
      <c r="P89" s="496">
        <v>0</v>
      </c>
      <c r="Q89" s="494">
        <v>0</v>
      </c>
      <c r="R89" s="495"/>
      <c r="S89" s="496">
        <f>Q89*R89</f>
        <v>0</v>
      </c>
      <c r="T89" s="494">
        <v>0</v>
      </c>
      <c r="U89" s="495"/>
      <c r="V89" s="496">
        <v>0</v>
      </c>
      <c r="W89" s="488">
        <f>G89+M89+S89</f>
        <v>1800</v>
      </c>
      <c r="X89" s="489">
        <f>J89+P89+V89</f>
        <v>1800</v>
      </c>
      <c r="Y89" s="489">
        <f t="shared" si="1"/>
        <v>0</v>
      </c>
      <c r="Z89" s="330">
        <f t="shared" si="18"/>
        <v>0</v>
      </c>
      <c r="AA89" s="228"/>
      <c r="AB89" s="57"/>
      <c r="AC89" s="57"/>
      <c r="AD89" s="57"/>
      <c r="AE89" s="57"/>
      <c r="AF89" s="57"/>
      <c r="AG89" s="57"/>
    </row>
    <row r="90" spans="1:33" ht="30" customHeight="1" thickBot="1">
      <c r="A90" s="413" t="s">
        <v>20</v>
      </c>
      <c r="B90" s="409" t="s">
        <v>339</v>
      </c>
      <c r="C90" s="459" t="s">
        <v>365</v>
      </c>
      <c r="D90" s="407" t="s">
        <v>337</v>
      </c>
      <c r="E90" s="558">
        <v>3</v>
      </c>
      <c r="F90" s="558">
        <v>300</v>
      </c>
      <c r="G90" s="558">
        <f>E90*F90</f>
        <v>900</v>
      </c>
      <c r="H90" s="558">
        <v>3</v>
      </c>
      <c r="I90" s="558">
        <v>300</v>
      </c>
      <c r="J90" s="558">
        <f>H90*I90</f>
        <v>900</v>
      </c>
      <c r="K90" s="494">
        <v>0</v>
      </c>
      <c r="L90" s="495"/>
      <c r="M90" s="496">
        <v>0</v>
      </c>
      <c r="N90" s="494">
        <v>0</v>
      </c>
      <c r="O90" s="495"/>
      <c r="P90" s="496">
        <v>0</v>
      </c>
      <c r="Q90" s="494">
        <v>0</v>
      </c>
      <c r="R90" s="495"/>
      <c r="S90" s="496">
        <f>Q90*R90</f>
        <v>0</v>
      </c>
      <c r="T90" s="494">
        <v>0</v>
      </c>
      <c r="U90" s="495"/>
      <c r="V90" s="496">
        <f>T90*U90</f>
        <v>0</v>
      </c>
      <c r="W90" s="488">
        <f t="shared" si="16"/>
        <v>900</v>
      </c>
      <c r="X90" s="489">
        <f t="shared" si="17"/>
        <v>900</v>
      </c>
      <c r="Y90" s="489">
        <f t="shared" si="1"/>
        <v>0</v>
      </c>
      <c r="Z90" s="259">
        <f t="shared" si="18"/>
        <v>0</v>
      </c>
      <c r="AA90" s="228"/>
      <c r="AB90" s="57"/>
      <c r="AC90" s="57"/>
      <c r="AD90" s="57"/>
      <c r="AE90" s="57"/>
      <c r="AF90" s="57"/>
      <c r="AG90" s="57"/>
    </row>
    <row r="91" spans="1:33" ht="30" customHeight="1">
      <c r="A91" s="39" t="s">
        <v>18</v>
      </c>
      <c r="B91" s="78" t="s">
        <v>97</v>
      </c>
      <c r="C91" s="76" t="s">
        <v>98</v>
      </c>
      <c r="D91" s="66"/>
      <c r="E91" s="67">
        <f>SUM(E92:E94)</f>
        <v>0</v>
      </c>
      <c r="F91" s="68"/>
      <c r="G91" s="69">
        <f>SUM(G92:G94)</f>
        <v>0</v>
      </c>
      <c r="H91" s="67">
        <f>SUM(H92:H94)</f>
        <v>0</v>
      </c>
      <c r="I91" s="68"/>
      <c r="J91" s="69">
        <f>SUM(J92:J94)</f>
        <v>0</v>
      </c>
      <c r="K91" s="67">
        <f>SUM(K92:K94)</f>
        <v>0</v>
      </c>
      <c r="L91" s="68"/>
      <c r="M91" s="69">
        <f>SUM(M92:M94)</f>
        <v>0</v>
      </c>
      <c r="N91" s="67">
        <f>SUM(N92:N94)</f>
        <v>0</v>
      </c>
      <c r="O91" s="68"/>
      <c r="P91" s="69">
        <v>0</v>
      </c>
      <c r="Q91" s="67">
        <f>SUM(Q92:Q94)</f>
        <v>0</v>
      </c>
      <c r="R91" s="68"/>
      <c r="S91" s="69">
        <f>SUM(S92:S94)</f>
        <v>0</v>
      </c>
      <c r="T91" s="67">
        <f>SUM(T92:T94)</f>
        <v>0</v>
      </c>
      <c r="U91" s="68"/>
      <c r="V91" s="69">
        <f>SUM(V92:V94)</f>
        <v>0</v>
      </c>
      <c r="W91" s="69">
        <f>SUM(W92:W94)</f>
        <v>0</v>
      </c>
      <c r="X91" s="69">
        <f>SUM(X92:X94)</f>
        <v>0</v>
      </c>
      <c r="Y91" s="69">
        <f t="shared" si="1"/>
        <v>0</v>
      </c>
      <c r="Z91" s="69" t="e">
        <f>Y91/W91</f>
        <v>#DIV/0!</v>
      </c>
      <c r="AA91" s="229"/>
      <c r="AB91" s="47"/>
      <c r="AC91" s="47"/>
      <c r="AD91" s="47"/>
      <c r="AE91" s="47"/>
      <c r="AF91" s="47"/>
      <c r="AG91" s="47"/>
    </row>
    <row r="92" spans="1:33" ht="30" customHeight="1">
      <c r="A92" s="48" t="s">
        <v>20</v>
      </c>
      <c r="B92" s="49" t="s">
        <v>99</v>
      </c>
      <c r="C92" s="98" t="s">
        <v>100</v>
      </c>
      <c r="D92" s="99" t="s">
        <v>101</v>
      </c>
      <c r="E92" s="52">
        <v>0</v>
      </c>
      <c r="F92" s="53"/>
      <c r="G92" s="54">
        <f>E92*F92</f>
        <v>0</v>
      </c>
      <c r="H92" s="52">
        <v>0</v>
      </c>
      <c r="I92" s="53"/>
      <c r="J92" s="54">
        <f>H92*I92</f>
        <v>0</v>
      </c>
      <c r="K92" s="52">
        <v>0</v>
      </c>
      <c r="L92" s="53"/>
      <c r="M92" s="54">
        <f>K92*L92</f>
        <v>0</v>
      </c>
      <c r="N92" s="52">
        <v>0</v>
      </c>
      <c r="O92" s="53"/>
      <c r="P92" s="54">
        <f>N92*O92</f>
        <v>0</v>
      </c>
      <c r="Q92" s="52">
        <v>0</v>
      </c>
      <c r="R92" s="53"/>
      <c r="S92" s="54">
        <f>Q92*R92</f>
        <v>0</v>
      </c>
      <c r="T92" s="52"/>
      <c r="U92" s="53"/>
      <c r="V92" s="54">
        <f>T92*U92</f>
        <v>0</v>
      </c>
      <c r="W92" s="55">
        <f t="shared" si="16"/>
        <v>0</v>
      </c>
      <c r="X92" s="251">
        <f t="shared" si="17"/>
        <v>0</v>
      </c>
      <c r="Y92" s="251">
        <f t="shared" si="1"/>
        <v>0</v>
      </c>
      <c r="Z92" s="259" t="e">
        <f t="shared" si="18"/>
        <v>#DIV/0!</v>
      </c>
      <c r="AA92" s="219"/>
      <c r="AB92" s="57"/>
      <c r="AC92" s="57"/>
      <c r="AD92" s="57"/>
      <c r="AE92" s="57"/>
      <c r="AF92" s="57"/>
      <c r="AG92" s="57"/>
    </row>
    <row r="93" spans="1:33" ht="30" customHeight="1">
      <c r="A93" s="48" t="s">
        <v>20</v>
      </c>
      <c r="B93" s="49" t="s">
        <v>102</v>
      </c>
      <c r="C93" s="98" t="s">
        <v>103</v>
      </c>
      <c r="D93" s="99" t="s">
        <v>101</v>
      </c>
      <c r="E93" s="52">
        <v>0</v>
      </c>
      <c r="F93" s="53"/>
      <c r="G93" s="54">
        <f>E93*F93</f>
        <v>0</v>
      </c>
      <c r="H93" s="52">
        <v>0</v>
      </c>
      <c r="I93" s="53"/>
      <c r="J93" s="54">
        <f>H93*I93</f>
        <v>0</v>
      </c>
      <c r="K93" s="52">
        <v>0</v>
      </c>
      <c r="L93" s="53"/>
      <c r="M93" s="54">
        <f>K93*L93</f>
        <v>0</v>
      </c>
      <c r="N93" s="52">
        <v>0</v>
      </c>
      <c r="O93" s="53"/>
      <c r="P93" s="54">
        <f>N93*O93</f>
        <v>0</v>
      </c>
      <c r="Q93" s="52">
        <v>0</v>
      </c>
      <c r="R93" s="53"/>
      <c r="S93" s="54">
        <f>Q93*R93</f>
        <v>0</v>
      </c>
      <c r="T93" s="52"/>
      <c r="U93" s="53"/>
      <c r="V93" s="54">
        <f>T93*U93</f>
        <v>0</v>
      </c>
      <c r="W93" s="55">
        <f t="shared" si="16"/>
        <v>0</v>
      </c>
      <c r="X93" s="251">
        <f t="shared" si="17"/>
        <v>0</v>
      </c>
      <c r="Y93" s="251">
        <f t="shared" si="1"/>
        <v>0</v>
      </c>
      <c r="Z93" s="259" t="e">
        <f t="shared" si="18"/>
        <v>#DIV/0!</v>
      </c>
      <c r="AA93" s="219"/>
      <c r="AB93" s="57"/>
      <c r="AC93" s="57"/>
      <c r="AD93" s="57"/>
      <c r="AE93" s="57"/>
      <c r="AF93" s="57"/>
      <c r="AG93" s="57"/>
    </row>
    <row r="94" spans="1:33" ht="30" customHeight="1" thickBot="1">
      <c r="A94" s="58" t="s">
        <v>20</v>
      </c>
      <c r="B94" s="77" t="s">
        <v>104</v>
      </c>
      <c r="C94" s="100" t="s">
        <v>105</v>
      </c>
      <c r="D94" s="101" t="s">
        <v>101</v>
      </c>
      <c r="E94" s="61">
        <v>0</v>
      </c>
      <c r="F94" s="62"/>
      <c r="G94" s="63">
        <f>E94*F94</f>
        <v>0</v>
      </c>
      <c r="H94" s="61">
        <v>0</v>
      </c>
      <c r="I94" s="62"/>
      <c r="J94" s="63">
        <f>H94*I94</f>
        <v>0</v>
      </c>
      <c r="K94" s="61">
        <v>0</v>
      </c>
      <c r="L94" s="62"/>
      <c r="M94" s="63">
        <f>K94*L94</f>
        <v>0</v>
      </c>
      <c r="N94" s="61">
        <v>0</v>
      </c>
      <c r="O94" s="62"/>
      <c r="P94" s="63">
        <f>N94*O94</f>
        <v>0</v>
      </c>
      <c r="Q94" s="61">
        <v>0</v>
      </c>
      <c r="R94" s="62"/>
      <c r="S94" s="63">
        <f>Q94*R94</f>
        <v>0</v>
      </c>
      <c r="T94" s="61"/>
      <c r="U94" s="62"/>
      <c r="V94" s="63">
        <f>T94*U94</f>
        <v>0</v>
      </c>
      <c r="W94" s="64">
        <f t="shared" si="16"/>
        <v>0</v>
      </c>
      <c r="X94" s="251">
        <f t="shared" si="17"/>
        <v>0</v>
      </c>
      <c r="Y94" s="251">
        <f t="shared" si="1"/>
        <v>0</v>
      </c>
      <c r="Z94" s="259" t="e">
        <f t="shared" si="18"/>
        <v>#DIV/0!</v>
      </c>
      <c r="AA94" s="228"/>
      <c r="AB94" s="57"/>
      <c r="AC94" s="57"/>
      <c r="AD94" s="57"/>
      <c r="AE94" s="57"/>
      <c r="AF94" s="57"/>
      <c r="AG94" s="57"/>
    </row>
    <row r="95" spans="1:33" ht="30" customHeight="1">
      <c r="A95" s="39" t="s">
        <v>18</v>
      </c>
      <c r="B95" s="78" t="s">
        <v>106</v>
      </c>
      <c r="C95" s="76" t="s">
        <v>107</v>
      </c>
      <c r="D95" s="66"/>
      <c r="E95" s="67">
        <f>SUM(E96:E98)</f>
        <v>0</v>
      </c>
      <c r="F95" s="68"/>
      <c r="G95" s="69">
        <f>SUM(G96:G98)</f>
        <v>0</v>
      </c>
      <c r="H95" s="67">
        <f>SUM(H96:H98)</f>
        <v>0</v>
      </c>
      <c r="I95" s="68"/>
      <c r="J95" s="69">
        <f>SUM(J96:J98)</f>
        <v>0</v>
      </c>
      <c r="K95" s="67">
        <f>SUM(K96:K98)</f>
        <v>0</v>
      </c>
      <c r="L95" s="68"/>
      <c r="M95" s="69">
        <f>SUM(M96:M98)</f>
        <v>0</v>
      </c>
      <c r="N95" s="67">
        <f>SUM(N96:N98)</f>
        <v>0</v>
      </c>
      <c r="O95" s="68"/>
      <c r="P95" s="69">
        <f>SUM(P96:P98)</f>
        <v>0</v>
      </c>
      <c r="Q95" s="67">
        <f>SUM(Q96:Q98)</f>
        <v>0</v>
      </c>
      <c r="R95" s="68"/>
      <c r="S95" s="69">
        <f>SUM(S96:S98)</f>
        <v>0</v>
      </c>
      <c r="T95" s="67">
        <f>SUM(T96:T98)</f>
        <v>0</v>
      </c>
      <c r="U95" s="68"/>
      <c r="V95" s="69">
        <f>SUM(V96:V98)</f>
        <v>0</v>
      </c>
      <c r="W95" s="69">
        <f>SUM(W96:W98)</f>
        <v>0</v>
      </c>
      <c r="X95" s="69">
        <f>SUM(X96:X98)</f>
        <v>0</v>
      </c>
      <c r="Y95" s="69">
        <f t="shared" si="1"/>
        <v>0</v>
      </c>
      <c r="Z95" s="69" t="e">
        <f>Y95/W95</f>
        <v>#DIV/0!</v>
      </c>
      <c r="AA95" s="229"/>
      <c r="AB95" s="47"/>
      <c r="AC95" s="47"/>
      <c r="AD95" s="47"/>
      <c r="AE95" s="47"/>
      <c r="AF95" s="47"/>
      <c r="AG95" s="47"/>
    </row>
    <row r="96" spans="1:33" ht="30" customHeight="1">
      <c r="A96" s="48" t="s">
        <v>20</v>
      </c>
      <c r="B96" s="49" t="s">
        <v>108</v>
      </c>
      <c r="C96" s="94" t="s">
        <v>109</v>
      </c>
      <c r="D96" s="99" t="s">
        <v>55</v>
      </c>
      <c r="E96" s="52">
        <v>0</v>
      </c>
      <c r="F96" s="53"/>
      <c r="G96" s="54">
        <f>E96*F96</f>
        <v>0</v>
      </c>
      <c r="H96" s="52">
        <v>0</v>
      </c>
      <c r="I96" s="53"/>
      <c r="J96" s="54">
        <f>H96*I96</f>
        <v>0</v>
      </c>
      <c r="K96" s="52">
        <v>0</v>
      </c>
      <c r="L96" s="53"/>
      <c r="M96" s="54">
        <f>K96*L96</f>
        <v>0</v>
      </c>
      <c r="N96" s="52">
        <v>0</v>
      </c>
      <c r="O96" s="53"/>
      <c r="P96" s="54">
        <f>N96*O96</f>
        <v>0</v>
      </c>
      <c r="Q96" s="52">
        <v>0</v>
      </c>
      <c r="R96" s="53"/>
      <c r="S96" s="54">
        <f>Q96*R96</f>
        <v>0</v>
      </c>
      <c r="T96" s="52"/>
      <c r="U96" s="53"/>
      <c r="V96" s="54">
        <f>T96*U96</f>
        <v>0</v>
      </c>
      <c r="W96" s="55">
        <f t="shared" si="16"/>
        <v>0</v>
      </c>
      <c r="X96" s="251">
        <f t="shared" si="17"/>
        <v>0</v>
      </c>
      <c r="Y96" s="251">
        <f t="shared" si="1"/>
        <v>0</v>
      </c>
      <c r="Z96" s="259" t="e">
        <f t="shared" si="18"/>
        <v>#DIV/0!</v>
      </c>
      <c r="AA96" s="219"/>
      <c r="AB96" s="57"/>
      <c r="AC96" s="57"/>
      <c r="AD96" s="57"/>
      <c r="AE96" s="57"/>
      <c r="AF96" s="57"/>
      <c r="AG96" s="57"/>
    </row>
    <row r="97" spans="1:33" ht="30" customHeight="1">
      <c r="A97" s="48" t="s">
        <v>20</v>
      </c>
      <c r="B97" s="49" t="s">
        <v>110</v>
      </c>
      <c r="C97" s="94" t="s">
        <v>109</v>
      </c>
      <c r="D97" s="99" t="s">
        <v>55</v>
      </c>
      <c r="E97" s="52">
        <v>0</v>
      </c>
      <c r="F97" s="53"/>
      <c r="G97" s="54">
        <f>E97*F97</f>
        <v>0</v>
      </c>
      <c r="H97" s="52">
        <v>0</v>
      </c>
      <c r="I97" s="53"/>
      <c r="J97" s="54">
        <f>H97*I97</f>
        <v>0</v>
      </c>
      <c r="K97" s="52">
        <v>0</v>
      </c>
      <c r="L97" s="53"/>
      <c r="M97" s="54">
        <f>K97*L97</f>
        <v>0</v>
      </c>
      <c r="N97" s="52">
        <v>0</v>
      </c>
      <c r="O97" s="53"/>
      <c r="P97" s="54">
        <f>N97*O97</f>
        <v>0</v>
      </c>
      <c r="Q97" s="52">
        <v>0</v>
      </c>
      <c r="R97" s="53"/>
      <c r="S97" s="54">
        <f>Q97*R97</f>
        <v>0</v>
      </c>
      <c r="T97" s="52"/>
      <c r="U97" s="53"/>
      <c r="V97" s="54">
        <f>T97*U97</f>
        <v>0</v>
      </c>
      <c r="W97" s="55">
        <f t="shared" si="16"/>
        <v>0</v>
      </c>
      <c r="X97" s="251">
        <f t="shared" si="17"/>
        <v>0</v>
      </c>
      <c r="Y97" s="251">
        <f t="shared" si="1"/>
        <v>0</v>
      </c>
      <c r="Z97" s="259" t="e">
        <f t="shared" si="18"/>
        <v>#DIV/0!</v>
      </c>
      <c r="AA97" s="219"/>
      <c r="AB97" s="57"/>
      <c r="AC97" s="57"/>
      <c r="AD97" s="57"/>
      <c r="AE97" s="57"/>
      <c r="AF97" s="57"/>
      <c r="AG97" s="57"/>
    </row>
    <row r="98" spans="1:33" ht="30" customHeight="1" thickBot="1">
      <c r="A98" s="58" t="s">
        <v>20</v>
      </c>
      <c r="B98" s="59" t="s">
        <v>111</v>
      </c>
      <c r="C98" s="86" t="s">
        <v>109</v>
      </c>
      <c r="D98" s="101" t="s">
        <v>55</v>
      </c>
      <c r="E98" s="61">
        <v>0</v>
      </c>
      <c r="F98" s="62"/>
      <c r="G98" s="63">
        <f>E98*F98</f>
        <v>0</v>
      </c>
      <c r="H98" s="61">
        <v>0</v>
      </c>
      <c r="I98" s="62"/>
      <c r="J98" s="63">
        <f>H98*I98</f>
        <v>0</v>
      </c>
      <c r="K98" s="61">
        <v>0</v>
      </c>
      <c r="L98" s="62"/>
      <c r="M98" s="63">
        <f>K98*L98</f>
        <v>0</v>
      </c>
      <c r="N98" s="61">
        <v>0</v>
      </c>
      <c r="O98" s="62"/>
      <c r="P98" s="63">
        <f>N98*O98</f>
        <v>0</v>
      </c>
      <c r="Q98" s="61">
        <v>0</v>
      </c>
      <c r="R98" s="62"/>
      <c r="S98" s="63">
        <f>Q98*R98</f>
        <v>0</v>
      </c>
      <c r="T98" s="61"/>
      <c r="U98" s="62"/>
      <c r="V98" s="63">
        <f>T98*U98</f>
        <v>0</v>
      </c>
      <c r="W98" s="64">
        <f t="shared" si="16"/>
        <v>0</v>
      </c>
      <c r="X98" s="251">
        <f t="shared" si="17"/>
        <v>0</v>
      </c>
      <c r="Y98" s="251">
        <f t="shared" si="1"/>
        <v>0</v>
      </c>
      <c r="Z98" s="259" t="e">
        <f t="shared" si="18"/>
        <v>#DIV/0!</v>
      </c>
      <c r="AA98" s="228"/>
      <c r="AB98" s="57"/>
      <c r="AC98" s="57"/>
      <c r="AD98" s="57"/>
      <c r="AE98" s="57"/>
      <c r="AF98" s="57"/>
      <c r="AG98" s="57"/>
    </row>
    <row r="99" spans="1:33" ht="30" customHeight="1">
      <c r="A99" s="39" t="s">
        <v>18</v>
      </c>
      <c r="B99" s="78" t="s">
        <v>112</v>
      </c>
      <c r="C99" s="76" t="s">
        <v>113</v>
      </c>
      <c r="D99" s="66"/>
      <c r="E99" s="67">
        <f>SUM(E100:E102)</f>
        <v>0</v>
      </c>
      <c r="F99" s="68"/>
      <c r="G99" s="69">
        <f>SUM(G100:G102)</f>
        <v>0</v>
      </c>
      <c r="H99" s="67">
        <f>SUM(H100:H102)</f>
        <v>0</v>
      </c>
      <c r="I99" s="68"/>
      <c r="J99" s="69">
        <f>SUM(J100:J102)</f>
        <v>0</v>
      </c>
      <c r="K99" s="67">
        <f>SUM(K100:K102)</f>
        <v>0</v>
      </c>
      <c r="L99" s="68"/>
      <c r="M99" s="69">
        <f>SUM(M100:M102)</f>
        <v>0</v>
      </c>
      <c r="N99" s="67">
        <f>SUM(N100:N102)</f>
        <v>0</v>
      </c>
      <c r="O99" s="68"/>
      <c r="P99" s="69">
        <f>SUM(P100:P102)</f>
        <v>0</v>
      </c>
      <c r="Q99" s="67">
        <f>SUM(Q100:Q102)</f>
        <v>0</v>
      </c>
      <c r="R99" s="68"/>
      <c r="S99" s="69">
        <f>SUM(S100:S102)</f>
        <v>0</v>
      </c>
      <c r="T99" s="67">
        <f>SUM(T100:T102)</f>
        <v>0</v>
      </c>
      <c r="U99" s="68"/>
      <c r="V99" s="69">
        <f>SUM(V100:V102)</f>
        <v>0</v>
      </c>
      <c r="W99" s="69">
        <f>SUM(W100:W102)</f>
        <v>0</v>
      </c>
      <c r="X99" s="69">
        <f>SUM(X100:X102)</f>
        <v>0</v>
      </c>
      <c r="Y99" s="69">
        <f t="shared" si="1"/>
        <v>0</v>
      </c>
      <c r="Z99" s="69" t="e">
        <f>Y99/W99</f>
        <v>#DIV/0!</v>
      </c>
      <c r="AA99" s="229"/>
      <c r="AB99" s="47"/>
      <c r="AC99" s="47"/>
      <c r="AD99" s="47"/>
      <c r="AE99" s="47"/>
      <c r="AF99" s="47"/>
      <c r="AG99" s="47"/>
    </row>
    <row r="100" spans="1:33" ht="30" customHeight="1">
      <c r="A100" s="48" t="s">
        <v>20</v>
      </c>
      <c r="B100" s="49" t="s">
        <v>114</v>
      </c>
      <c r="C100" s="94" t="s">
        <v>109</v>
      </c>
      <c r="D100" s="99" t="s">
        <v>55</v>
      </c>
      <c r="E100" s="52">
        <v>0</v>
      </c>
      <c r="F100" s="53"/>
      <c r="G100" s="54">
        <f>E100*F100</f>
        <v>0</v>
      </c>
      <c r="H100" s="52">
        <v>0</v>
      </c>
      <c r="I100" s="53"/>
      <c r="J100" s="54">
        <f>H100*I100</f>
        <v>0</v>
      </c>
      <c r="K100" s="52">
        <v>0</v>
      </c>
      <c r="L100" s="53"/>
      <c r="M100" s="54">
        <f>K100*L100</f>
        <v>0</v>
      </c>
      <c r="N100" s="52">
        <v>0</v>
      </c>
      <c r="O100" s="53"/>
      <c r="P100" s="54">
        <f>N100*O100</f>
        <v>0</v>
      </c>
      <c r="Q100" s="52">
        <v>0</v>
      </c>
      <c r="R100" s="53"/>
      <c r="S100" s="54">
        <f>Q100*R100</f>
        <v>0</v>
      </c>
      <c r="T100" s="52"/>
      <c r="U100" s="53"/>
      <c r="V100" s="54">
        <f>T100*U100</f>
        <v>0</v>
      </c>
      <c r="W100" s="55">
        <f t="shared" si="16"/>
        <v>0</v>
      </c>
      <c r="X100" s="251">
        <f t="shared" si="17"/>
        <v>0</v>
      </c>
      <c r="Y100" s="251">
        <f t="shared" si="1"/>
        <v>0</v>
      </c>
      <c r="Z100" s="259" t="e">
        <f t="shared" si="18"/>
        <v>#DIV/0!</v>
      </c>
      <c r="AA100" s="219"/>
      <c r="AB100" s="57"/>
      <c r="AC100" s="57"/>
      <c r="AD100" s="57"/>
      <c r="AE100" s="57"/>
      <c r="AF100" s="57"/>
      <c r="AG100" s="57"/>
    </row>
    <row r="101" spans="1:33" ht="30" customHeight="1">
      <c r="A101" s="48" t="s">
        <v>20</v>
      </c>
      <c r="B101" s="49" t="s">
        <v>115</v>
      </c>
      <c r="C101" s="94" t="s">
        <v>109</v>
      </c>
      <c r="D101" s="99" t="s">
        <v>55</v>
      </c>
      <c r="E101" s="52">
        <v>0</v>
      </c>
      <c r="F101" s="53"/>
      <c r="G101" s="54">
        <f>E101*F101</f>
        <v>0</v>
      </c>
      <c r="H101" s="52">
        <v>0</v>
      </c>
      <c r="I101" s="53"/>
      <c r="J101" s="54">
        <f>H101*I101</f>
        <v>0</v>
      </c>
      <c r="K101" s="52">
        <v>0</v>
      </c>
      <c r="L101" s="53"/>
      <c r="M101" s="54">
        <f>K101*L101</f>
        <v>0</v>
      </c>
      <c r="N101" s="52">
        <v>0</v>
      </c>
      <c r="O101" s="53"/>
      <c r="P101" s="54">
        <f>N101*O101</f>
        <v>0</v>
      </c>
      <c r="Q101" s="52">
        <v>0</v>
      </c>
      <c r="R101" s="53"/>
      <c r="S101" s="54">
        <f>Q101*R101</f>
        <v>0</v>
      </c>
      <c r="T101" s="52"/>
      <c r="U101" s="53"/>
      <c r="V101" s="54">
        <f>T101*U101</f>
        <v>0</v>
      </c>
      <c r="W101" s="55">
        <f t="shared" si="16"/>
        <v>0</v>
      </c>
      <c r="X101" s="251">
        <f t="shared" si="17"/>
        <v>0</v>
      </c>
      <c r="Y101" s="251">
        <f t="shared" si="1"/>
        <v>0</v>
      </c>
      <c r="Z101" s="259" t="e">
        <f t="shared" si="18"/>
        <v>#DIV/0!</v>
      </c>
      <c r="AA101" s="219"/>
      <c r="AB101" s="57"/>
      <c r="AC101" s="57"/>
      <c r="AD101" s="57"/>
      <c r="AE101" s="57"/>
      <c r="AF101" s="57"/>
      <c r="AG101" s="57"/>
    </row>
    <row r="102" spans="1:33" ht="30" customHeight="1" thickBot="1">
      <c r="A102" s="58" t="s">
        <v>20</v>
      </c>
      <c r="B102" s="77" t="s">
        <v>116</v>
      </c>
      <c r="C102" s="86" t="s">
        <v>109</v>
      </c>
      <c r="D102" s="101" t="s">
        <v>55</v>
      </c>
      <c r="E102" s="61">
        <v>0</v>
      </c>
      <c r="F102" s="62"/>
      <c r="G102" s="63">
        <f>E102*F102</f>
        <v>0</v>
      </c>
      <c r="H102" s="61">
        <v>0</v>
      </c>
      <c r="I102" s="62"/>
      <c r="J102" s="63">
        <f>H102*I102</f>
        <v>0</v>
      </c>
      <c r="K102" s="61">
        <v>0</v>
      </c>
      <c r="L102" s="62"/>
      <c r="M102" s="63">
        <f>K102*L102</f>
        <v>0</v>
      </c>
      <c r="N102" s="61">
        <v>0</v>
      </c>
      <c r="O102" s="62"/>
      <c r="P102" s="63">
        <f>N102*O102</f>
        <v>0</v>
      </c>
      <c r="Q102" s="61">
        <v>0</v>
      </c>
      <c r="R102" s="62"/>
      <c r="S102" s="63">
        <f>Q102*R102</f>
        <v>0</v>
      </c>
      <c r="T102" s="61"/>
      <c r="U102" s="62"/>
      <c r="V102" s="63">
        <f>T102*U102</f>
        <v>0</v>
      </c>
      <c r="W102" s="64">
        <f t="shared" si="16"/>
        <v>0</v>
      </c>
      <c r="X102" s="251">
        <f t="shared" si="17"/>
        <v>0</v>
      </c>
      <c r="Y102" s="255">
        <f t="shared" si="1"/>
        <v>0</v>
      </c>
      <c r="Z102" s="259" t="e">
        <f t="shared" si="18"/>
        <v>#DIV/0!</v>
      </c>
      <c r="AA102" s="228"/>
      <c r="AB102" s="57"/>
      <c r="AC102" s="57"/>
      <c r="AD102" s="57"/>
      <c r="AE102" s="57"/>
      <c r="AF102" s="57"/>
      <c r="AG102" s="57"/>
    </row>
    <row r="103" spans="1:33" ht="30" customHeight="1" thickBot="1">
      <c r="A103" s="102" t="s">
        <v>117</v>
      </c>
      <c r="B103" s="103"/>
      <c r="C103" s="104"/>
      <c r="D103" s="105"/>
      <c r="E103" s="481">
        <f>E99+E95+E91+E85+E82</f>
        <v>89</v>
      </c>
      <c r="F103" s="482"/>
      <c r="G103" s="541">
        <f>G99+G95+G91+G85+G82</f>
        <v>80400</v>
      </c>
      <c r="H103" s="481">
        <f>H99+H95+H91+H85+H82</f>
        <v>89</v>
      </c>
      <c r="I103" s="482"/>
      <c r="J103" s="541">
        <f>J99+J95+J91+J85+J82</f>
        <v>80400</v>
      </c>
      <c r="K103" s="542">
        <f>K99+K95+K91+K85+K82</f>
        <v>0</v>
      </c>
      <c r="L103" s="482"/>
      <c r="M103" s="541">
        <f>M99+M95+M91+M85+M82</f>
        <v>0</v>
      </c>
      <c r="N103" s="542">
        <f>N99+N95+N91+N85+N82</f>
        <v>0</v>
      </c>
      <c r="O103" s="482"/>
      <c r="P103" s="541">
        <f>P99+P95+P91+P85+P82</f>
        <v>0</v>
      </c>
      <c r="Q103" s="542">
        <v>0</v>
      </c>
      <c r="R103" s="482"/>
      <c r="S103" s="541">
        <f>S99+S95+S91+S85+S82</f>
        <v>0</v>
      </c>
      <c r="T103" s="542">
        <f>T99+T95+T91+T85+T82</f>
        <v>0</v>
      </c>
      <c r="U103" s="482"/>
      <c r="V103" s="541">
        <f>V99+V95+V91+V85+V82</f>
        <v>0</v>
      </c>
      <c r="W103" s="553">
        <f>W99+W95+W91+W85+W82</f>
        <v>80400</v>
      </c>
      <c r="X103" s="554">
        <f>X99+X95+X91+X85+X82</f>
        <v>80400</v>
      </c>
      <c r="Y103" s="555">
        <f aca="true" t="shared" si="19" ref="Y103:Y168">W103-X103</f>
        <v>0</v>
      </c>
      <c r="Z103" s="256">
        <f>Y103/W103</f>
        <v>0</v>
      </c>
      <c r="AA103" s="232"/>
      <c r="AB103" s="5"/>
      <c r="AC103" s="5"/>
      <c r="AD103" s="5"/>
      <c r="AE103" s="5"/>
      <c r="AF103" s="5"/>
      <c r="AG103" s="5"/>
    </row>
    <row r="104" spans="1:33" s="160" customFormat="1" ht="30" customHeight="1" thickBot="1">
      <c r="A104" s="90" t="s">
        <v>17</v>
      </c>
      <c r="B104" s="91">
        <v>5</v>
      </c>
      <c r="C104" s="180" t="s">
        <v>245</v>
      </c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8"/>
      <c r="X104" s="38"/>
      <c r="Y104" s="257"/>
      <c r="Z104" s="38"/>
      <c r="AA104" s="226"/>
      <c r="AB104" s="5"/>
      <c r="AC104" s="5"/>
      <c r="AD104" s="5"/>
      <c r="AE104" s="5"/>
      <c r="AF104" s="5"/>
      <c r="AG104" s="5"/>
    </row>
    <row r="105" spans="1:33" ht="30" customHeight="1">
      <c r="A105" s="39" t="s">
        <v>18</v>
      </c>
      <c r="B105" s="78" t="s">
        <v>118</v>
      </c>
      <c r="C105" s="65" t="s">
        <v>119</v>
      </c>
      <c r="D105" s="66"/>
      <c r="E105" s="67">
        <f>SUM(E106:E108)</f>
        <v>0</v>
      </c>
      <c r="F105" s="68"/>
      <c r="G105" s="69">
        <f>SUM(G106:G108)</f>
        <v>0</v>
      </c>
      <c r="H105" s="67">
        <f>SUM(H106:H108)</f>
        <v>0</v>
      </c>
      <c r="I105" s="68"/>
      <c r="J105" s="69">
        <f>SUM(J106:J108)</f>
        <v>0</v>
      </c>
      <c r="K105" s="67">
        <f>SUM(K106:K108)</f>
        <v>0</v>
      </c>
      <c r="L105" s="68"/>
      <c r="M105" s="69">
        <f>SUM(M106:M108)</f>
        <v>0</v>
      </c>
      <c r="N105" s="67">
        <f>SUM(N106:N108)</f>
        <v>0</v>
      </c>
      <c r="O105" s="68"/>
      <c r="P105" s="69">
        <f>SUM(P106:P108)</f>
        <v>0</v>
      </c>
      <c r="Q105" s="67">
        <f>SUM(Q106:Q108)</f>
        <v>0</v>
      </c>
      <c r="R105" s="68"/>
      <c r="S105" s="69">
        <f>SUM(S106:S108)</f>
        <v>0</v>
      </c>
      <c r="T105" s="67">
        <f>SUM(T106:T108)</f>
        <v>0</v>
      </c>
      <c r="U105" s="68"/>
      <c r="V105" s="69">
        <f>SUM(V106:V108)</f>
        <v>0</v>
      </c>
      <c r="W105" s="70">
        <f>SUM(W106:W108)</f>
        <v>0</v>
      </c>
      <c r="X105" s="70">
        <f>SUM(X106:X108)</f>
        <v>0</v>
      </c>
      <c r="Y105" s="70">
        <f t="shared" si="19"/>
        <v>0</v>
      </c>
      <c r="Z105" s="253" t="e">
        <f>Y105/W105</f>
        <v>#DIV/0!</v>
      </c>
      <c r="AA105" s="229"/>
      <c r="AB105" s="57"/>
      <c r="AC105" s="57"/>
      <c r="AD105" s="57"/>
      <c r="AE105" s="57"/>
      <c r="AF105" s="57"/>
      <c r="AG105" s="57"/>
    </row>
    <row r="106" spans="1:33" ht="30" customHeight="1">
      <c r="A106" s="48" t="s">
        <v>20</v>
      </c>
      <c r="B106" s="49" t="s">
        <v>120</v>
      </c>
      <c r="C106" s="108" t="s">
        <v>121</v>
      </c>
      <c r="D106" s="99" t="s">
        <v>122</v>
      </c>
      <c r="E106" s="52"/>
      <c r="F106" s="53"/>
      <c r="G106" s="54">
        <f>E106*F106</f>
        <v>0</v>
      </c>
      <c r="H106" s="52"/>
      <c r="I106" s="53"/>
      <c r="J106" s="54">
        <f>H106*I106</f>
        <v>0</v>
      </c>
      <c r="K106" s="52"/>
      <c r="L106" s="53"/>
      <c r="M106" s="54">
        <f>K106*L106</f>
        <v>0</v>
      </c>
      <c r="N106" s="52"/>
      <c r="O106" s="53"/>
      <c r="P106" s="54">
        <f>N106*O106</f>
        <v>0</v>
      </c>
      <c r="Q106" s="52"/>
      <c r="R106" s="53"/>
      <c r="S106" s="54">
        <f>Q106*R106</f>
        <v>0</v>
      </c>
      <c r="T106" s="52"/>
      <c r="U106" s="53"/>
      <c r="V106" s="54">
        <f>T106*U106</f>
        <v>0</v>
      </c>
      <c r="W106" s="55">
        <f>G106+M106+S106</f>
        <v>0</v>
      </c>
      <c r="X106" s="251">
        <f aca="true" t="shared" si="20" ref="X106:X116">J106+P106+V106</f>
        <v>0</v>
      </c>
      <c r="Y106" s="251">
        <f t="shared" si="19"/>
        <v>0</v>
      </c>
      <c r="Z106" s="259" t="e">
        <f aca="true" t="shared" si="21" ref="Z106:Z116">Y106/W106</f>
        <v>#DIV/0!</v>
      </c>
      <c r="AA106" s="219"/>
      <c r="AB106" s="57"/>
      <c r="AC106" s="57"/>
      <c r="AD106" s="57"/>
      <c r="AE106" s="57"/>
      <c r="AF106" s="57"/>
      <c r="AG106" s="57"/>
    </row>
    <row r="107" spans="1:33" ht="30" customHeight="1">
      <c r="A107" s="48" t="s">
        <v>20</v>
      </c>
      <c r="B107" s="49" t="s">
        <v>123</v>
      </c>
      <c r="C107" s="108" t="s">
        <v>121</v>
      </c>
      <c r="D107" s="99" t="s">
        <v>122</v>
      </c>
      <c r="E107" s="52"/>
      <c r="F107" s="53"/>
      <c r="G107" s="54">
        <f>E107*F107</f>
        <v>0</v>
      </c>
      <c r="H107" s="52"/>
      <c r="I107" s="53"/>
      <c r="J107" s="54">
        <f>H107*I107</f>
        <v>0</v>
      </c>
      <c r="K107" s="52"/>
      <c r="L107" s="53"/>
      <c r="M107" s="54">
        <f>K107*L107</f>
        <v>0</v>
      </c>
      <c r="N107" s="52"/>
      <c r="O107" s="53"/>
      <c r="P107" s="54">
        <f>N107*O107</f>
        <v>0</v>
      </c>
      <c r="Q107" s="52"/>
      <c r="R107" s="53"/>
      <c r="S107" s="54">
        <f>Q107*R107</f>
        <v>0</v>
      </c>
      <c r="T107" s="52"/>
      <c r="U107" s="53"/>
      <c r="V107" s="54">
        <f>T107*U107</f>
        <v>0</v>
      </c>
      <c r="W107" s="55">
        <f>G107+M107+S107</f>
        <v>0</v>
      </c>
      <c r="X107" s="251">
        <f t="shared" si="20"/>
        <v>0</v>
      </c>
      <c r="Y107" s="251">
        <f t="shared" si="19"/>
        <v>0</v>
      </c>
      <c r="Z107" s="259" t="e">
        <f t="shared" si="21"/>
        <v>#DIV/0!</v>
      </c>
      <c r="AA107" s="219"/>
      <c r="AB107" s="57"/>
      <c r="AC107" s="57"/>
      <c r="AD107" s="57"/>
      <c r="AE107" s="57"/>
      <c r="AF107" s="57"/>
      <c r="AG107" s="57"/>
    </row>
    <row r="108" spans="1:33" ht="30" customHeight="1" thickBot="1">
      <c r="A108" s="58" t="s">
        <v>20</v>
      </c>
      <c r="B108" s="59" t="s">
        <v>124</v>
      </c>
      <c r="C108" s="108" t="s">
        <v>121</v>
      </c>
      <c r="D108" s="101" t="s">
        <v>122</v>
      </c>
      <c r="E108" s="61"/>
      <c r="F108" s="62"/>
      <c r="G108" s="63">
        <f>E108*F108</f>
        <v>0</v>
      </c>
      <c r="H108" s="61"/>
      <c r="I108" s="62"/>
      <c r="J108" s="63">
        <f>H108*I108</f>
        <v>0</v>
      </c>
      <c r="K108" s="61"/>
      <c r="L108" s="62"/>
      <c r="M108" s="63">
        <f>K108*L108</f>
        <v>0</v>
      </c>
      <c r="N108" s="61"/>
      <c r="O108" s="62"/>
      <c r="P108" s="63">
        <f>N108*O108</f>
        <v>0</v>
      </c>
      <c r="Q108" s="61"/>
      <c r="R108" s="62"/>
      <c r="S108" s="63">
        <f>Q108*R108</f>
        <v>0</v>
      </c>
      <c r="T108" s="61"/>
      <c r="U108" s="62"/>
      <c r="V108" s="63">
        <f>T108*U108</f>
        <v>0</v>
      </c>
      <c r="W108" s="64">
        <f>G108+M108+S108</f>
        <v>0</v>
      </c>
      <c r="X108" s="251">
        <f t="shared" si="20"/>
        <v>0</v>
      </c>
      <c r="Y108" s="251">
        <f t="shared" si="19"/>
        <v>0</v>
      </c>
      <c r="Z108" s="259" t="e">
        <f t="shared" si="21"/>
        <v>#DIV/0!</v>
      </c>
      <c r="AA108" s="228"/>
      <c r="AB108" s="57"/>
      <c r="AC108" s="57"/>
      <c r="AD108" s="57"/>
      <c r="AE108" s="57"/>
      <c r="AF108" s="57"/>
      <c r="AG108" s="57"/>
    </row>
    <row r="109" spans="1:33" ht="30" customHeight="1" thickBot="1">
      <c r="A109" s="39" t="s">
        <v>18</v>
      </c>
      <c r="B109" s="78" t="s">
        <v>125</v>
      </c>
      <c r="C109" s="65" t="s">
        <v>126</v>
      </c>
      <c r="D109" s="245"/>
      <c r="E109" s="244">
        <f>SUM(E110:E112)</f>
        <v>0</v>
      </c>
      <c r="F109" s="68"/>
      <c r="G109" s="69">
        <f>SUM(G110:G112)</f>
        <v>0</v>
      </c>
      <c r="H109" s="244">
        <f>SUM(H110:H112)</f>
        <v>0</v>
      </c>
      <c r="I109" s="68"/>
      <c r="J109" s="69">
        <f>SUM(J110:J112)</f>
        <v>0</v>
      </c>
      <c r="K109" s="244">
        <f>SUM(K110:K112)</f>
        <v>0</v>
      </c>
      <c r="L109" s="68"/>
      <c r="M109" s="69">
        <f>SUM(M110:M112)</f>
        <v>0</v>
      </c>
      <c r="N109" s="244">
        <f>SUM(N110:N112)</f>
        <v>0</v>
      </c>
      <c r="O109" s="68"/>
      <c r="P109" s="69">
        <f>SUM(P110:P112)</f>
        <v>0</v>
      </c>
      <c r="Q109" s="244">
        <f>SUM(Q110:Q112)</f>
        <v>0</v>
      </c>
      <c r="R109" s="68"/>
      <c r="S109" s="69">
        <f>SUM(S110:S112)</f>
        <v>0</v>
      </c>
      <c r="T109" s="244">
        <f>SUM(T110:T112)</f>
        <v>0</v>
      </c>
      <c r="U109" s="68"/>
      <c r="V109" s="69">
        <f>SUM(V110:V112)</f>
        <v>0</v>
      </c>
      <c r="W109" s="70">
        <f>SUM(W110:W112)</f>
        <v>0</v>
      </c>
      <c r="X109" s="70">
        <f>SUM(X110:X112)</f>
        <v>0</v>
      </c>
      <c r="Y109" s="70">
        <f t="shared" si="19"/>
        <v>0</v>
      </c>
      <c r="Z109" s="70" t="e">
        <f>Y109/W109</f>
        <v>#DIV/0!</v>
      </c>
      <c r="AA109" s="229"/>
      <c r="AB109" s="57"/>
      <c r="AC109" s="57"/>
      <c r="AD109" s="57"/>
      <c r="AE109" s="57"/>
      <c r="AF109" s="57"/>
      <c r="AG109" s="57"/>
    </row>
    <row r="110" spans="1:33" s="160" customFormat="1" ht="30" customHeight="1">
      <c r="A110" s="48" t="s">
        <v>20</v>
      </c>
      <c r="B110" s="49" t="s">
        <v>127</v>
      </c>
      <c r="C110" s="108" t="s">
        <v>128</v>
      </c>
      <c r="D110" s="243" t="s">
        <v>55</v>
      </c>
      <c r="E110" s="52"/>
      <c r="F110" s="53"/>
      <c r="G110" s="54">
        <f>E110*F110</f>
        <v>0</v>
      </c>
      <c r="H110" s="52"/>
      <c r="I110" s="53"/>
      <c r="J110" s="54">
        <f>H110*I110</f>
        <v>0</v>
      </c>
      <c r="K110" s="52"/>
      <c r="L110" s="53"/>
      <c r="M110" s="54">
        <f>K110*L110</f>
        <v>0</v>
      </c>
      <c r="N110" s="52"/>
      <c r="O110" s="53"/>
      <c r="P110" s="54">
        <f>N110*O110</f>
        <v>0</v>
      </c>
      <c r="Q110" s="52"/>
      <c r="R110" s="53"/>
      <c r="S110" s="54">
        <f>Q110*R110</f>
        <v>0</v>
      </c>
      <c r="T110" s="52"/>
      <c r="U110" s="53"/>
      <c r="V110" s="54">
        <f>T110*U110</f>
        <v>0</v>
      </c>
      <c r="W110" s="55">
        <f>G110+M110+S110</f>
        <v>0</v>
      </c>
      <c r="X110" s="251">
        <f t="shared" si="20"/>
        <v>0</v>
      </c>
      <c r="Y110" s="251">
        <f t="shared" si="19"/>
        <v>0</v>
      </c>
      <c r="Z110" s="259" t="e">
        <f t="shared" si="21"/>
        <v>#DIV/0!</v>
      </c>
      <c r="AA110" s="219"/>
      <c r="AB110" s="57"/>
      <c r="AC110" s="57"/>
      <c r="AD110" s="57"/>
      <c r="AE110" s="57"/>
      <c r="AF110" s="57"/>
      <c r="AG110" s="57"/>
    </row>
    <row r="111" spans="1:33" s="160" customFormat="1" ht="30" customHeight="1">
      <c r="A111" s="48" t="s">
        <v>20</v>
      </c>
      <c r="B111" s="49" t="s">
        <v>129</v>
      </c>
      <c r="C111" s="94" t="s">
        <v>128</v>
      </c>
      <c r="D111" s="99" t="s">
        <v>55</v>
      </c>
      <c r="E111" s="52"/>
      <c r="F111" s="53"/>
      <c r="G111" s="54">
        <f>E111*F111</f>
        <v>0</v>
      </c>
      <c r="H111" s="52"/>
      <c r="I111" s="53"/>
      <c r="J111" s="54">
        <f>H111*I111</f>
        <v>0</v>
      </c>
      <c r="K111" s="52"/>
      <c r="L111" s="53"/>
      <c r="M111" s="54">
        <f>K111*L111</f>
        <v>0</v>
      </c>
      <c r="N111" s="52"/>
      <c r="O111" s="53"/>
      <c r="P111" s="54">
        <f>N111*O111</f>
        <v>0</v>
      </c>
      <c r="Q111" s="52"/>
      <c r="R111" s="53"/>
      <c r="S111" s="54">
        <f>Q111*R111</f>
        <v>0</v>
      </c>
      <c r="T111" s="52"/>
      <c r="U111" s="53"/>
      <c r="V111" s="54">
        <f>T111*U111</f>
        <v>0</v>
      </c>
      <c r="W111" s="55">
        <f>G111+M111+S111</f>
        <v>0</v>
      </c>
      <c r="X111" s="251">
        <f t="shared" si="20"/>
        <v>0</v>
      </c>
      <c r="Y111" s="251">
        <f t="shared" si="19"/>
        <v>0</v>
      </c>
      <c r="Z111" s="259" t="e">
        <f t="shared" si="21"/>
        <v>#DIV/0!</v>
      </c>
      <c r="AA111" s="219"/>
      <c r="AB111" s="57"/>
      <c r="AC111" s="57"/>
      <c r="AD111" s="57"/>
      <c r="AE111" s="57"/>
      <c r="AF111" s="57"/>
      <c r="AG111" s="57"/>
    </row>
    <row r="112" spans="1:33" s="160" customFormat="1" ht="30" customHeight="1" thickBot="1">
      <c r="A112" s="58" t="s">
        <v>20</v>
      </c>
      <c r="B112" s="59" t="s">
        <v>130</v>
      </c>
      <c r="C112" s="86" t="s">
        <v>128</v>
      </c>
      <c r="D112" s="101" t="s">
        <v>55</v>
      </c>
      <c r="E112" s="61"/>
      <c r="F112" s="62"/>
      <c r="G112" s="63">
        <f>E112*F112</f>
        <v>0</v>
      </c>
      <c r="H112" s="61"/>
      <c r="I112" s="62"/>
      <c r="J112" s="63">
        <f>H112*I112</f>
        <v>0</v>
      </c>
      <c r="K112" s="61"/>
      <c r="L112" s="62"/>
      <c r="M112" s="63">
        <f>K112*L112</f>
        <v>0</v>
      </c>
      <c r="N112" s="61"/>
      <c r="O112" s="62"/>
      <c r="P112" s="63">
        <f>N112*O112</f>
        <v>0</v>
      </c>
      <c r="Q112" s="61"/>
      <c r="R112" s="62"/>
      <c r="S112" s="63">
        <f>Q112*R112</f>
        <v>0</v>
      </c>
      <c r="T112" s="61"/>
      <c r="U112" s="62"/>
      <c r="V112" s="63">
        <f>T112*U112</f>
        <v>0</v>
      </c>
      <c r="W112" s="64">
        <f>G112+M112+S112</f>
        <v>0</v>
      </c>
      <c r="X112" s="251">
        <f t="shared" si="20"/>
        <v>0</v>
      </c>
      <c r="Y112" s="251">
        <f t="shared" si="19"/>
        <v>0</v>
      </c>
      <c r="Z112" s="259" t="e">
        <f t="shared" si="21"/>
        <v>#DIV/0!</v>
      </c>
      <c r="AA112" s="228"/>
      <c r="AB112" s="57"/>
      <c r="AC112" s="57"/>
      <c r="AD112" s="57"/>
      <c r="AE112" s="57"/>
      <c r="AF112" s="57"/>
      <c r="AG112" s="57"/>
    </row>
    <row r="113" spans="1:33" ht="30" customHeight="1">
      <c r="A113" s="181" t="s">
        <v>18</v>
      </c>
      <c r="B113" s="182" t="s">
        <v>131</v>
      </c>
      <c r="C113" s="187" t="s">
        <v>132</v>
      </c>
      <c r="D113" s="185"/>
      <c r="E113" s="244">
        <f>SUM(E114:E116)</f>
        <v>0</v>
      </c>
      <c r="F113" s="68"/>
      <c r="G113" s="69">
        <f>SUM(G114:G116)</f>
        <v>0</v>
      </c>
      <c r="H113" s="244">
        <f>SUM(H114:H116)</f>
        <v>0</v>
      </c>
      <c r="I113" s="68"/>
      <c r="J113" s="69">
        <f>SUM(J114:J116)</f>
        <v>0</v>
      </c>
      <c r="K113" s="244">
        <f>SUM(K114:K116)</f>
        <v>0</v>
      </c>
      <c r="L113" s="68"/>
      <c r="M113" s="69">
        <f>SUM(M114:M116)</f>
        <v>0</v>
      </c>
      <c r="N113" s="244">
        <f>SUM(N114:N116)</f>
        <v>0</v>
      </c>
      <c r="O113" s="68"/>
      <c r="P113" s="69">
        <f>SUM(P114:P116)</f>
        <v>0</v>
      </c>
      <c r="Q113" s="244">
        <f>SUM(Q114:Q116)</f>
        <v>0</v>
      </c>
      <c r="R113" s="68"/>
      <c r="S113" s="69">
        <f>SUM(S114:S116)</f>
        <v>0</v>
      </c>
      <c r="T113" s="244">
        <f>SUM(T114:T116)</f>
        <v>0</v>
      </c>
      <c r="U113" s="68"/>
      <c r="V113" s="69">
        <f>SUM(V114:V116)</f>
        <v>0</v>
      </c>
      <c r="W113" s="70">
        <f>SUM(W114:W116)</f>
        <v>0</v>
      </c>
      <c r="X113" s="70">
        <f>SUM(X114:X116)</f>
        <v>0</v>
      </c>
      <c r="Y113" s="70">
        <f t="shared" si="19"/>
        <v>0</v>
      </c>
      <c r="Z113" s="70" t="e">
        <f>Y113/W113</f>
        <v>#DIV/0!</v>
      </c>
      <c r="AA113" s="229"/>
      <c r="AB113" s="57"/>
      <c r="AC113" s="57"/>
      <c r="AD113" s="57"/>
      <c r="AE113" s="57"/>
      <c r="AF113" s="57"/>
      <c r="AG113" s="57"/>
    </row>
    <row r="114" spans="1:33" ht="30" customHeight="1">
      <c r="A114" s="48" t="s">
        <v>20</v>
      </c>
      <c r="B114" s="183" t="s">
        <v>133</v>
      </c>
      <c r="C114" s="188" t="s">
        <v>61</v>
      </c>
      <c r="D114" s="186" t="s">
        <v>62</v>
      </c>
      <c r="E114" s="52"/>
      <c r="F114" s="53"/>
      <c r="G114" s="54">
        <f>E114*F114</f>
        <v>0</v>
      </c>
      <c r="H114" s="52"/>
      <c r="I114" s="53"/>
      <c r="J114" s="54">
        <f>H114*I114</f>
        <v>0</v>
      </c>
      <c r="K114" s="52"/>
      <c r="L114" s="53"/>
      <c r="M114" s="54">
        <f>K114*L114</f>
        <v>0</v>
      </c>
      <c r="N114" s="52"/>
      <c r="O114" s="53"/>
      <c r="P114" s="54">
        <f>N114*O114</f>
        <v>0</v>
      </c>
      <c r="Q114" s="52"/>
      <c r="R114" s="53"/>
      <c r="S114" s="54">
        <f>Q114*R114</f>
        <v>0</v>
      </c>
      <c r="T114" s="52"/>
      <c r="U114" s="53"/>
      <c r="V114" s="54">
        <f>T114*U114</f>
        <v>0</v>
      </c>
      <c r="W114" s="55">
        <f>G114+M114+S114</f>
        <v>0</v>
      </c>
      <c r="X114" s="251">
        <f t="shared" si="20"/>
        <v>0</v>
      </c>
      <c r="Y114" s="251">
        <f t="shared" si="19"/>
        <v>0</v>
      </c>
      <c r="Z114" s="259" t="e">
        <f t="shared" si="21"/>
        <v>#DIV/0!</v>
      </c>
      <c r="AA114" s="219"/>
      <c r="AB114" s="56"/>
      <c r="AC114" s="57"/>
      <c r="AD114" s="57"/>
      <c r="AE114" s="57"/>
      <c r="AF114" s="57"/>
      <c r="AG114" s="57"/>
    </row>
    <row r="115" spans="1:33" ht="30" customHeight="1">
      <c r="A115" s="48" t="s">
        <v>20</v>
      </c>
      <c r="B115" s="183" t="s">
        <v>134</v>
      </c>
      <c r="C115" s="188" t="s">
        <v>61</v>
      </c>
      <c r="D115" s="186" t="s">
        <v>62</v>
      </c>
      <c r="E115" s="52"/>
      <c r="F115" s="53"/>
      <c r="G115" s="54">
        <f>E115*F115</f>
        <v>0</v>
      </c>
      <c r="H115" s="52"/>
      <c r="I115" s="53"/>
      <c r="J115" s="54">
        <f>H115*I115</f>
        <v>0</v>
      </c>
      <c r="K115" s="52"/>
      <c r="L115" s="53"/>
      <c r="M115" s="54">
        <f>K115*L115</f>
        <v>0</v>
      </c>
      <c r="N115" s="52"/>
      <c r="O115" s="53"/>
      <c r="P115" s="54">
        <f>N115*O115</f>
        <v>0</v>
      </c>
      <c r="Q115" s="52"/>
      <c r="R115" s="53"/>
      <c r="S115" s="54">
        <f>Q115*R115</f>
        <v>0</v>
      </c>
      <c r="T115" s="52"/>
      <c r="U115" s="53"/>
      <c r="V115" s="54">
        <f>T115*U115</f>
        <v>0</v>
      </c>
      <c r="W115" s="55">
        <f>G115+M115+S115</f>
        <v>0</v>
      </c>
      <c r="X115" s="251">
        <f t="shared" si="20"/>
        <v>0</v>
      </c>
      <c r="Y115" s="251">
        <f t="shared" si="19"/>
        <v>0</v>
      </c>
      <c r="Z115" s="259" t="e">
        <f t="shared" si="21"/>
        <v>#DIV/0!</v>
      </c>
      <c r="AA115" s="219"/>
      <c r="AB115" s="57"/>
      <c r="AC115" s="57"/>
      <c r="AD115" s="57"/>
      <c r="AE115" s="57"/>
      <c r="AF115" s="57"/>
      <c r="AG115" s="57"/>
    </row>
    <row r="116" spans="1:33" ht="30" customHeight="1" thickBot="1">
      <c r="A116" s="58" t="s">
        <v>20</v>
      </c>
      <c r="B116" s="206" t="s">
        <v>135</v>
      </c>
      <c r="C116" s="207" t="s">
        <v>61</v>
      </c>
      <c r="D116" s="186" t="s">
        <v>62</v>
      </c>
      <c r="E116" s="73"/>
      <c r="F116" s="74"/>
      <c r="G116" s="75">
        <f>E116*F116</f>
        <v>0</v>
      </c>
      <c r="H116" s="73"/>
      <c r="I116" s="74"/>
      <c r="J116" s="75">
        <f>H116*I116</f>
        <v>0</v>
      </c>
      <c r="K116" s="73"/>
      <c r="L116" s="74"/>
      <c r="M116" s="75">
        <f>K116*L116</f>
        <v>0</v>
      </c>
      <c r="N116" s="73"/>
      <c r="O116" s="74"/>
      <c r="P116" s="75">
        <f>N116*O116</f>
        <v>0</v>
      </c>
      <c r="Q116" s="73"/>
      <c r="R116" s="74"/>
      <c r="S116" s="75">
        <f>Q116*R116</f>
        <v>0</v>
      </c>
      <c r="T116" s="73"/>
      <c r="U116" s="74"/>
      <c r="V116" s="75">
        <f>T116*U116</f>
        <v>0</v>
      </c>
      <c r="W116" s="64">
        <f>G116+M116+S116</f>
        <v>0</v>
      </c>
      <c r="X116" s="251">
        <f t="shared" si="20"/>
        <v>0</v>
      </c>
      <c r="Y116" s="255">
        <f t="shared" si="19"/>
        <v>0</v>
      </c>
      <c r="Z116" s="259" t="e">
        <f t="shared" si="21"/>
        <v>#DIV/0!</v>
      </c>
      <c r="AA116" s="230"/>
      <c r="AB116" s="57"/>
      <c r="AC116" s="57"/>
      <c r="AD116" s="57"/>
      <c r="AE116" s="57"/>
      <c r="AF116" s="57"/>
      <c r="AG116" s="57"/>
    </row>
    <row r="117" spans="1:33" ht="39.75" customHeight="1" thickBot="1">
      <c r="A117" s="736" t="s">
        <v>252</v>
      </c>
      <c r="B117" s="737"/>
      <c r="C117" s="737"/>
      <c r="D117" s="738"/>
      <c r="E117" s="88"/>
      <c r="F117" s="88"/>
      <c r="G117" s="87">
        <f>G105+G109+G113</f>
        <v>0</v>
      </c>
      <c r="H117" s="88"/>
      <c r="I117" s="88"/>
      <c r="J117" s="87">
        <f>J105+J109+J113</f>
        <v>0</v>
      </c>
      <c r="K117" s="88"/>
      <c r="L117" s="88"/>
      <c r="M117" s="87">
        <f>M105+M109+M113</f>
        <v>0</v>
      </c>
      <c r="N117" s="88"/>
      <c r="O117" s="88"/>
      <c r="P117" s="87">
        <f>P105+P109+P113</f>
        <v>0</v>
      </c>
      <c r="Q117" s="88"/>
      <c r="R117" s="88"/>
      <c r="S117" s="87">
        <f>S105+S109+S113</f>
        <v>0</v>
      </c>
      <c r="T117" s="88"/>
      <c r="U117" s="88"/>
      <c r="V117" s="87">
        <f>V105+V109+V113</f>
        <v>0</v>
      </c>
      <c r="W117" s="96">
        <f>W105+W109+W113</f>
        <v>0</v>
      </c>
      <c r="X117" s="254">
        <f>X105+X109+X113</f>
        <v>0</v>
      </c>
      <c r="Y117" s="400">
        <f t="shared" si="19"/>
        <v>0</v>
      </c>
      <c r="Z117" s="96" t="e">
        <f>Y117/W117</f>
        <v>#DIV/0!</v>
      </c>
      <c r="AA117" s="232"/>
      <c r="AC117" s="5"/>
      <c r="AD117" s="5"/>
      <c r="AE117" s="5"/>
      <c r="AF117" s="5"/>
      <c r="AG117" s="5"/>
    </row>
    <row r="118" spans="1:33" ht="30" customHeight="1" thickBot="1">
      <c r="A118" s="111" t="s">
        <v>17</v>
      </c>
      <c r="B118" s="112">
        <v>6</v>
      </c>
      <c r="C118" s="113" t="s">
        <v>136</v>
      </c>
      <c r="D118" s="10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8"/>
      <c r="X118" s="38"/>
      <c r="Y118" s="440"/>
      <c r="Z118" s="38"/>
      <c r="AA118" s="226"/>
      <c r="AB118" s="5"/>
      <c r="AC118" s="5"/>
      <c r="AD118" s="5"/>
      <c r="AE118" s="5"/>
      <c r="AF118" s="5"/>
      <c r="AG118" s="5"/>
    </row>
    <row r="119" spans="1:33" ht="30" customHeight="1">
      <c r="A119" s="39" t="s">
        <v>18</v>
      </c>
      <c r="B119" s="78" t="s">
        <v>137</v>
      </c>
      <c r="C119" s="114" t="s">
        <v>138</v>
      </c>
      <c r="D119" s="42"/>
      <c r="E119" s="43">
        <f>SUM(E120:E122)</f>
        <v>0</v>
      </c>
      <c r="F119" s="44"/>
      <c r="G119" s="45">
        <f>SUM(G120:G122)</f>
        <v>0</v>
      </c>
      <c r="H119" s="43">
        <f>SUM(H120:H122)</f>
        <v>0</v>
      </c>
      <c r="I119" s="44"/>
      <c r="J119" s="45">
        <f>SUM(J120:J122)</f>
        <v>0</v>
      </c>
      <c r="K119" s="43">
        <f>SUM(K120:K122)</f>
        <v>0</v>
      </c>
      <c r="L119" s="44"/>
      <c r="M119" s="45">
        <f>SUM(M120:M122)</f>
        <v>0</v>
      </c>
      <c r="N119" s="43">
        <f>SUM(N120:N122)</f>
        <v>0</v>
      </c>
      <c r="O119" s="44"/>
      <c r="P119" s="45">
        <f>SUM(P120:P122)</f>
        <v>0</v>
      </c>
      <c r="Q119" s="43">
        <f>SUM(Q120:Q122)</f>
        <v>0</v>
      </c>
      <c r="R119" s="44"/>
      <c r="S119" s="45">
        <f>SUM(S120:S122)</f>
        <v>0</v>
      </c>
      <c r="T119" s="43">
        <f>SUM(T120:T122)</f>
        <v>0</v>
      </c>
      <c r="U119" s="44"/>
      <c r="V119" s="45">
        <f>SUM(V120:V122)</f>
        <v>0</v>
      </c>
      <c r="W119" s="45">
        <f>SUM(W120:W122)</f>
        <v>0</v>
      </c>
      <c r="X119" s="45">
        <f>SUM(X120:X122)</f>
        <v>0</v>
      </c>
      <c r="Y119" s="45">
        <f t="shared" si="19"/>
        <v>0</v>
      </c>
      <c r="Z119" s="253" t="e">
        <f>Y119/W119</f>
        <v>#DIV/0!</v>
      </c>
      <c r="AA119" s="227"/>
      <c r="AB119" s="47"/>
      <c r="AC119" s="47"/>
      <c r="AD119" s="47"/>
      <c r="AE119" s="47"/>
      <c r="AF119" s="47"/>
      <c r="AG119" s="47"/>
    </row>
    <row r="120" spans="1:33" ht="30" customHeight="1">
      <c r="A120" s="48" t="s">
        <v>20</v>
      </c>
      <c r="B120" s="49" t="s">
        <v>139</v>
      </c>
      <c r="C120" s="94" t="s">
        <v>140</v>
      </c>
      <c r="D120" s="51" t="s">
        <v>55</v>
      </c>
      <c r="E120" s="52"/>
      <c r="F120" s="53"/>
      <c r="G120" s="54">
        <f>E120*F120</f>
        <v>0</v>
      </c>
      <c r="H120" s="52"/>
      <c r="I120" s="53"/>
      <c r="J120" s="54">
        <f>H120*I120</f>
        <v>0</v>
      </c>
      <c r="K120" s="52"/>
      <c r="L120" s="53"/>
      <c r="M120" s="54">
        <f>K120*L120</f>
        <v>0</v>
      </c>
      <c r="N120" s="52"/>
      <c r="O120" s="53"/>
      <c r="P120" s="54">
        <f>N120*O120</f>
        <v>0</v>
      </c>
      <c r="Q120" s="52"/>
      <c r="R120" s="53"/>
      <c r="S120" s="54">
        <f>Q120*R120</f>
        <v>0</v>
      </c>
      <c r="T120" s="52"/>
      <c r="U120" s="53"/>
      <c r="V120" s="54">
        <f>T120*U120</f>
        <v>0</v>
      </c>
      <c r="W120" s="55">
        <f aca="true" t="shared" si="22" ref="W120:W126">G120+M120+S120</f>
        <v>0</v>
      </c>
      <c r="X120" s="251">
        <f aca="true" t="shared" si="23" ref="X120:X130">J120+P120+V120</f>
        <v>0</v>
      </c>
      <c r="Y120" s="251">
        <f t="shared" si="19"/>
        <v>0</v>
      </c>
      <c r="Z120" s="259" t="e">
        <f aca="true" t="shared" si="24" ref="Z120:Z130">Y120/W120</f>
        <v>#DIV/0!</v>
      </c>
      <c r="AA120" s="219"/>
      <c r="AB120" s="57"/>
      <c r="AC120" s="57"/>
      <c r="AD120" s="57"/>
      <c r="AE120" s="57"/>
      <c r="AF120" s="57"/>
      <c r="AG120" s="57"/>
    </row>
    <row r="121" spans="1:33" ht="30" customHeight="1">
      <c r="A121" s="48" t="s">
        <v>20</v>
      </c>
      <c r="B121" s="49" t="s">
        <v>141</v>
      </c>
      <c r="C121" s="94" t="s">
        <v>140</v>
      </c>
      <c r="D121" s="51" t="s">
        <v>55</v>
      </c>
      <c r="E121" s="52"/>
      <c r="F121" s="53"/>
      <c r="G121" s="54">
        <f>E121*F121</f>
        <v>0</v>
      </c>
      <c r="H121" s="52"/>
      <c r="I121" s="53"/>
      <c r="J121" s="54">
        <f>H121*I121</f>
        <v>0</v>
      </c>
      <c r="K121" s="52"/>
      <c r="L121" s="53"/>
      <c r="M121" s="54">
        <f>K121*L121</f>
        <v>0</v>
      </c>
      <c r="N121" s="52"/>
      <c r="O121" s="53"/>
      <c r="P121" s="54">
        <f>N121*O121</f>
        <v>0</v>
      </c>
      <c r="Q121" s="52"/>
      <c r="R121" s="53"/>
      <c r="S121" s="54">
        <f>Q121*R121</f>
        <v>0</v>
      </c>
      <c r="T121" s="52"/>
      <c r="U121" s="53"/>
      <c r="V121" s="54">
        <f>T121*U121</f>
        <v>0</v>
      </c>
      <c r="W121" s="55">
        <f t="shared" si="22"/>
        <v>0</v>
      </c>
      <c r="X121" s="251">
        <f t="shared" si="23"/>
        <v>0</v>
      </c>
      <c r="Y121" s="251">
        <f t="shared" si="19"/>
        <v>0</v>
      </c>
      <c r="Z121" s="259" t="e">
        <f t="shared" si="24"/>
        <v>#DIV/0!</v>
      </c>
      <c r="AA121" s="219"/>
      <c r="AB121" s="57"/>
      <c r="AC121" s="57"/>
      <c r="AD121" s="57"/>
      <c r="AE121" s="57"/>
      <c r="AF121" s="57"/>
      <c r="AG121" s="57"/>
    </row>
    <row r="122" spans="1:33" ht="30" customHeight="1" thickBot="1">
      <c r="A122" s="58" t="s">
        <v>20</v>
      </c>
      <c r="B122" s="59" t="s">
        <v>142</v>
      </c>
      <c r="C122" s="86" t="s">
        <v>140</v>
      </c>
      <c r="D122" s="60" t="s">
        <v>55</v>
      </c>
      <c r="E122" s="61"/>
      <c r="F122" s="62"/>
      <c r="G122" s="63">
        <f>E122*F122</f>
        <v>0</v>
      </c>
      <c r="H122" s="61"/>
      <c r="I122" s="62"/>
      <c r="J122" s="63">
        <f>H122*I122</f>
        <v>0</v>
      </c>
      <c r="K122" s="61"/>
      <c r="L122" s="62"/>
      <c r="M122" s="63">
        <f>K122*L122</f>
        <v>0</v>
      </c>
      <c r="N122" s="61"/>
      <c r="O122" s="62"/>
      <c r="P122" s="63">
        <f>N122*O122</f>
        <v>0</v>
      </c>
      <c r="Q122" s="61"/>
      <c r="R122" s="62"/>
      <c r="S122" s="63">
        <f>Q122*R122</f>
        <v>0</v>
      </c>
      <c r="T122" s="61"/>
      <c r="U122" s="62"/>
      <c r="V122" s="63">
        <f>T122*U122</f>
        <v>0</v>
      </c>
      <c r="W122" s="64">
        <f t="shared" si="22"/>
        <v>0</v>
      </c>
      <c r="X122" s="251">
        <f t="shared" si="23"/>
        <v>0</v>
      </c>
      <c r="Y122" s="251">
        <f t="shared" si="19"/>
        <v>0</v>
      </c>
      <c r="Z122" s="259" t="e">
        <f t="shared" si="24"/>
        <v>#DIV/0!</v>
      </c>
      <c r="AA122" s="228"/>
      <c r="AB122" s="57"/>
      <c r="AC122" s="57"/>
      <c r="AD122" s="57"/>
      <c r="AE122" s="57"/>
      <c r="AF122" s="57"/>
      <c r="AG122" s="57"/>
    </row>
    <row r="123" spans="1:33" ht="30" customHeight="1">
      <c r="A123" s="39" t="s">
        <v>17</v>
      </c>
      <c r="B123" s="78" t="s">
        <v>143</v>
      </c>
      <c r="C123" s="115" t="s">
        <v>144</v>
      </c>
      <c r="D123" s="66"/>
      <c r="E123" s="67">
        <f>SUM(E124:E126)</f>
        <v>0</v>
      </c>
      <c r="F123" s="68"/>
      <c r="G123" s="69">
        <f>SUM(G124:G126)</f>
        <v>0</v>
      </c>
      <c r="H123" s="67">
        <f>SUM(H124:H126)</f>
        <v>0</v>
      </c>
      <c r="I123" s="68"/>
      <c r="J123" s="69">
        <f>SUM(J124:J126)</f>
        <v>0</v>
      </c>
      <c r="K123" s="67">
        <f>SUM(K124:K126)</f>
        <v>0</v>
      </c>
      <c r="L123" s="68"/>
      <c r="M123" s="69">
        <f>SUM(M124:M126)</f>
        <v>0</v>
      </c>
      <c r="N123" s="67">
        <f>SUM(N124:N126)</f>
        <v>0</v>
      </c>
      <c r="O123" s="68"/>
      <c r="P123" s="69">
        <f>SUM(P124:P126)</f>
        <v>0</v>
      </c>
      <c r="Q123" s="67">
        <f>SUM(Q124:Q126)</f>
        <v>0</v>
      </c>
      <c r="R123" s="68"/>
      <c r="S123" s="69">
        <f>SUM(S124:S126)</f>
        <v>0</v>
      </c>
      <c r="T123" s="67">
        <f>SUM(T124:T126)</f>
        <v>0</v>
      </c>
      <c r="U123" s="68"/>
      <c r="V123" s="69">
        <f>SUM(V124:V126)</f>
        <v>0</v>
      </c>
      <c r="W123" s="69">
        <f>SUM(W124:W126)</f>
        <v>0</v>
      </c>
      <c r="X123" s="69">
        <f>SUM(X124:X126)</f>
        <v>0</v>
      </c>
      <c r="Y123" s="69">
        <f t="shared" si="19"/>
        <v>0</v>
      </c>
      <c r="Z123" s="69" t="e">
        <f>Y123/W123</f>
        <v>#DIV/0!</v>
      </c>
      <c r="AA123" s="229"/>
      <c r="AB123" s="47"/>
      <c r="AC123" s="47"/>
      <c r="AD123" s="47"/>
      <c r="AE123" s="47"/>
      <c r="AF123" s="47"/>
      <c r="AG123" s="47"/>
    </row>
    <row r="124" spans="1:33" ht="30" customHeight="1">
      <c r="A124" s="48" t="s">
        <v>20</v>
      </c>
      <c r="B124" s="49" t="s">
        <v>145</v>
      </c>
      <c r="C124" s="94" t="s">
        <v>140</v>
      </c>
      <c r="D124" s="51" t="s">
        <v>55</v>
      </c>
      <c r="E124" s="52"/>
      <c r="F124" s="53"/>
      <c r="G124" s="54">
        <f>E124*F124</f>
        <v>0</v>
      </c>
      <c r="H124" s="52"/>
      <c r="I124" s="53"/>
      <c r="J124" s="54">
        <f>H124*I124</f>
        <v>0</v>
      </c>
      <c r="K124" s="52"/>
      <c r="L124" s="53"/>
      <c r="M124" s="54">
        <f>K124*L124</f>
        <v>0</v>
      </c>
      <c r="N124" s="52"/>
      <c r="O124" s="53"/>
      <c r="P124" s="54">
        <f>N124*O124</f>
        <v>0</v>
      </c>
      <c r="Q124" s="52"/>
      <c r="R124" s="53"/>
      <c r="S124" s="54">
        <f>Q124*R124</f>
        <v>0</v>
      </c>
      <c r="T124" s="52"/>
      <c r="U124" s="53"/>
      <c r="V124" s="54">
        <f>T124*U124</f>
        <v>0</v>
      </c>
      <c r="W124" s="55">
        <f t="shared" si="22"/>
        <v>0</v>
      </c>
      <c r="X124" s="251">
        <f t="shared" si="23"/>
        <v>0</v>
      </c>
      <c r="Y124" s="251">
        <f t="shared" si="19"/>
        <v>0</v>
      </c>
      <c r="Z124" s="259" t="e">
        <f t="shared" si="24"/>
        <v>#DIV/0!</v>
      </c>
      <c r="AA124" s="219"/>
      <c r="AB124" s="57"/>
      <c r="AC124" s="57"/>
      <c r="AD124" s="57"/>
      <c r="AE124" s="57"/>
      <c r="AF124" s="57"/>
      <c r="AG124" s="57"/>
    </row>
    <row r="125" spans="1:33" ht="30" customHeight="1">
      <c r="A125" s="48" t="s">
        <v>20</v>
      </c>
      <c r="B125" s="49" t="s">
        <v>146</v>
      </c>
      <c r="C125" s="94" t="s">
        <v>140</v>
      </c>
      <c r="D125" s="51" t="s">
        <v>55</v>
      </c>
      <c r="E125" s="52"/>
      <c r="F125" s="53"/>
      <c r="G125" s="54">
        <f>E125*F125</f>
        <v>0</v>
      </c>
      <c r="H125" s="52"/>
      <c r="I125" s="53"/>
      <c r="J125" s="54">
        <f>H125*I125</f>
        <v>0</v>
      </c>
      <c r="K125" s="52"/>
      <c r="L125" s="53"/>
      <c r="M125" s="54">
        <f>K125*L125</f>
        <v>0</v>
      </c>
      <c r="N125" s="52"/>
      <c r="O125" s="53"/>
      <c r="P125" s="54">
        <f>N125*O125</f>
        <v>0</v>
      </c>
      <c r="Q125" s="52"/>
      <c r="R125" s="53"/>
      <c r="S125" s="54">
        <f>Q125*R125</f>
        <v>0</v>
      </c>
      <c r="T125" s="52"/>
      <c r="U125" s="53"/>
      <c r="V125" s="54">
        <f>T125*U125</f>
        <v>0</v>
      </c>
      <c r="W125" s="55">
        <f t="shared" si="22"/>
        <v>0</v>
      </c>
      <c r="X125" s="251">
        <f t="shared" si="23"/>
        <v>0</v>
      </c>
      <c r="Y125" s="251">
        <f t="shared" si="19"/>
        <v>0</v>
      </c>
      <c r="Z125" s="259" t="e">
        <f t="shared" si="24"/>
        <v>#DIV/0!</v>
      </c>
      <c r="AA125" s="219"/>
      <c r="AB125" s="57"/>
      <c r="AC125" s="57"/>
      <c r="AD125" s="57"/>
      <c r="AE125" s="57"/>
      <c r="AF125" s="57"/>
      <c r="AG125" s="57"/>
    </row>
    <row r="126" spans="1:33" ht="30" customHeight="1" thickBot="1">
      <c r="A126" s="58" t="s">
        <v>20</v>
      </c>
      <c r="B126" s="59" t="s">
        <v>147</v>
      </c>
      <c r="C126" s="86" t="s">
        <v>140</v>
      </c>
      <c r="D126" s="60" t="s">
        <v>55</v>
      </c>
      <c r="E126" s="61"/>
      <c r="F126" s="62"/>
      <c r="G126" s="63">
        <f>E126*F126</f>
        <v>0</v>
      </c>
      <c r="H126" s="61"/>
      <c r="I126" s="62"/>
      <c r="J126" s="63">
        <f>H126*I126</f>
        <v>0</v>
      </c>
      <c r="K126" s="61"/>
      <c r="L126" s="62"/>
      <c r="M126" s="63">
        <f>K126*L126</f>
        <v>0</v>
      </c>
      <c r="N126" s="61"/>
      <c r="O126" s="62"/>
      <c r="P126" s="63">
        <f>N126*O126</f>
        <v>0</v>
      </c>
      <c r="Q126" s="61"/>
      <c r="R126" s="62"/>
      <c r="S126" s="63">
        <f>Q126*R126</f>
        <v>0</v>
      </c>
      <c r="T126" s="61"/>
      <c r="U126" s="62"/>
      <c r="V126" s="63">
        <f>T126*U126</f>
        <v>0</v>
      </c>
      <c r="W126" s="64">
        <f t="shared" si="22"/>
        <v>0</v>
      </c>
      <c r="X126" s="251">
        <f t="shared" si="23"/>
        <v>0</v>
      </c>
      <c r="Y126" s="251">
        <f t="shared" si="19"/>
        <v>0</v>
      </c>
      <c r="Z126" s="259" t="e">
        <f t="shared" si="24"/>
        <v>#DIV/0!</v>
      </c>
      <c r="AA126" s="228"/>
      <c r="AB126" s="57"/>
      <c r="AC126" s="57"/>
      <c r="AD126" s="57"/>
      <c r="AE126" s="57"/>
      <c r="AF126" s="57"/>
      <c r="AG126" s="57"/>
    </row>
    <row r="127" spans="1:33" ht="30" customHeight="1">
      <c r="A127" s="39" t="s">
        <v>17</v>
      </c>
      <c r="B127" s="78" t="s">
        <v>148</v>
      </c>
      <c r="C127" s="115" t="s">
        <v>149</v>
      </c>
      <c r="D127" s="66"/>
      <c r="E127" s="67">
        <f>SUM(E128:E130)</f>
        <v>0</v>
      </c>
      <c r="F127" s="68"/>
      <c r="G127" s="69">
        <f>SUM(G128:G130)</f>
        <v>0</v>
      </c>
      <c r="H127" s="67">
        <f>SUM(H128:H130)</f>
        <v>0</v>
      </c>
      <c r="I127" s="68"/>
      <c r="J127" s="69">
        <f>SUM(J128:J130)</f>
        <v>0</v>
      </c>
      <c r="K127" s="67">
        <f>SUM(K128:K130)</f>
        <v>0</v>
      </c>
      <c r="L127" s="68"/>
      <c r="M127" s="69">
        <f>SUM(M128:M130)</f>
        <v>0</v>
      </c>
      <c r="N127" s="67">
        <f>SUM(N128:N130)</f>
        <v>0</v>
      </c>
      <c r="O127" s="68"/>
      <c r="P127" s="69">
        <f>SUM(P128:P130)</f>
        <v>0</v>
      </c>
      <c r="Q127" s="67">
        <f>SUM(Q128:Q130)</f>
        <v>0</v>
      </c>
      <c r="R127" s="68"/>
      <c r="S127" s="69">
        <f>SUM(S128:S130)</f>
        <v>0</v>
      </c>
      <c r="T127" s="67">
        <f>SUM(T128:T130)</f>
        <v>0</v>
      </c>
      <c r="U127" s="68"/>
      <c r="V127" s="69">
        <f>SUM(V128:V130)</f>
        <v>0</v>
      </c>
      <c r="W127" s="69">
        <f>SUM(W128:W130)</f>
        <v>0</v>
      </c>
      <c r="X127" s="69">
        <f>SUM(X128:X130)</f>
        <v>0</v>
      </c>
      <c r="Y127" s="69">
        <f t="shared" si="19"/>
        <v>0</v>
      </c>
      <c r="Z127" s="69" t="e">
        <f>Y127/W127</f>
        <v>#DIV/0!</v>
      </c>
      <c r="AA127" s="229"/>
      <c r="AB127" s="47"/>
      <c r="AC127" s="47"/>
      <c r="AD127" s="47"/>
      <c r="AE127" s="47"/>
      <c r="AF127" s="47"/>
      <c r="AG127" s="47"/>
    </row>
    <row r="128" spans="1:33" ht="30" customHeight="1">
      <c r="A128" s="48" t="s">
        <v>20</v>
      </c>
      <c r="B128" s="49" t="s">
        <v>150</v>
      </c>
      <c r="C128" s="94" t="s">
        <v>140</v>
      </c>
      <c r="D128" s="51" t="s">
        <v>55</v>
      </c>
      <c r="E128" s="52"/>
      <c r="F128" s="53"/>
      <c r="G128" s="54">
        <f>E128*F128</f>
        <v>0</v>
      </c>
      <c r="H128" s="52"/>
      <c r="I128" s="53"/>
      <c r="J128" s="54">
        <f>H128*I128</f>
        <v>0</v>
      </c>
      <c r="K128" s="52"/>
      <c r="L128" s="53"/>
      <c r="M128" s="54">
        <f>K128*L128</f>
        <v>0</v>
      </c>
      <c r="N128" s="52"/>
      <c r="O128" s="53"/>
      <c r="P128" s="54">
        <f>N128*O128</f>
        <v>0</v>
      </c>
      <c r="Q128" s="52"/>
      <c r="R128" s="53"/>
      <c r="S128" s="54">
        <f>Q128*R128</f>
        <v>0</v>
      </c>
      <c r="T128" s="52"/>
      <c r="U128" s="53"/>
      <c r="V128" s="54">
        <f>T128*U128</f>
        <v>0</v>
      </c>
      <c r="W128" s="55">
        <f>G128+M128+S128</f>
        <v>0</v>
      </c>
      <c r="X128" s="251">
        <f t="shared" si="23"/>
        <v>0</v>
      </c>
      <c r="Y128" s="251">
        <f t="shared" si="19"/>
        <v>0</v>
      </c>
      <c r="Z128" s="259" t="e">
        <f t="shared" si="24"/>
        <v>#DIV/0!</v>
      </c>
      <c r="AA128" s="219"/>
      <c r="AB128" s="57"/>
      <c r="AC128" s="57"/>
      <c r="AD128" s="57"/>
      <c r="AE128" s="57"/>
      <c r="AF128" s="57"/>
      <c r="AG128" s="57"/>
    </row>
    <row r="129" spans="1:33" ht="30" customHeight="1">
      <c r="A129" s="48" t="s">
        <v>20</v>
      </c>
      <c r="B129" s="49" t="s">
        <v>151</v>
      </c>
      <c r="C129" s="94" t="s">
        <v>140</v>
      </c>
      <c r="D129" s="51" t="s">
        <v>55</v>
      </c>
      <c r="E129" s="52"/>
      <c r="F129" s="53"/>
      <c r="G129" s="54">
        <f>E129*F129</f>
        <v>0</v>
      </c>
      <c r="H129" s="52"/>
      <c r="I129" s="53"/>
      <c r="J129" s="54">
        <f>H129*I129</f>
        <v>0</v>
      </c>
      <c r="K129" s="52"/>
      <c r="L129" s="53"/>
      <c r="M129" s="54">
        <f>K129*L129</f>
        <v>0</v>
      </c>
      <c r="N129" s="52"/>
      <c r="O129" s="53"/>
      <c r="P129" s="54">
        <f>N129*O129</f>
        <v>0</v>
      </c>
      <c r="Q129" s="52"/>
      <c r="R129" s="53"/>
      <c r="S129" s="54">
        <f>Q129*R129</f>
        <v>0</v>
      </c>
      <c r="T129" s="52"/>
      <c r="U129" s="53"/>
      <c r="V129" s="54">
        <f>T129*U129</f>
        <v>0</v>
      </c>
      <c r="W129" s="55">
        <f>G129+M129+S129</f>
        <v>0</v>
      </c>
      <c r="X129" s="251">
        <f t="shared" si="23"/>
        <v>0</v>
      </c>
      <c r="Y129" s="251">
        <f t="shared" si="19"/>
        <v>0</v>
      </c>
      <c r="Z129" s="259" t="e">
        <f t="shared" si="24"/>
        <v>#DIV/0!</v>
      </c>
      <c r="AA129" s="219"/>
      <c r="AB129" s="57"/>
      <c r="AC129" s="57"/>
      <c r="AD129" s="57"/>
      <c r="AE129" s="57"/>
      <c r="AF129" s="57"/>
      <c r="AG129" s="57"/>
    </row>
    <row r="130" spans="1:33" ht="30" customHeight="1" thickBot="1">
      <c r="A130" s="58" t="s">
        <v>20</v>
      </c>
      <c r="B130" s="59" t="s">
        <v>152</v>
      </c>
      <c r="C130" s="86" t="s">
        <v>140</v>
      </c>
      <c r="D130" s="60" t="s">
        <v>55</v>
      </c>
      <c r="E130" s="73"/>
      <c r="F130" s="74"/>
      <c r="G130" s="75">
        <f>E130*F130</f>
        <v>0</v>
      </c>
      <c r="H130" s="73"/>
      <c r="I130" s="74"/>
      <c r="J130" s="75">
        <f>H130*I130</f>
        <v>0</v>
      </c>
      <c r="K130" s="73"/>
      <c r="L130" s="74"/>
      <c r="M130" s="75">
        <f>K130*L130</f>
        <v>0</v>
      </c>
      <c r="N130" s="73"/>
      <c r="O130" s="74"/>
      <c r="P130" s="75">
        <f>N130*O130</f>
        <v>0</v>
      </c>
      <c r="Q130" s="73"/>
      <c r="R130" s="74"/>
      <c r="S130" s="75">
        <f>Q130*R130</f>
        <v>0</v>
      </c>
      <c r="T130" s="73"/>
      <c r="U130" s="74"/>
      <c r="V130" s="75">
        <f>T130*U130</f>
        <v>0</v>
      </c>
      <c r="W130" s="64">
        <f>G130+M130+S130</f>
        <v>0</v>
      </c>
      <c r="X130" s="255">
        <f t="shared" si="23"/>
        <v>0</v>
      </c>
      <c r="Y130" s="255">
        <f t="shared" si="19"/>
        <v>0</v>
      </c>
      <c r="Z130" s="336" t="e">
        <f t="shared" si="24"/>
        <v>#DIV/0!</v>
      </c>
      <c r="AA130" s="228"/>
      <c r="AB130" s="57"/>
      <c r="AC130" s="57"/>
      <c r="AD130" s="57"/>
      <c r="AE130" s="57"/>
      <c r="AF130" s="57"/>
      <c r="AG130" s="57"/>
    </row>
    <row r="131" spans="1:33" ht="30" customHeight="1" thickBot="1">
      <c r="A131" s="102" t="s">
        <v>153</v>
      </c>
      <c r="B131" s="103"/>
      <c r="C131" s="104"/>
      <c r="D131" s="105"/>
      <c r="E131" s="106">
        <f>E127+E123+E119</f>
        <v>0</v>
      </c>
      <c r="F131" s="88"/>
      <c r="G131" s="87">
        <f>G127+G123+G119</f>
        <v>0</v>
      </c>
      <c r="H131" s="106">
        <f>H127+H123+H119</f>
        <v>0</v>
      </c>
      <c r="I131" s="88"/>
      <c r="J131" s="87">
        <f>J127+J123+J119</f>
        <v>0</v>
      </c>
      <c r="K131" s="89">
        <f>K127+K123+K119</f>
        <v>0</v>
      </c>
      <c r="L131" s="88"/>
      <c r="M131" s="87">
        <f>M127+M123+M119</f>
        <v>0</v>
      </c>
      <c r="N131" s="89">
        <f>N127+N123+N119</f>
        <v>0</v>
      </c>
      <c r="O131" s="88"/>
      <c r="P131" s="87">
        <f>P127+P123+P119</f>
        <v>0</v>
      </c>
      <c r="Q131" s="89">
        <f>Q127+Q123+Q119</f>
        <v>0</v>
      </c>
      <c r="R131" s="88"/>
      <c r="S131" s="87">
        <f>S127+S123+S119</f>
        <v>0</v>
      </c>
      <c r="T131" s="89">
        <f>T127+T123+T119</f>
        <v>0</v>
      </c>
      <c r="U131" s="88"/>
      <c r="V131" s="292">
        <f>V127+V123+V119</f>
        <v>0</v>
      </c>
      <c r="W131" s="339">
        <f>W127+W123+W119</f>
        <v>0</v>
      </c>
      <c r="X131" s="340">
        <f>X127+X123+X119</f>
        <v>0</v>
      </c>
      <c r="Y131" s="340">
        <f t="shared" si="19"/>
        <v>0</v>
      </c>
      <c r="Z131" s="340" t="e">
        <f>Y131/W131</f>
        <v>#DIV/0!</v>
      </c>
      <c r="AA131" s="341"/>
      <c r="AB131" s="5"/>
      <c r="AC131" s="5"/>
      <c r="AD131" s="5"/>
      <c r="AE131" s="5"/>
      <c r="AF131" s="5"/>
      <c r="AG131" s="5"/>
    </row>
    <row r="132" spans="1:33" ht="30" customHeight="1" thickBot="1">
      <c r="A132" s="111" t="s">
        <v>17</v>
      </c>
      <c r="B132" s="91">
        <v>7</v>
      </c>
      <c r="C132" s="113" t="s">
        <v>154</v>
      </c>
      <c r="D132" s="10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37"/>
      <c r="X132" s="337"/>
      <c r="Y132" s="300"/>
      <c r="Z132" s="337"/>
      <c r="AA132" s="338"/>
      <c r="AB132" s="5"/>
      <c r="AC132" s="5"/>
      <c r="AD132" s="5"/>
      <c r="AE132" s="5"/>
      <c r="AF132" s="5"/>
      <c r="AG132" s="5"/>
    </row>
    <row r="133" spans="1:33" ht="30" customHeight="1">
      <c r="A133" s="48" t="s">
        <v>20</v>
      </c>
      <c r="B133" s="49" t="s">
        <v>155</v>
      </c>
      <c r="C133" s="460" t="s">
        <v>156</v>
      </c>
      <c r="D133" s="51" t="s">
        <v>55</v>
      </c>
      <c r="E133" s="485">
        <v>0</v>
      </c>
      <c r="F133" s="486"/>
      <c r="G133" s="487">
        <f aca="true" t="shared" si="25" ref="G133:G143">E133*F133</f>
        <v>0</v>
      </c>
      <c r="H133" s="485">
        <v>0</v>
      </c>
      <c r="I133" s="486"/>
      <c r="J133" s="487">
        <f aca="true" t="shared" si="26" ref="J133:J143">H133*I133</f>
        <v>0</v>
      </c>
      <c r="K133" s="485"/>
      <c r="L133" s="486"/>
      <c r="M133" s="487">
        <f aca="true" t="shared" si="27" ref="M133:M143">K133*L133</f>
        <v>0</v>
      </c>
      <c r="N133" s="485"/>
      <c r="O133" s="486"/>
      <c r="P133" s="487">
        <f aca="true" t="shared" si="28" ref="P133:P143">N133*O133</f>
        <v>0</v>
      </c>
      <c r="Q133" s="485"/>
      <c r="R133" s="486"/>
      <c r="S133" s="487">
        <f aca="true" t="shared" si="29" ref="S133:S143">Q133*R133</f>
        <v>0</v>
      </c>
      <c r="T133" s="485"/>
      <c r="U133" s="486"/>
      <c r="V133" s="515">
        <f aca="true" t="shared" si="30" ref="V133:V143">T133*U133</f>
        <v>0</v>
      </c>
      <c r="W133" s="546">
        <f aca="true" t="shared" si="31" ref="W133:W143">G133+M133+S133</f>
        <v>0</v>
      </c>
      <c r="X133" s="547">
        <f aca="true" t="shared" si="32" ref="X133:X143">J133+P133+V133</f>
        <v>0</v>
      </c>
      <c r="Y133" s="547">
        <f t="shared" si="19"/>
        <v>0</v>
      </c>
      <c r="Z133" s="349" t="e">
        <f aca="true" t="shared" si="33" ref="Z133:Z143">Y133/W133</f>
        <v>#DIV/0!</v>
      </c>
      <c r="AA133" s="350"/>
      <c r="AB133" s="57"/>
      <c r="AC133" s="57"/>
      <c r="AD133" s="57"/>
      <c r="AE133" s="57"/>
      <c r="AF133" s="57"/>
      <c r="AG133" s="57"/>
    </row>
    <row r="134" spans="1:33" ht="30" customHeight="1">
      <c r="A134" s="48" t="s">
        <v>20</v>
      </c>
      <c r="B134" s="49" t="s">
        <v>157</v>
      </c>
      <c r="C134" s="460" t="s">
        <v>158</v>
      </c>
      <c r="D134" s="51" t="s">
        <v>55</v>
      </c>
      <c r="E134" s="485">
        <v>0</v>
      </c>
      <c r="F134" s="486"/>
      <c r="G134" s="487">
        <f t="shared" si="25"/>
        <v>0</v>
      </c>
      <c r="H134" s="485">
        <v>0</v>
      </c>
      <c r="I134" s="486"/>
      <c r="J134" s="487">
        <f t="shared" si="26"/>
        <v>0</v>
      </c>
      <c r="K134" s="485"/>
      <c r="L134" s="486"/>
      <c r="M134" s="487">
        <f t="shared" si="27"/>
        <v>0</v>
      </c>
      <c r="N134" s="485"/>
      <c r="O134" s="486"/>
      <c r="P134" s="487">
        <f t="shared" si="28"/>
        <v>0</v>
      </c>
      <c r="Q134" s="485"/>
      <c r="R134" s="486"/>
      <c r="S134" s="487">
        <f t="shared" si="29"/>
        <v>0</v>
      </c>
      <c r="T134" s="485"/>
      <c r="U134" s="486"/>
      <c r="V134" s="515">
        <f t="shared" si="30"/>
        <v>0</v>
      </c>
      <c r="W134" s="516">
        <f t="shared" si="31"/>
        <v>0</v>
      </c>
      <c r="X134" s="489">
        <f t="shared" si="32"/>
        <v>0</v>
      </c>
      <c r="Y134" s="489">
        <f t="shared" si="19"/>
        <v>0</v>
      </c>
      <c r="Z134" s="330" t="e">
        <f t="shared" si="33"/>
        <v>#DIV/0!</v>
      </c>
      <c r="AA134" s="331"/>
      <c r="AB134" s="57"/>
      <c r="AC134" s="57"/>
      <c r="AD134" s="57"/>
      <c r="AE134" s="57"/>
      <c r="AF134" s="57"/>
      <c r="AG134" s="57"/>
    </row>
    <row r="135" spans="1:33" ht="30" customHeight="1">
      <c r="A135" s="48" t="s">
        <v>20</v>
      </c>
      <c r="B135" s="49" t="s">
        <v>159</v>
      </c>
      <c r="C135" s="460" t="s">
        <v>160</v>
      </c>
      <c r="D135" s="51" t="s">
        <v>55</v>
      </c>
      <c r="E135" s="485">
        <v>0</v>
      </c>
      <c r="F135" s="486"/>
      <c r="G135" s="487">
        <f t="shared" si="25"/>
        <v>0</v>
      </c>
      <c r="H135" s="485">
        <v>0</v>
      </c>
      <c r="I135" s="486"/>
      <c r="J135" s="487">
        <f t="shared" si="26"/>
        <v>0</v>
      </c>
      <c r="K135" s="485"/>
      <c r="L135" s="486"/>
      <c r="M135" s="487">
        <f t="shared" si="27"/>
        <v>0</v>
      </c>
      <c r="N135" s="485"/>
      <c r="O135" s="486"/>
      <c r="P135" s="487">
        <f t="shared" si="28"/>
        <v>0</v>
      </c>
      <c r="Q135" s="485"/>
      <c r="R135" s="486"/>
      <c r="S135" s="487">
        <f t="shared" si="29"/>
        <v>0</v>
      </c>
      <c r="T135" s="485"/>
      <c r="U135" s="486"/>
      <c r="V135" s="515">
        <f t="shared" si="30"/>
        <v>0</v>
      </c>
      <c r="W135" s="516">
        <f t="shared" si="31"/>
        <v>0</v>
      </c>
      <c r="X135" s="489">
        <f t="shared" si="32"/>
        <v>0</v>
      </c>
      <c r="Y135" s="489">
        <f t="shared" si="19"/>
        <v>0</v>
      </c>
      <c r="Z135" s="330" t="e">
        <f t="shared" si="33"/>
        <v>#DIV/0!</v>
      </c>
      <c r="AA135" s="331"/>
      <c r="AB135" s="57"/>
      <c r="AC135" s="57"/>
      <c r="AD135" s="57"/>
      <c r="AE135" s="57"/>
      <c r="AF135" s="57"/>
      <c r="AG135" s="57"/>
    </row>
    <row r="136" spans="1:33" ht="30" customHeight="1">
      <c r="A136" s="48" t="s">
        <v>20</v>
      </c>
      <c r="B136" s="49" t="s">
        <v>161</v>
      </c>
      <c r="C136" s="460" t="s">
        <v>371</v>
      </c>
      <c r="D136" s="51" t="s">
        <v>55</v>
      </c>
      <c r="E136" s="485">
        <v>0</v>
      </c>
      <c r="F136" s="486"/>
      <c r="G136" s="487">
        <f t="shared" si="25"/>
        <v>0</v>
      </c>
      <c r="H136" s="485">
        <v>0</v>
      </c>
      <c r="I136" s="486"/>
      <c r="J136" s="487">
        <f t="shared" si="26"/>
        <v>0</v>
      </c>
      <c r="K136" s="485"/>
      <c r="L136" s="486"/>
      <c r="M136" s="487">
        <f t="shared" si="27"/>
        <v>0</v>
      </c>
      <c r="N136" s="485"/>
      <c r="O136" s="486"/>
      <c r="P136" s="487">
        <f t="shared" si="28"/>
        <v>0</v>
      </c>
      <c r="Q136" s="534">
        <v>800</v>
      </c>
      <c r="R136" s="548">
        <v>10</v>
      </c>
      <c r="S136" s="487">
        <f t="shared" si="29"/>
        <v>8000</v>
      </c>
      <c r="T136" s="534">
        <v>800</v>
      </c>
      <c r="U136" s="548">
        <v>10</v>
      </c>
      <c r="V136" s="487">
        <f t="shared" si="30"/>
        <v>8000</v>
      </c>
      <c r="W136" s="516">
        <f t="shared" si="31"/>
        <v>8000</v>
      </c>
      <c r="X136" s="489">
        <f t="shared" si="32"/>
        <v>8000</v>
      </c>
      <c r="Y136" s="489">
        <f t="shared" si="19"/>
        <v>0</v>
      </c>
      <c r="Z136" s="330">
        <f t="shared" si="33"/>
        <v>0</v>
      </c>
      <c r="AA136" s="331"/>
      <c r="AB136" s="57"/>
      <c r="AC136" s="57"/>
      <c r="AD136" s="57"/>
      <c r="AE136" s="57"/>
      <c r="AF136" s="57"/>
      <c r="AG136" s="57"/>
    </row>
    <row r="137" spans="1:33" ht="30" customHeight="1">
      <c r="A137" s="48" t="s">
        <v>20</v>
      </c>
      <c r="B137" s="49" t="s">
        <v>162</v>
      </c>
      <c r="C137" s="460" t="s">
        <v>370</v>
      </c>
      <c r="D137" s="51" t="s">
        <v>55</v>
      </c>
      <c r="E137" s="549">
        <v>2000</v>
      </c>
      <c r="F137" s="548">
        <v>1.5</v>
      </c>
      <c r="G137" s="536">
        <f t="shared" si="25"/>
        <v>3000</v>
      </c>
      <c r="H137" s="549">
        <v>2000</v>
      </c>
      <c r="I137" s="548">
        <v>1.5</v>
      </c>
      <c r="J137" s="536">
        <f t="shared" si="26"/>
        <v>3000</v>
      </c>
      <c r="K137" s="485"/>
      <c r="L137" s="486"/>
      <c r="M137" s="487">
        <f t="shared" si="27"/>
        <v>0</v>
      </c>
      <c r="N137" s="485"/>
      <c r="O137" s="486"/>
      <c r="P137" s="487">
        <f t="shared" si="28"/>
        <v>0</v>
      </c>
      <c r="Q137" s="485"/>
      <c r="R137" s="486"/>
      <c r="S137" s="487">
        <f t="shared" si="29"/>
        <v>0</v>
      </c>
      <c r="T137" s="485"/>
      <c r="U137" s="486"/>
      <c r="V137" s="515">
        <f t="shared" si="30"/>
        <v>0</v>
      </c>
      <c r="W137" s="516">
        <f t="shared" si="31"/>
        <v>3000</v>
      </c>
      <c r="X137" s="489">
        <f t="shared" si="32"/>
        <v>3000</v>
      </c>
      <c r="Y137" s="489">
        <f t="shared" si="19"/>
        <v>0</v>
      </c>
      <c r="Z137" s="330">
        <f t="shared" si="33"/>
        <v>0</v>
      </c>
      <c r="AA137" s="331"/>
      <c r="AB137" s="57"/>
      <c r="AC137" s="57"/>
      <c r="AD137" s="57"/>
      <c r="AE137" s="57"/>
      <c r="AF137" s="57"/>
      <c r="AG137" s="57"/>
    </row>
    <row r="138" spans="1:33" ht="42.75" customHeight="1">
      <c r="A138" s="48" t="s">
        <v>20</v>
      </c>
      <c r="B138" s="49" t="s">
        <v>163</v>
      </c>
      <c r="C138" s="460" t="s">
        <v>393</v>
      </c>
      <c r="D138" s="51" t="s">
        <v>55</v>
      </c>
      <c r="E138" s="549">
        <v>200</v>
      </c>
      <c r="F138" s="548">
        <v>3</v>
      </c>
      <c r="G138" s="536">
        <f t="shared" si="25"/>
        <v>600</v>
      </c>
      <c r="H138" s="549">
        <v>200</v>
      </c>
      <c r="I138" s="548">
        <v>3</v>
      </c>
      <c r="J138" s="536">
        <f t="shared" si="26"/>
        <v>600</v>
      </c>
      <c r="K138" s="485"/>
      <c r="L138" s="486"/>
      <c r="M138" s="487">
        <f t="shared" si="27"/>
        <v>0</v>
      </c>
      <c r="N138" s="485"/>
      <c r="O138" s="486"/>
      <c r="P138" s="487">
        <f t="shared" si="28"/>
        <v>0</v>
      </c>
      <c r="Q138" s="485"/>
      <c r="R138" s="486"/>
      <c r="S138" s="487">
        <f t="shared" si="29"/>
        <v>0</v>
      </c>
      <c r="T138" s="485"/>
      <c r="U138" s="486"/>
      <c r="V138" s="515">
        <f t="shared" si="30"/>
        <v>0</v>
      </c>
      <c r="W138" s="516">
        <f t="shared" si="31"/>
        <v>600</v>
      </c>
      <c r="X138" s="489">
        <f t="shared" si="32"/>
        <v>600</v>
      </c>
      <c r="Y138" s="489">
        <f t="shared" si="19"/>
        <v>0</v>
      </c>
      <c r="Z138" s="330">
        <f t="shared" si="33"/>
        <v>0</v>
      </c>
      <c r="AA138" s="331"/>
      <c r="AB138" s="57"/>
      <c r="AC138" s="57"/>
      <c r="AD138" s="57"/>
      <c r="AE138" s="57"/>
      <c r="AF138" s="57"/>
      <c r="AG138" s="57"/>
    </row>
    <row r="139" spans="1:33" s="439" customFormat="1" ht="30" customHeight="1">
      <c r="A139" s="393" t="s">
        <v>20</v>
      </c>
      <c r="B139" s="403" t="s">
        <v>164</v>
      </c>
      <c r="C139" s="747" t="s">
        <v>165</v>
      </c>
      <c r="D139" s="748" t="s">
        <v>55</v>
      </c>
      <c r="E139" s="749"/>
      <c r="F139" s="675"/>
      <c r="G139" s="750">
        <f t="shared" si="25"/>
        <v>0</v>
      </c>
      <c r="H139" s="749"/>
      <c r="I139" s="675"/>
      <c r="J139" s="750">
        <f t="shared" si="26"/>
        <v>0</v>
      </c>
      <c r="K139" s="490"/>
      <c r="L139" s="491"/>
      <c r="M139" s="492">
        <f t="shared" si="27"/>
        <v>0</v>
      </c>
      <c r="N139" s="490"/>
      <c r="O139" s="491"/>
      <c r="P139" s="492">
        <f t="shared" si="28"/>
        <v>0</v>
      </c>
      <c r="Q139" s="490"/>
      <c r="R139" s="491"/>
      <c r="S139" s="492">
        <f t="shared" si="29"/>
        <v>0</v>
      </c>
      <c r="T139" s="490"/>
      <c r="U139" s="491"/>
      <c r="V139" s="679">
        <f t="shared" si="30"/>
        <v>0</v>
      </c>
      <c r="W139" s="751">
        <f t="shared" si="31"/>
        <v>0</v>
      </c>
      <c r="X139" s="489">
        <f t="shared" si="32"/>
        <v>0</v>
      </c>
      <c r="Y139" s="489">
        <f t="shared" si="19"/>
        <v>0</v>
      </c>
      <c r="Z139" s="330" t="e">
        <f t="shared" si="33"/>
        <v>#DIV/0!</v>
      </c>
      <c r="AA139" s="752"/>
      <c r="AB139" s="438"/>
      <c r="AC139" s="438"/>
      <c r="AD139" s="438"/>
      <c r="AE139" s="438"/>
      <c r="AF139" s="438"/>
      <c r="AG139" s="438"/>
    </row>
    <row r="140" spans="1:33" ht="42.75" customHeight="1">
      <c r="A140" s="48" t="s">
        <v>20</v>
      </c>
      <c r="B140" s="49" t="s">
        <v>166</v>
      </c>
      <c r="C140" s="460" t="s">
        <v>392</v>
      </c>
      <c r="D140" s="51" t="s">
        <v>55</v>
      </c>
      <c r="E140" s="549">
        <v>400</v>
      </c>
      <c r="F140" s="548">
        <v>1.5</v>
      </c>
      <c r="G140" s="536">
        <f t="shared" si="25"/>
        <v>600</v>
      </c>
      <c r="H140" s="549">
        <v>400</v>
      </c>
      <c r="I140" s="548">
        <v>1.5</v>
      </c>
      <c r="J140" s="536">
        <f t="shared" si="26"/>
        <v>600</v>
      </c>
      <c r="K140" s="485"/>
      <c r="L140" s="486"/>
      <c r="M140" s="487">
        <f t="shared" si="27"/>
        <v>0</v>
      </c>
      <c r="N140" s="485"/>
      <c r="O140" s="486"/>
      <c r="P140" s="487">
        <f t="shared" si="28"/>
        <v>0</v>
      </c>
      <c r="Q140" s="485"/>
      <c r="R140" s="486"/>
      <c r="S140" s="487">
        <f t="shared" si="29"/>
        <v>0</v>
      </c>
      <c r="T140" s="485"/>
      <c r="U140" s="486"/>
      <c r="V140" s="515">
        <f t="shared" si="30"/>
        <v>0</v>
      </c>
      <c r="W140" s="516">
        <f t="shared" si="31"/>
        <v>600</v>
      </c>
      <c r="X140" s="489">
        <f t="shared" si="32"/>
        <v>600</v>
      </c>
      <c r="Y140" s="489">
        <f t="shared" si="19"/>
        <v>0</v>
      </c>
      <c r="Z140" s="330">
        <f t="shared" si="33"/>
        <v>0</v>
      </c>
      <c r="AA140" s="331"/>
      <c r="AB140" s="57"/>
      <c r="AC140" s="57"/>
      <c r="AD140" s="57"/>
      <c r="AE140" s="57"/>
      <c r="AF140" s="57"/>
      <c r="AG140" s="57"/>
    </row>
    <row r="141" spans="1:33" ht="42.75" customHeight="1">
      <c r="A141" s="58" t="s">
        <v>20</v>
      </c>
      <c r="B141" s="49" t="s">
        <v>167</v>
      </c>
      <c r="C141" s="454" t="s">
        <v>369</v>
      </c>
      <c r="D141" s="51" t="s">
        <v>55</v>
      </c>
      <c r="E141" s="550">
        <v>10</v>
      </c>
      <c r="F141" s="498">
        <v>150</v>
      </c>
      <c r="G141" s="536">
        <f t="shared" si="25"/>
        <v>1500</v>
      </c>
      <c r="H141" s="550">
        <v>10</v>
      </c>
      <c r="I141" s="498">
        <v>150</v>
      </c>
      <c r="J141" s="536">
        <f t="shared" si="26"/>
        <v>1500</v>
      </c>
      <c r="K141" s="485"/>
      <c r="L141" s="486"/>
      <c r="M141" s="487">
        <f t="shared" si="27"/>
        <v>0</v>
      </c>
      <c r="N141" s="485"/>
      <c r="O141" s="486"/>
      <c r="P141" s="487">
        <f t="shared" si="28"/>
        <v>0</v>
      </c>
      <c r="Q141" s="485"/>
      <c r="R141" s="486"/>
      <c r="S141" s="487">
        <f t="shared" si="29"/>
        <v>0</v>
      </c>
      <c r="T141" s="485"/>
      <c r="U141" s="486"/>
      <c r="V141" s="515">
        <f t="shared" si="30"/>
        <v>0</v>
      </c>
      <c r="W141" s="516">
        <f t="shared" si="31"/>
        <v>1500</v>
      </c>
      <c r="X141" s="489">
        <f t="shared" si="32"/>
        <v>1500</v>
      </c>
      <c r="Y141" s="489">
        <f t="shared" si="19"/>
        <v>0</v>
      </c>
      <c r="Z141" s="330">
        <f t="shared" si="33"/>
        <v>0</v>
      </c>
      <c r="AA141" s="351"/>
      <c r="AB141" s="57"/>
      <c r="AC141" s="57"/>
      <c r="AD141" s="57"/>
      <c r="AE141" s="57"/>
      <c r="AF141" s="57"/>
      <c r="AG141" s="57"/>
    </row>
    <row r="142" spans="1:33" ht="30" customHeight="1">
      <c r="A142" s="58" t="s">
        <v>20</v>
      </c>
      <c r="B142" s="49" t="s">
        <v>168</v>
      </c>
      <c r="C142" s="454" t="s">
        <v>169</v>
      </c>
      <c r="D142" s="60" t="s">
        <v>55</v>
      </c>
      <c r="E142" s="485">
        <v>0</v>
      </c>
      <c r="F142" s="486"/>
      <c r="G142" s="487">
        <f t="shared" si="25"/>
        <v>0</v>
      </c>
      <c r="H142" s="485">
        <v>0</v>
      </c>
      <c r="I142" s="486"/>
      <c r="J142" s="487">
        <f t="shared" si="26"/>
        <v>0</v>
      </c>
      <c r="K142" s="485"/>
      <c r="L142" s="486"/>
      <c r="M142" s="487">
        <f t="shared" si="27"/>
        <v>0</v>
      </c>
      <c r="N142" s="485"/>
      <c r="O142" s="486"/>
      <c r="P142" s="487">
        <f t="shared" si="28"/>
        <v>0</v>
      </c>
      <c r="Q142" s="485"/>
      <c r="R142" s="486"/>
      <c r="S142" s="487">
        <f t="shared" si="29"/>
        <v>0</v>
      </c>
      <c r="T142" s="485"/>
      <c r="U142" s="486"/>
      <c r="V142" s="515">
        <f t="shared" si="30"/>
        <v>0</v>
      </c>
      <c r="W142" s="516">
        <f t="shared" si="31"/>
        <v>0</v>
      </c>
      <c r="X142" s="489">
        <f t="shared" si="32"/>
        <v>0</v>
      </c>
      <c r="Y142" s="489">
        <f t="shared" si="19"/>
        <v>0</v>
      </c>
      <c r="Z142" s="330" t="e">
        <f t="shared" si="33"/>
        <v>#DIV/0!</v>
      </c>
      <c r="AA142" s="331"/>
      <c r="AB142" s="57"/>
      <c r="AC142" s="57"/>
      <c r="AD142" s="57"/>
      <c r="AE142" s="57"/>
      <c r="AF142" s="57"/>
      <c r="AG142" s="57"/>
    </row>
    <row r="143" spans="1:33" ht="30" customHeight="1" thickBot="1">
      <c r="A143" s="58" t="s">
        <v>20</v>
      </c>
      <c r="B143" s="49" t="s">
        <v>170</v>
      </c>
      <c r="C143" s="218" t="s">
        <v>242</v>
      </c>
      <c r="D143" s="60"/>
      <c r="E143" s="494"/>
      <c r="F143" s="495">
        <v>0.22</v>
      </c>
      <c r="G143" s="496">
        <f t="shared" si="25"/>
        <v>0</v>
      </c>
      <c r="H143" s="494"/>
      <c r="I143" s="495">
        <v>0.22</v>
      </c>
      <c r="J143" s="496">
        <f t="shared" si="26"/>
        <v>0</v>
      </c>
      <c r="K143" s="494"/>
      <c r="L143" s="495">
        <v>0.22</v>
      </c>
      <c r="M143" s="496">
        <f t="shared" si="27"/>
        <v>0</v>
      </c>
      <c r="N143" s="494"/>
      <c r="O143" s="495">
        <v>0.22</v>
      </c>
      <c r="P143" s="496">
        <f t="shared" si="28"/>
        <v>0</v>
      </c>
      <c r="Q143" s="494"/>
      <c r="R143" s="495">
        <v>0.22</v>
      </c>
      <c r="S143" s="496">
        <f t="shared" si="29"/>
        <v>0</v>
      </c>
      <c r="T143" s="494"/>
      <c r="U143" s="495">
        <v>0.22</v>
      </c>
      <c r="V143" s="521">
        <f t="shared" si="30"/>
        <v>0</v>
      </c>
      <c r="W143" s="551">
        <f t="shared" si="31"/>
        <v>0</v>
      </c>
      <c r="X143" s="552">
        <f t="shared" si="32"/>
        <v>0</v>
      </c>
      <c r="Y143" s="552">
        <f t="shared" si="19"/>
        <v>0</v>
      </c>
      <c r="Z143" s="334" t="e">
        <f t="shared" si="33"/>
        <v>#DIV/0!</v>
      </c>
      <c r="AA143" s="335"/>
      <c r="AB143" s="5"/>
      <c r="AC143" s="5"/>
      <c r="AD143" s="5"/>
      <c r="AE143" s="5"/>
      <c r="AF143" s="5"/>
      <c r="AG143" s="5"/>
    </row>
    <row r="144" spans="1:33" ht="30" customHeight="1" thickBot="1">
      <c r="A144" s="102" t="s">
        <v>171</v>
      </c>
      <c r="B144" s="103"/>
      <c r="C144" s="104"/>
      <c r="D144" s="105"/>
      <c r="E144" s="106">
        <f>SUM(E133:E142)</f>
        <v>2610</v>
      </c>
      <c r="F144" s="88"/>
      <c r="G144" s="87">
        <f>SUM(G133:G143)</f>
        <v>5700</v>
      </c>
      <c r="H144" s="106">
        <f>SUM(H133:H142)</f>
        <v>2610</v>
      </c>
      <c r="I144" s="88"/>
      <c r="J144" s="87">
        <f>SUM(J133:J143)</f>
        <v>5700</v>
      </c>
      <c r="K144" s="89">
        <f>SUM(K133:K142)</f>
        <v>0</v>
      </c>
      <c r="L144" s="88"/>
      <c r="M144" s="87">
        <f>SUM(M133:M143)</f>
        <v>0</v>
      </c>
      <c r="N144" s="89">
        <f>SUM(N133:N142)</f>
        <v>0</v>
      </c>
      <c r="O144" s="88"/>
      <c r="P144" s="87">
        <f>SUM(P133:P143)</f>
        <v>0</v>
      </c>
      <c r="Q144" s="89">
        <f>SUM(Q133:Q142)</f>
        <v>800</v>
      </c>
      <c r="R144" s="88"/>
      <c r="S144" s="87">
        <f>SUM(S133:S143)</f>
        <v>8000</v>
      </c>
      <c r="T144" s="89">
        <f>SUM(T133:T142)</f>
        <v>800</v>
      </c>
      <c r="U144" s="88"/>
      <c r="V144" s="292">
        <f>SUM(V133:V143)</f>
        <v>8000</v>
      </c>
      <c r="W144" s="339">
        <f>SUM(W133:W143)</f>
        <v>13700</v>
      </c>
      <c r="X144" s="340">
        <f>SUM(X133:X143)</f>
        <v>13700</v>
      </c>
      <c r="Y144" s="340">
        <f t="shared" si="19"/>
        <v>0</v>
      </c>
      <c r="Z144" s="340">
        <f>Y144/W144</f>
        <v>0</v>
      </c>
      <c r="AA144" s="341"/>
      <c r="AB144" s="5"/>
      <c r="AC144" s="5"/>
      <c r="AD144" s="5"/>
      <c r="AE144" s="5"/>
      <c r="AF144" s="5"/>
      <c r="AG144" s="5"/>
    </row>
    <row r="145" spans="1:33" ht="30" customHeight="1" thickBot="1">
      <c r="A145" s="111" t="s">
        <v>17</v>
      </c>
      <c r="B145" s="91">
        <v>8</v>
      </c>
      <c r="C145" s="117" t="s">
        <v>172</v>
      </c>
      <c r="D145" s="10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37"/>
      <c r="X145" s="337"/>
      <c r="Y145" s="300"/>
      <c r="Z145" s="337"/>
      <c r="AA145" s="338"/>
      <c r="AB145" s="47"/>
      <c r="AC145" s="47"/>
      <c r="AD145" s="47"/>
      <c r="AE145" s="47"/>
      <c r="AF145" s="47"/>
      <c r="AG145" s="47"/>
    </row>
    <row r="146" spans="1:33" ht="30" customHeight="1">
      <c r="A146" s="109" t="s">
        <v>20</v>
      </c>
      <c r="B146" s="110" t="s">
        <v>173</v>
      </c>
      <c r="C146" s="118" t="s">
        <v>174</v>
      </c>
      <c r="D146" s="51" t="s">
        <v>175</v>
      </c>
      <c r="E146" s="52"/>
      <c r="F146" s="53"/>
      <c r="G146" s="54">
        <f aca="true" t="shared" si="34" ref="G146:G151">E146*F146</f>
        <v>0</v>
      </c>
      <c r="H146" s="52"/>
      <c r="I146" s="53"/>
      <c r="J146" s="54">
        <f aca="true" t="shared" si="35" ref="J146:J151">H146*I146</f>
        <v>0</v>
      </c>
      <c r="K146" s="52"/>
      <c r="L146" s="53"/>
      <c r="M146" s="54">
        <f aca="true" t="shared" si="36" ref="M146:M151">K146*L146</f>
        <v>0</v>
      </c>
      <c r="N146" s="52"/>
      <c r="O146" s="53"/>
      <c r="P146" s="54">
        <f aca="true" t="shared" si="37" ref="P146:P151">N146*O146</f>
        <v>0</v>
      </c>
      <c r="Q146" s="52"/>
      <c r="R146" s="53"/>
      <c r="S146" s="54">
        <f aca="true" t="shared" si="38" ref="S146:S151">Q146*R146</f>
        <v>0</v>
      </c>
      <c r="T146" s="52"/>
      <c r="U146" s="53"/>
      <c r="V146" s="325">
        <f aca="true" t="shared" si="39" ref="V146:V151">T146*U146</f>
        <v>0</v>
      </c>
      <c r="W146" s="347">
        <f aca="true" t="shared" si="40" ref="W146:W151">G146+M146+S146</f>
        <v>0</v>
      </c>
      <c r="X146" s="348">
        <f aca="true" t="shared" si="41" ref="X146:X151">J146+P146+V146</f>
        <v>0</v>
      </c>
      <c r="Y146" s="348">
        <f t="shared" si="19"/>
        <v>0</v>
      </c>
      <c r="Z146" s="349" t="e">
        <f aca="true" t="shared" si="42" ref="Z146:Z151">Y146/W146</f>
        <v>#DIV/0!</v>
      </c>
      <c r="AA146" s="350"/>
      <c r="AB146" s="57"/>
      <c r="AC146" s="57"/>
      <c r="AD146" s="57"/>
      <c r="AE146" s="57"/>
      <c r="AF146" s="57"/>
      <c r="AG146" s="57"/>
    </row>
    <row r="147" spans="1:33" ht="30" customHeight="1">
      <c r="A147" s="109" t="s">
        <v>20</v>
      </c>
      <c r="B147" s="110" t="s">
        <v>176</v>
      </c>
      <c r="C147" s="118" t="s">
        <v>177</v>
      </c>
      <c r="D147" s="51" t="s">
        <v>175</v>
      </c>
      <c r="E147" s="52"/>
      <c r="F147" s="53"/>
      <c r="G147" s="54">
        <f t="shared" si="34"/>
        <v>0</v>
      </c>
      <c r="H147" s="52"/>
      <c r="I147" s="53"/>
      <c r="J147" s="54">
        <f t="shared" si="35"/>
        <v>0</v>
      </c>
      <c r="K147" s="52"/>
      <c r="L147" s="53"/>
      <c r="M147" s="54">
        <f t="shared" si="36"/>
        <v>0</v>
      </c>
      <c r="N147" s="52"/>
      <c r="O147" s="53"/>
      <c r="P147" s="54">
        <f t="shared" si="37"/>
        <v>0</v>
      </c>
      <c r="Q147" s="52"/>
      <c r="R147" s="53"/>
      <c r="S147" s="54">
        <f t="shared" si="38"/>
        <v>0</v>
      </c>
      <c r="T147" s="52"/>
      <c r="U147" s="53"/>
      <c r="V147" s="325">
        <f t="shared" si="39"/>
        <v>0</v>
      </c>
      <c r="W147" s="328">
        <f t="shared" si="40"/>
        <v>0</v>
      </c>
      <c r="X147" s="329">
        <f t="shared" si="41"/>
        <v>0</v>
      </c>
      <c r="Y147" s="329">
        <f t="shared" si="19"/>
        <v>0</v>
      </c>
      <c r="Z147" s="330" t="e">
        <f t="shared" si="42"/>
        <v>#DIV/0!</v>
      </c>
      <c r="AA147" s="331"/>
      <c r="AB147" s="57"/>
      <c r="AC147" s="57"/>
      <c r="AD147" s="57"/>
      <c r="AE147" s="57"/>
      <c r="AF147" s="57"/>
      <c r="AG147" s="57"/>
    </row>
    <row r="148" spans="1:33" ht="30" customHeight="1">
      <c r="A148" s="109" t="s">
        <v>20</v>
      </c>
      <c r="B148" s="110" t="s">
        <v>178</v>
      </c>
      <c r="C148" s="161" t="s">
        <v>179</v>
      </c>
      <c r="D148" s="51" t="s">
        <v>180</v>
      </c>
      <c r="E148" s="119"/>
      <c r="F148" s="120"/>
      <c r="G148" s="54">
        <f t="shared" si="34"/>
        <v>0</v>
      </c>
      <c r="H148" s="119"/>
      <c r="I148" s="120"/>
      <c r="J148" s="54">
        <f t="shared" si="35"/>
        <v>0</v>
      </c>
      <c r="K148" s="52"/>
      <c r="L148" s="53"/>
      <c r="M148" s="54">
        <f t="shared" si="36"/>
        <v>0</v>
      </c>
      <c r="N148" s="52"/>
      <c r="O148" s="53"/>
      <c r="P148" s="54">
        <f t="shared" si="37"/>
        <v>0</v>
      </c>
      <c r="Q148" s="52"/>
      <c r="R148" s="53"/>
      <c r="S148" s="54">
        <f t="shared" si="38"/>
        <v>0</v>
      </c>
      <c r="T148" s="52"/>
      <c r="U148" s="53"/>
      <c r="V148" s="325">
        <f t="shared" si="39"/>
        <v>0</v>
      </c>
      <c r="W148" s="352">
        <f t="shared" si="40"/>
        <v>0</v>
      </c>
      <c r="X148" s="329">
        <f t="shared" si="41"/>
        <v>0</v>
      </c>
      <c r="Y148" s="329">
        <f t="shared" si="19"/>
        <v>0</v>
      </c>
      <c r="Z148" s="330" t="e">
        <f t="shared" si="42"/>
        <v>#DIV/0!</v>
      </c>
      <c r="AA148" s="331"/>
      <c r="AB148" s="57"/>
      <c r="AC148" s="57"/>
      <c r="AD148" s="57"/>
      <c r="AE148" s="57"/>
      <c r="AF148" s="57"/>
      <c r="AG148" s="57"/>
    </row>
    <row r="149" spans="1:33" ht="30" customHeight="1">
      <c r="A149" s="109" t="s">
        <v>20</v>
      </c>
      <c r="B149" s="110" t="s">
        <v>181</v>
      </c>
      <c r="C149" s="161" t="s">
        <v>249</v>
      </c>
      <c r="D149" s="51" t="s">
        <v>180</v>
      </c>
      <c r="E149" s="52"/>
      <c r="F149" s="53"/>
      <c r="G149" s="54">
        <f t="shared" si="34"/>
        <v>0</v>
      </c>
      <c r="H149" s="52"/>
      <c r="I149" s="53"/>
      <c r="J149" s="54">
        <f t="shared" si="35"/>
        <v>0</v>
      </c>
      <c r="K149" s="119"/>
      <c r="L149" s="120"/>
      <c r="M149" s="54">
        <f t="shared" si="36"/>
        <v>0</v>
      </c>
      <c r="N149" s="119"/>
      <c r="O149" s="120"/>
      <c r="P149" s="54">
        <f t="shared" si="37"/>
        <v>0</v>
      </c>
      <c r="Q149" s="119"/>
      <c r="R149" s="120"/>
      <c r="S149" s="54">
        <f t="shared" si="38"/>
        <v>0</v>
      </c>
      <c r="T149" s="119"/>
      <c r="U149" s="120"/>
      <c r="V149" s="325">
        <f t="shared" si="39"/>
        <v>0</v>
      </c>
      <c r="W149" s="352">
        <f t="shared" si="40"/>
        <v>0</v>
      </c>
      <c r="X149" s="329">
        <f t="shared" si="41"/>
        <v>0</v>
      </c>
      <c r="Y149" s="329">
        <f t="shared" si="19"/>
        <v>0</v>
      </c>
      <c r="Z149" s="330" t="e">
        <f t="shared" si="42"/>
        <v>#DIV/0!</v>
      </c>
      <c r="AA149" s="331"/>
      <c r="AB149" s="57"/>
      <c r="AC149" s="57"/>
      <c r="AD149" s="57"/>
      <c r="AE149" s="57"/>
      <c r="AF149" s="57"/>
      <c r="AG149" s="57"/>
    </row>
    <row r="150" spans="1:33" ht="30" customHeight="1">
      <c r="A150" s="109" t="s">
        <v>20</v>
      </c>
      <c r="B150" s="110" t="s">
        <v>182</v>
      </c>
      <c r="C150" s="118" t="s">
        <v>183</v>
      </c>
      <c r="D150" s="51" t="s">
        <v>180</v>
      </c>
      <c r="E150" s="52"/>
      <c r="F150" s="53"/>
      <c r="G150" s="54">
        <f t="shared" si="34"/>
        <v>0</v>
      </c>
      <c r="H150" s="52"/>
      <c r="I150" s="53"/>
      <c r="J150" s="54">
        <f t="shared" si="35"/>
        <v>0</v>
      </c>
      <c r="K150" s="52"/>
      <c r="L150" s="53"/>
      <c r="M150" s="54">
        <f t="shared" si="36"/>
        <v>0</v>
      </c>
      <c r="N150" s="52"/>
      <c r="O150" s="53"/>
      <c r="P150" s="54">
        <f t="shared" si="37"/>
        <v>0</v>
      </c>
      <c r="Q150" s="52"/>
      <c r="R150" s="53"/>
      <c r="S150" s="54">
        <f t="shared" si="38"/>
        <v>0</v>
      </c>
      <c r="T150" s="52"/>
      <c r="U150" s="53"/>
      <c r="V150" s="325">
        <f t="shared" si="39"/>
        <v>0</v>
      </c>
      <c r="W150" s="328">
        <f t="shared" si="40"/>
        <v>0</v>
      </c>
      <c r="X150" s="329">
        <f t="shared" si="41"/>
        <v>0</v>
      </c>
      <c r="Y150" s="329">
        <f t="shared" si="19"/>
        <v>0</v>
      </c>
      <c r="Z150" s="330" t="e">
        <f t="shared" si="42"/>
        <v>#DIV/0!</v>
      </c>
      <c r="AA150" s="331"/>
      <c r="AB150" s="57"/>
      <c r="AC150" s="57"/>
      <c r="AD150" s="57"/>
      <c r="AE150" s="57"/>
      <c r="AF150" s="57"/>
      <c r="AG150" s="57"/>
    </row>
    <row r="151" spans="1:33" ht="30" customHeight="1" thickBot="1">
      <c r="A151" s="135" t="s">
        <v>20</v>
      </c>
      <c r="B151" s="136" t="s">
        <v>184</v>
      </c>
      <c r="C151" s="208" t="s">
        <v>185</v>
      </c>
      <c r="D151" s="60"/>
      <c r="E151" s="61"/>
      <c r="F151" s="62">
        <v>0.22</v>
      </c>
      <c r="G151" s="63">
        <f t="shared" si="34"/>
        <v>0</v>
      </c>
      <c r="H151" s="61"/>
      <c r="I151" s="62">
        <v>0.22</v>
      </c>
      <c r="J151" s="63">
        <f t="shared" si="35"/>
        <v>0</v>
      </c>
      <c r="K151" s="61"/>
      <c r="L151" s="62">
        <v>0.22</v>
      </c>
      <c r="M151" s="63">
        <f t="shared" si="36"/>
        <v>0</v>
      </c>
      <c r="N151" s="61"/>
      <c r="O151" s="62">
        <v>0.22</v>
      </c>
      <c r="P151" s="63">
        <f t="shared" si="37"/>
        <v>0</v>
      </c>
      <c r="Q151" s="61"/>
      <c r="R151" s="62">
        <v>0.22</v>
      </c>
      <c r="S151" s="63">
        <f t="shared" si="38"/>
        <v>0</v>
      </c>
      <c r="T151" s="61"/>
      <c r="U151" s="62">
        <v>0.22</v>
      </c>
      <c r="V151" s="346">
        <f t="shared" si="39"/>
        <v>0</v>
      </c>
      <c r="W151" s="332">
        <f t="shared" si="40"/>
        <v>0</v>
      </c>
      <c r="X151" s="333">
        <f t="shared" si="41"/>
        <v>0</v>
      </c>
      <c r="Y151" s="333">
        <f t="shared" si="19"/>
        <v>0</v>
      </c>
      <c r="Z151" s="334" t="e">
        <f t="shared" si="42"/>
        <v>#DIV/0!</v>
      </c>
      <c r="AA151" s="335"/>
      <c r="AB151" s="5"/>
      <c r="AC151" s="5"/>
      <c r="AD151" s="5"/>
      <c r="AE151" s="5"/>
      <c r="AF151" s="5"/>
      <c r="AG151" s="5"/>
    </row>
    <row r="152" spans="1:33" ht="30" customHeight="1" thickBot="1">
      <c r="A152" s="201" t="s">
        <v>186</v>
      </c>
      <c r="B152" s="202"/>
      <c r="C152" s="203"/>
      <c r="D152" s="204"/>
      <c r="E152" s="106">
        <f>SUM(E146:E150)</f>
        <v>0</v>
      </c>
      <c r="F152" s="88"/>
      <c r="G152" s="106">
        <f>SUM(G146:G151)</f>
        <v>0</v>
      </c>
      <c r="H152" s="106">
        <f>SUM(H146:H150)</f>
        <v>0</v>
      </c>
      <c r="I152" s="88"/>
      <c r="J152" s="106">
        <f>SUM(J146:J151)</f>
        <v>0</v>
      </c>
      <c r="K152" s="106">
        <f>SUM(K146:K150)</f>
        <v>0</v>
      </c>
      <c r="L152" s="88"/>
      <c r="M152" s="106">
        <f>SUM(M146:M151)</f>
        <v>0</v>
      </c>
      <c r="N152" s="106">
        <f>SUM(N146:N150)</f>
        <v>0</v>
      </c>
      <c r="O152" s="88"/>
      <c r="P152" s="106">
        <f>SUM(P146:P151)</f>
        <v>0</v>
      </c>
      <c r="Q152" s="106">
        <f>SUM(Q146:Q150)</f>
        <v>0</v>
      </c>
      <c r="R152" s="88"/>
      <c r="S152" s="106">
        <f>SUM(S146:S151)</f>
        <v>0</v>
      </c>
      <c r="T152" s="106">
        <f>SUM(T146:T150)</f>
        <v>0</v>
      </c>
      <c r="U152" s="88"/>
      <c r="V152" s="345">
        <f>SUM(V146:V151)</f>
        <v>0</v>
      </c>
      <c r="W152" s="339">
        <f>SUM(W146:W151)</f>
        <v>0</v>
      </c>
      <c r="X152" s="340">
        <f>SUM(X146:X151)</f>
        <v>0</v>
      </c>
      <c r="Y152" s="340">
        <f t="shared" si="19"/>
        <v>0</v>
      </c>
      <c r="Z152" s="340" t="e">
        <f>Y152/W152</f>
        <v>#DIV/0!</v>
      </c>
      <c r="AA152" s="341"/>
      <c r="AB152" s="5"/>
      <c r="AC152" s="5"/>
      <c r="AD152" s="5"/>
      <c r="AE152" s="5"/>
      <c r="AF152" s="5"/>
      <c r="AG152" s="5"/>
    </row>
    <row r="153" spans="1:33" ht="30" customHeight="1" thickBot="1">
      <c r="A153" s="197" t="s">
        <v>17</v>
      </c>
      <c r="B153" s="112">
        <v>9</v>
      </c>
      <c r="C153" s="198" t="s">
        <v>187</v>
      </c>
      <c r="D153" s="199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42"/>
      <c r="X153" s="342"/>
      <c r="Y153" s="343"/>
      <c r="Z153" s="342"/>
      <c r="AA153" s="344"/>
      <c r="AB153" s="5"/>
      <c r="AC153" s="5"/>
      <c r="AD153" s="5"/>
      <c r="AE153" s="5"/>
      <c r="AF153" s="5"/>
      <c r="AG153" s="5"/>
    </row>
    <row r="154" spans="1:33" s="439" customFormat="1" ht="30" customHeight="1">
      <c r="A154" s="433" t="s">
        <v>20</v>
      </c>
      <c r="B154" s="434">
        <v>43839</v>
      </c>
      <c r="C154" s="461" t="s">
        <v>372</v>
      </c>
      <c r="D154" s="435" t="s">
        <v>82</v>
      </c>
      <c r="E154" s="524"/>
      <c r="F154" s="525"/>
      <c r="G154" s="526">
        <f aca="true" t="shared" si="43" ref="G154:G161">E154*F154</f>
        <v>0</v>
      </c>
      <c r="H154" s="524"/>
      <c r="I154" s="525"/>
      <c r="J154" s="526">
        <f aca="true" t="shared" si="44" ref="J154:J161">H154*I154</f>
        <v>0</v>
      </c>
      <c r="K154" s="527"/>
      <c r="L154" s="525"/>
      <c r="M154" s="526">
        <f aca="true" t="shared" si="45" ref="M154:M161">K154*L154</f>
        <v>0</v>
      </c>
      <c r="N154" s="527"/>
      <c r="O154" s="525"/>
      <c r="P154" s="526">
        <f aca="true" t="shared" si="46" ref="P154:P161">N154*O154</f>
        <v>0</v>
      </c>
      <c r="Q154" s="528">
        <v>2</v>
      </c>
      <c r="R154" s="529">
        <v>2000</v>
      </c>
      <c r="S154" s="530">
        <f>Q154*R154</f>
        <v>4000</v>
      </c>
      <c r="T154" s="528">
        <v>2</v>
      </c>
      <c r="U154" s="529">
        <v>2000</v>
      </c>
      <c r="V154" s="530">
        <v>5200</v>
      </c>
      <c r="W154" s="531">
        <f aca="true" t="shared" si="47" ref="W154:W161">G154+M154+S154</f>
        <v>4000</v>
      </c>
      <c r="X154" s="489">
        <f aca="true" t="shared" si="48" ref="X154:X161">J154+P154+V154</f>
        <v>5200</v>
      </c>
      <c r="Y154" s="489">
        <f t="shared" si="19"/>
        <v>-1200</v>
      </c>
      <c r="Z154" s="330">
        <f aca="true" t="shared" si="49" ref="Z154:Z161">Y154/W154</f>
        <v>-0.3</v>
      </c>
      <c r="AA154" s="436"/>
      <c r="AB154" s="437"/>
      <c r="AC154" s="438"/>
      <c r="AD154" s="438"/>
      <c r="AE154" s="438"/>
      <c r="AF154" s="438"/>
      <c r="AG154" s="438"/>
    </row>
    <row r="155" spans="1:33" ht="30" customHeight="1">
      <c r="A155" s="48" t="s">
        <v>20</v>
      </c>
      <c r="B155" s="122">
        <v>43870</v>
      </c>
      <c r="C155" s="462" t="s">
        <v>373</v>
      </c>
      <c r="D155" s="123" t="s">
        <v>340</v>
      </c>
      <c r="E155" s="532">
        <v>15</v>
      </c>
      <c r="F155" s="486">
        <v>2000</v>
      </c>
      <c r="G155" s="487">
        <f t="shared" si="43"/>
        <v>30000</v>
      </c>
      <c r="H155" s="532">
        <v>15</v>
      </c>
      <c r="I155" s="486">
        <v>2000</v>
      </c>
      <c r="J155" s="487">
        <f t="shared" si="44"/>
        <v>30000</v>
      </c>
      <c r="K155" s="485"/>
      <c r="L155" s="486"/>
      <c r="M155" s="487">
        <f t="shared" si="45"/>
        <v>0</v>
      </c>
      <c r="N155" s="485"/>
      <c r="O155" s="486"/>
      <c r="P155" s="487">
        <f t="shared" si="46"/>
        <v>0</v>
      </c>
      <c r="Q155" s="485"/>
      <c r="R155" s="486"/>
      <c r="S155" s="487">
        <f aca="true" t="shared" si="50" ref="S155:S161">Q155*R155</f>
        <v>0</v>
      </c>
      <c r="T155" s="485"/>
      <c r="U155" s="486"/>
      <c r="V155" s="487">
        <f aca="true" t="shared" si="51" ref="V155:V161">T155*U155</f>
        <v>0</v>
      </c>
      <c r="W155" s="533">
        <f t="shared" si="47"/>
        <v>30000</v>
      </c>
      <c r="X155" s="489">
        <f>J155+P155+V155</f>
        <v>30000</v>
      </c>
      <c r="Y155" s="489">
        <f t="shared" si="19"/>
        <v>0</v>
      </c>
      <c r="Z155" s="259">
        <f t="shared" si="49"/>
        <v>0</v>
      </c>
      <c r="AA155" s="219"/>
      <c r="AB155" s="57"/>
      <c r="AC155" s="57"/>
      <c r="AD155" s="57"/>
      <c r="AE155" s="57"/>
      <c r="AF155" s="57"/>
      <c r="AG155" s="57"/>
    </row>
    <row r="156" spans="1:33" ht="40.5" customHeight="1">
      <c r="A156" s="48" t="s">
        <v>20</v>
      </c>
      <c r="B156" s="122">
        <v>43899</v>
      </c>
      <c r="C156" s="463" t="s">
        <v>394</v>
      </c>
      <c r="D156" s="123" t="s">
        <v>341</v>
      </c>
      <c r="E156" s="534">
        <v>3</v>
      </c>
      <c r="F156" s="535">
        <v>3500</v>
      </c>
      <c r="G156" s="536">
        <f t="shared" si="43"/>
        <v>10500</v>
      </c>
      <c r="H156" s="534">
        <v>3</v>
      </c>
      <c r="I156" s="535">
        <v>3500</v>
      </c>
      <c r="J156" s="536">
        <v>10350</v>
      </c>
      <c r="K156" s="485"/>
      <c r="L156" s="486"/>
      <c r="M156" s="487">
        <f t="shared" si="45"/>
        <v>0</v>
      </c>
      <c r="N156" s="485"/>
      <c r="O156" s="486"/>
      <c r="P156" s="487">
        <f t="shared" si="46"/>
        <v>0</v>
      </c>
      <c r="Q156" s="485"/>
      <c r="R156" s="486"/>
      <c r="S156" s="487">
        <f t="shared" si="50"/>
        <v>0</v>
      </c>
      <c r="T156" s="485"/>
      <c r="U156" s="486"/>
      <c r="V156" s="487">
        <f t="shared" si="51"/>
        <v>0</v>
      </c>
      <c r="W156" s="533">
        <f t="shared" si="47"/>
        <v>10500</v>
      </c>
      <c r="X156" s="489">
        <f t="shared" si="48"/>
        <v>10350</v>
      </c>
      <c r="Y156" s="489">
        <f t="shared" si="19"/>
        <v>150</v>
      </c>
      <c r="Z156" s="259">
        <f t="shared" si="49"/>
        <v>0.014285714285714285</v>
      </c>
      <c r="AA156" s="219"/>
      <c r="AB156" s="57"/>
      <c r="AC156" s="57"/>
      <c r="AD156" s="57"/>
      <c r="AE156" s="57"/>
      <c r="AF156" s="57"/>
      <c r="AG156" s="57"/>
    </row>
    <row r="157" spans="1:33" ht="45.75" customHeight="1">
      <c r="A157" s="48" t="s">
        <v>20</v>
      </c>
      <c r="B157" s="122">
        <v>43930</v>
      </c>
      <c r="C157" s="464" t="s">
        <v>374</v>
      </c>
      <c r="D157" s="123" t="s">
        <v>82</v>
      </c>
      <c r="E157" s="534">
        <v>1</v>
      </c>
      <c r="F157" s="535">
        <v>20000</v>
      </c>
      <c r="G157" s="536">
        <f t="shared" si="43"/>
        <v>20000</v>
      </c>
      <c r="H157" s="534">
        <v>1</v>
      </c>
      <c r="I157" s="535">
        <v>20000</v>
      </c>
      <c r="J157" s="536">
        <f t="shared" si="44"/>
        <v>20000</v>
      </c>
      <c r="K157" s="485"/>
      <c r="L157" s="486"/>
      <c r="M157" s="487">
        <f t="shared" si="45"/>
        <v>0</v>
      </c>
      <c r="N157" s="485"/>
      <c r="O157" s="486"/>
      <c r="P157" s="487">
        <f t="shared" si="46"/>
        <v>0</v>
      </c>
      <c r="Q157" s="485"/>
      <c r="R157" s="486"/>
      <c r="S157" s="487">
        <f t="shared" si="50"/>
        <v>0</v>
      </c>
      <c r="T157" s="485"/>
      <c r="U157" s="486"/>
      <c r="V157" s="487">
        <f t="shared" si="51"/>
        <v>0</v>
      </c>
      <c r="W157" s="533">
        <f t="shared" si="47"/>
        <v>20000</v>
      </c>
      <c r="X157" s="489">
        <f t="shared" si="48"/>
        <v>20000</v>
      </c>
      <c r="Y157" s="489">
        <f t="shared" si="19"/>
        <v>0</v>
      </c>
      <c r="Z157" s="259">
        <f t="shared" si="49"/>
        <v>0</v>
      </c>
      <c r="AA157" s="219"/>
      <c r="AB157" s="57"/>
      <c r="AC157" s="57"/>
      <c r="AD157" s="57"/>
      <c r="AE157" s="57"/>
      <c r="AF157" s="57"/>
      <c r="AG157" s="57"/>
    </row>
    <row r="158" spans="1:33" s="372" customFormat="1" ht="42.75" customHeight="1" thickBot="1">
      <c r="A158" s="48" t="s">
        <v>20</v>
      </c>
      <c r="B158" s="122">
        <v>44325</v>
      </c>
      <c r="C158" s="746" t="s">
        <v>377</v>
      </c>
      <c r="D158" s="415" t="s">
        <v>199</v>
      </c>
      <c r="E158" s="497">
        <v>90</v>
      </c>
      <c r="F158" s="537">
        <v>50</v>
      </c>
      <c r="G158" s="538">
        <f t="shared" si="43"/>
        <v>4500</v>
      </c>
      <c r="H158" s="497">
        <v>90</v>
      </c>
      <c r="I158" s="537">
        <v>50</v>
      </c>
      <c r="J158" s="538">
        <f t="shared" si="44"/>
        <v>4500</v>
      </c>
      <c r="K158" s="494"/>
      <c r="L158" s="495"/>
      <c r="M158" s="496"/>
      <c r="N158" s="494"/>
      <c r="O158" s="495"/>
      <c r="P158" s="496"/>
      <c r="Q158" s="494"/>
      <c r="R158" s="495"/>
      <c r="S158" s="496"/>
      <c r="T158" s="494"/>
      <c r="U158" s="495"/>
      <c r="V158" s="496"/>
      <c r="W158" s="488">
        <f>G158+M158+S158</f>
        <v>4500</v>
      </c>
      <c r="X158" s="489">
        <f>J158+P158+V158</f>
        <v>4500</v>
      </c>
      <c r="Y158" s="489">
        <f t="shared" si="19"/>
        <v>0</v>
      </c>
      <c r="Z158" s="330">
        <f t="shared" si="49"/>
        <v>0</v>
      </c>
      <c r="AA158" s="228"/>
      <c r="AB158" s="57"/>
      <c r="AC158" s="57"/>
      <c r="AD158" s="57"/>
      <c r="AE158" s="57"/>
      <c r="AF158" s="57"/>
      <c r="AG158" s="57"/>
    </row>
    <row r="159" spans="1:33" s="372" customFormat="1" ht="39.75" customHeight="1">
      <c r="A159" s="48" t="s">
        <v>20</v>
      </c>
      <c r="B159" s="122">
        <v>44356</v>
      </c>
      <c r="C159" s="465" t="s">
        <v>375</v>
      </c>
      <c r="D159" s="416" t="s">
        <v>82</v>
      </c>
      <c r="E159" s="539">
        <v>2</v>
      </c>
      <c r="F159" s="539">
        <v>1500</v>
      </c>
      <c r="G159" s="536">
        <f t="shared" si="43"/>
        <v>3000</v>
      </c>
      <c r="H159" s="539">
        <v>2</v>
      </c>
      <c r="I159" s="539">
        <v>1500</v>
      </c>
      <c r="J159" s="536">
        <f t="shared" si="44"/>
        <v>3000</v>
      </c>
      <c r="K159" s="494"/>
      <c r="L159" s="495"/>
      <c r="M159" s="496"/>
      <c r="N159" s="494"/>
      <c r="O159" s="495"/>
      <c r="P159" s="496"/>
      <c r="Q159" s="494"/>
      <c r="R159" s="495"/>
      <c r="S159" s="496"/>
      <c r="T159" s="494"/>
      <c r="U159" s="495"/>
      <c r="V159" s="496"/>
      <c r="W159" s="488">
        <f>G159+M159+S159</f>
        <v>3000</v>
      </c>
      <c r="X159" s="489">
        <f>J159+P159+V159</f>
        <v>3000</v>
      </c>
      <c r="Y159" s="489">
        <f t="shared" si="19"/>
        <v>0</v>
      </c>
      <c r="Z159" s="330">
        <f t="shared" si="49"/>
        <v>0</v>
      </c>
      <c r="AA159" s="228"/>
      <c r="AB159" s="57"/>
      <c r="AC159" s="57"/>
      <c r="AD159" s="57"/>
      <c r="AE159" s="57"/>
      <c r="AF159" s="57"/>
      <c r="AG159" s="57"/>
    </row>
    <row r="160" spans="1:33" ht="42" customHeight="1">
      <c r="A160" s="58" t="s">
        <v>20</v>
      </c>
      <c r="B160" s="122">
        <v>44386</v>
      </c>
      <c r="C160" s="465" t="s">
        <v>376</v>
      </c>
      <c r="D160" s="416" t="s">
        <v>82</v>
      </c>
      <c r="E160" s="539">
        <v>1</v>
      </c>
      <c r="F160" s="539">
        <v>12000</v>
      </c>
      <c r="G160" s="540">
        <f t="shared" si="43"/>
        <v>12000</v>
      </c>
      <c r="H160" s="539">
        <v>1</v>
      </c>
      <c r="I160" s="539">
        <v>12000</v>
      </c>
      <c r="J160" s="540">
        <f t="shared" si="44"/>
        <v>12000</v>
      </c>
      <c r="K160" s="494"/>
      <c r="L160" s="495"/>
      <c r="M160" s="496">
        <f t="shared" si="45"/>
        <v>0</v>
      </c>
      <c r="N160" s="494"/>
      <c r="O160" s="495"/>
      <c r="P160" s="496">
        <f t="shared" si="46"/>
        <v>0</v>
      </c>
      <c r="Q160" s="494"/>
      <c r="R160" s="495"/>
      <c r="S160" s="496">
        <f t="shared" si="50"/>
        <v>0</v>
      </c>
      <c r="T160" s="494"/>
      <c r="U160" s="495"/>
      <c r="V160" s="496">
        <f t="shared" si="51"/>
        <v>0</v>
      </c>
      <c r="W160" s="488">
        <f t="shared" si="47"/>
        <v>12000</v>
      </c>
      <c r="X160" s="489">
        <f t="shared" si="48"/>
        <v>12000</v>
      </c>
      <c r="Y160" s="489">
        <f t="shared" si="19"/>
        <v>0</v>
      </c>
      <c r="Z160" s="259">
        <f t="shared" si="49"/>
        <v>0</v>
      </c>
      <c r="AA160" s="228"/>
      <c r="AB160" s="57"/>
      <c r="AC160" s="57"/>
      <c r="AD160" s="57"/>
      <c r="AE160" s="57"/>
      <c r="AF160" s="57"/>
      <c r="AG160" s="57"/>
    </row>
    <row r="161" spans="1:33" ht="51.75" customHeight="1" thickBot="1">
      <c r="A161" s="58" t="s">
        <v>20</v>
      </c>
      <c r="B161" s="122">
        <v>44417</v>
      </c>
      <c r="C161" s="466" t="s">
        <v>188</v>
      </c>
      <c r="D161" s="72"/>
      <c r="E161" s="494"/>
      <c r="F161" s="495">
        <v>0.22</v>
      </c>
      <c r="G161" s="496">
        <f t="shared" si="43"/>
        <v>0</v>
      </c>
      <c r="H161" s="494"/>
      <c r="I161" s="495">
        <v>0.22</v>
      </c>
      <c r="J161" s="496">
        <f t="shared" si="44"/>
        <v>0</v>
      </c>
      <c r="K161" s="494"/>
      <c r="L161" s="495">
        <v>0.22</v>
      </c>
      <c r="M161" s="496">
        <f t="shared" si="45"/>
        <v>0</v>
      </c>
      <c r="N161" s="494"/>
      <c r="O161" s="495">
        <v>0.22</v>
      </c>
      <c r="P161" s="496">
        <f t="shared" si="46"/>
        <v>0</v>
      </c>
      <c r="Q161" s="494"/>
      <c r="R161" s="495">
        <v>0.22</v>
      </c>
      <c r="S161" s="496">
        <f t="shared" si="50"/>
        <v>0</v>
      </c>
      <c r="T161" s="494"/>
      <c r="U161" s="495">
        <v>0.22</v>
      </c>
      <c r="V161" s="496">
        <f t="shared" si="51"/>
        <v>0</v>
      </c>
      <c r="W161" s="488">
        <f t="shared" si="47"/>
        <v>0</v>
      </c>
      <c r="X161" s="517">
        <f t="shared" si="48"/>
        <v>0</v>
      </c>
      <c r="Y161" s="517">
        <f t="shared" si="19"/>
        <v>0</v>
      </c>
      <c r="Z161" s="336" t="e">
        <f t="shared" si="49"/>
        <v>#DIV/0!</v>
      </c>
      <c r="AA161" s="228"/>
      <c r="AB161" s="5"/>
      <c r="AC161" s="5"/>
      <c r="AD161" s="5"/>
      <c r="AE161" s="5"/>
      <c r="AF161" s="5"/>
      <c r="AG161" s="5"/>
    </row>
    <row r="162" spans="1:33" ht="30" customHeight="1" thickBot="1">
      <c r="A162" s="102" t="s">
        <v>189</v>
      </c>
      <c r="B162" s="103"/>
      <c r="C162" s="104"/>
      <c r="D162" s="105"/>
      <c r="E162" s="481">
        <f>SUM(E154:E160)</f>
        <v>112</v>
      </c>
      <c r="F162" s="482"/>
      <c r="G162" s="541">
        <f>SUM(G154:G161)</f>
        <v>80000</v>
      </c>
      <c r="H162" s="481">
        <f>SUM(H154:H160)</f>
        <v>112</v>
      </c>
      <c r="I162" s="482"/>
      <c r="J162" s="541">
        <f>SUM(J154:J161)</f>
        <v>79850</v>
      </c>
      <c r="K162" s="542">
        <f>SUM(K154:K160)</f>
        <v>0</v>
      </c>
      <c r="L162" s="482"/>
      <c r="M162" s="541">
        <f>SUM(M154:M161)</f>
        <v>0</v>
      </c>
      <c r="N162" s="542">
        <f>SUM(N154:N160)</f>
        <v>0</v>
      </c>
      <c r="O162" s="482"/>
      <c r="P162" s="541">
        <f>SUM(P154:P161)</f>
        <v>0</v>
      </c>
      <c r="Q162" s="542">
        <f>SUM(Q154:Q160)</f>
        <v>2</v>
      </c>
      <c r="R162" s="482"/>
      <c r="S162" s="541">
        <f>SUM(S154:S161)</f>
        <v>4000</v>
      </c>
      <c r="T162" s="542">
        <f>SUM(T154:T160)</f>
        <v>2</v>
      </c>
      <c r="U162" s="482"/>
      <c r="V162" s="543">
        <f>SUM(V154:V161)</f>
        <v>5200</v>
      </c>
      <c r="W162" s="544">
        <f>SUM(W154:W161)</f>
        <v>84000</v>
      </c>
      <c r="X162" s="545">
        <f>SUM(X154:X161)</f>
        <v>85050</v>
      </c>
      <c r="Y162" s="545">
        <f t="shared" si="19"/>
        <v>-1050</v>
      </c>
      <c r="Z162" s="340">
        <f>Y162/W162</f>
        <v>-0.0125</v>
      </c>
      <c r="AA162" s="341"/>
      <c r="AB162" s="5"/>
      <c r="AC162" s="5"/>
      <c r="AD162" s="5"/>
      <c r="AE162" s="5"/>
      <c r="AF162" s="5"/>
      <c r="AG162" s="5"/>
    </row>
    <row r="163" spans="1:33" ht="30" customHeight="1" thickBot="1">
      <c r="A163" s="111" t="s">
        <v>17</v>
      </c>
      <c r="B163" s="91">
        <v>10</v>
      </c>
      <c r="C163" s="117" t="s">
        <v>190</v>
      </c>
      <c r="D163" s="10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37"/>
      <c r="X163" s="337"/>
      <c r="Y163" s="300"/>
      <c r="Z163" s="337"/>
      <c r="AA163" s="338"/>
      <c r="AB163" s="5"/>
      <c r="AC163" s="5"/>
      <c r="AD163" s="5"/>
      <c r="AE163" s="5"/>
      <c r="AF163" s="5"/>
      <c r="AG163" s="5"/>
    </row>
    <row r="164" spans="1:33" ht="30" customHeight="1">
      <c r="A164" s="48" t="s">
        <v>20</v>
      </c>
      <c r="B164" s="122">
        <v>43840</v>
      </c>
      <c r="C164" s="127" t="s">
        <v>191</v>
      </c>
      <c r="D164" s="121"/>
      <c r="E164" s="128"/>
      <c r="F164" s="83"/>
      <c r="G164" s="84">
        <f>E164*F164</f>
        <v>0</v>
      </c>
      <c r="H164" s="128"/>
      <c r="I164" s="83"/>
      <c r="J164" s="84">
        <f>H164*I164</f>
        <v>0</v>
      </c>
      <c r="K164" s="82"/>
      <c r="L164" s="83"/>
      <c r="M164" s="84">
        <f>K164*L164</f>
        <v>0</v>
      </c>
      <c r="N164" s="82"/>
      <c r="O164" s="83"/>
      <c r="P164" s="84">
        <f>N164*O164</f>
        <v>0</v>
      </c>
      <c r="Q164" s="82"/>
      <c r="R164" s="83"/>
      <c r="S164" s="84">
        <f>Q164*R164</f>
        <v>0</v>
      </c>
      <c r="T164" s="82"/>
      <c r="U164" s="83"/>
      <c r="V164" s="353">
        <f>T164*U164</f>
        <v>0</v>
      </c>
      <c r="W164" s="354">
        <f>G164+M164+S164</f>
        <v>0</v>
      </c>
      <c r="X164" s="348">
        <f>J164+P164+V164</f>
        <v>0</v>
      </c>
      <c r="Y164" s="348">
        <f t="shared" si="19"/>
        <v>0</v>
      </c>
      <c r="Z164" s="349" t="e">
        <f aca="true" t="shared" si="52" ref="Z164:Z169">Y164/W164</f>
        <v>#DIV/0!</v>
      </c>
      <c r="AA164" s="355"/>
      <c r="AB164" s="57"/>
      <c r="AC164" s="57"/>
      <c r="AD164" s="57"/>
      <c r="AE164" s="57"/>
      <c r="AF164" s="57"/>
      <c r="AG164" s="57"/>
    </row>
    <row r="165" spans="1:33" ht="30" customHeight="1">
      <c r="A165" s="48" t="s">
        <v>20</v>
      </c>
      <c r="B165" s="122">
        <v>43871</v>
      </c>
      <c r="C165" s="127" t="s">
        <v>191</v>
      </c>
      <c r="D165" s="123"/>
      <c r="E165" s="124"/>
      <c r="F165" s="53"/>
      <c r="G165" s="54">
        <f>E165*F165</f>
        <v>0</v>
      </c>
      <c r="H165" s="124"/>
      <c r="I165" s="53"/>
      <c r="J165" s="54">
        <f>H165*I165</f>
        <v>0</v>
      </c>
      <c r="K165" s="52"/>
      <c r="L165" s="53"/>
      <c r="M165" s="54">
        <f>K165*L165</f>
        <v>0</v>
      </c>
      <c r="N165" s="52"/>
      <c r="O165" s="53"/>
      <c r="P165" s="54">
        <f>N165*O165</f>
        <v>0</v>
      </c>
      <c r="Q165" s="52"/>
      <c r="R165" s="53"/>
      <c r="S165" s="54">
        <f>Q165*R165</f>
        <v>0</v>
      </c>
      <c r="T165" s="52"/>
      <c r="U165" s="53"/>
      <c r="V165" s="325">
        <f>T165*U165</f>
        <v>0</v>
      </c>
      <c r="W165" s="328">
        <f>G165+M165+S165</f>
        <v>0</v>
      </c>
      <c r="X165" s="329">
        <f>J165+P165+V165</f>
        <v>0</v>
      </c>
      <c r="Y165" s="329">
        <f t="shared" si="19"/>
        <v>0</v>
      </c>
      <c r="Z165" s="330" t="e">
        <f t="shared" si="52"/>
        <v>#DIV/0!</v>
      </c>
      <c r="AA165" s="331"/>
      <c r="AB165" s="57"/>
      <c r="AC165" s="57"/>
      <c r="AD165" s="57"/>
      <c r="AE165" s="57"/>
      <c r="AF165" s="57"/>
      <c r="AG165" s="57"/>
    </row>
    <row r="166" spans="1:33" ht="30" customHeight="1">
      <c r="A166" s="48" t="s">
        <v>20</v>
      </c>
      <c r="B166" s="122">
        <v>43900</v>
      </c>
      <c r="C166" s="162" t="s">
        <v>191</v>
      </c>
      <c r="D166" s="123"/>
      <c r="E166" s="124"/>
      <c r="F166" s="53"/>
      <c r="G166" s="54">
        <f>E166*F166</f>
        <v>0</v>
      </c>
      <c r="H166" s="124"/>
      <c r="I166" s="53"/>
      <c r="J166" s="54">
        <f>H166*I166</f>
        <v>0</v>
      </c>
      <c r="K166" s="52"/>
      <c r="L166" s="53"/>
      <c r="M166" s="54">
        <f>K166*L166</f>
        <v>0</v>
      </c>
      <c r="N166" s="52"/>
      <c r="O166" s="53"/>
      <c r="P166" s="54">
        <f>N166*O166</f>
        <v>0</v>
      </c>
      <c r="Q166" s="52"/>
      <c r="R166" s="53"/>
      <c r="S166" s="54">
        <f>Q166*R166</f>
        <v>0</v>
      </c>
      <c r="T166" s="52"/>
      <c r="U166" s="53"/>
      <c r="V166" s="325">
        <f>T166*U166</f>
        <v>0</v>
      </c>
      <c r="W166" s="328">
        <f>G166+M166+S166</f>
        <v>0</v>
      </c>
      <c r="X166" s="329">
        <f>J166+P166+V166</f>
        <v>0</v>
      </c>
      <c r="Y166" s="329">
        <f t="shared" si="19"/>
        <v>0</v>
      </c>
      <c r="Z166" s="330" t="e">
        <f t="shared" si="52"/>
        <v>#DIV/0!</v>
      </c>
      <c r="AA166" s="331"/>
      <c r="AB166" s="57"/>
      <c r="AC166" s="57"/>
      <c r="AD166" s="57"/>
      <c r="AE166" s="57"/>
      <c r="AF166" s="57"/>
      <c r="AG166" s="57"/>
    </row>
    <row r="167" spans="1:33" ht="30" customHeight="1">
      <c r="A167" s="58" t="s">
        <v>20</v>
      </c>
      <c r="B167" s="129">
        <v>43931</v>
      </c>
      <c r="C167" s="163" t="s">
        <v>248</v>
      </c>
      <c r="D167" s="125" t="s">
        <v>23</v>
      </c>
      <c r="E167" s="126"/>
      <c r="F167" s="62"/>
      <c r="G167" s="54">
        <f>E167*F167</f>
        <v>0</v>
      </c>
      <c r="H167" s="126"/>
      <c r="I167" s="62"/>
      <c r="J167" s="54">
        <f>H167*I167</f>
        <v>0</v>
      </c>
      <c r="K167" s="61"/>
      <c r="L167" s="62"/>
      <c r="M167" s="63">
        <f>K167*L167</f>
        <v>0</v>
      </c>
      <c r="N167" s="61"/>
      <c r="O167" s="62"/>
      <c r="P167" s="63">
        <f>N167*O167</f>
        <v>0</v>
      </c>
      <c r="Q167" s="61"/>
      <c r="R167" s="62"/>
      <c r="S167" s="63">
        <f>Q167*R167</f>
        <v>0</v>
      </c>
      <c r="T167" s="61"/>
      <c r="U167" s="62"/>
      <c r="V167" s="346">
        <f>T167*U167</f>
        <v>0</v>
      </c>
      <c r="W167" s="356">
        <f>G167+M167+S167</f>
        <v>0</v>
      </c>
      <c r="X167" s="329">
        <f>J167+P167+V167</f>
        <v>0</v>
      </c>
      <c r="Y167" s="329">
        <f t="shared" si="19"/>
        <v>0</v>
      </c>
      <c r="Z167" s="330" t="e">
        <f t="shared" si="52"/>
        <v>#DIV/0!</v>
      </c>
      <c r="AA167" s="357"/>
      <c r="AB167" s="57"/>
      <c r="AC167" s="57"/>
      <c r="AD167" s="57"/>
      <c r="AE167" s="57"/>
      <c r="AF167" s="57"/>
      <c r="AG167" s="57"/>
    </row>
    <row r="168" spans="1:33" ht="30" customHeight="1" thickBot="1">
      <c r="A168" s="58" t="s">
        <v>20</v>
      </c>
      <c r="B168" s="130">
        <v>43961</v>
      </c>
      <c r="C168" s="116" t="s">
        <v>192</v>
      </c>
      <c r="D168" s="131"/>
      <c r="E168" s="61"/>
      <c r="F168" s="62">
        <v>0.22</v>
      </c>
      <c r="G168" s="63">
        <f>E168*F168</f>
        <v>0</v>
      </c>
      <c r="H168" s="61"/>
      <c r="I168" s="62">
        <v>0.22</v>
      </c>
      <c r="J168" s="63">
        <f>H168*I168</f>
        <v>0</v>
      </c>
      <c r="K168" s="61"/>
      <c r="L168" s="62">
        <v>0.22</v>
      </c>
      <c r="M168" s="63">
        <f>K168*L168</f>
        <v>0</v>
      </c>
      <c r="N168" s="61"/>
      <c r="O168" s="62">
        <v>0.22</v>
      </c>
      <c r="P168" s="63">
        <f>N168*O168</f>
        <v>0</v>
      </c>
      <c r="Q168" s="61"/>
      <c r="R168" s="62">
        <v>0.22</v>
      </c>
      <c r="S168" s="63">
        <f>Q168*R168</f>
        <v>0</v>
      </c>
      <c r="T168" s="61"/>
      <c r="U168" s="62">
        <v>0.22</v>
      </c>
      <c r="V168" s="346">
        <f>T168*U168</f>
        <v>0</v>
      </c>
      <c r="W168" s="332">
        <f>G168+M168+S168</f>
        <v>0</v>
      </c>
      <c r="X168" s="333">
        <f>J168+P168+V168</f>
        <v>0</v>
      </c>
      <c r="Y168" s="333">
        <f t="shared" si="19"/>
        <v>0</v>
      </c>
      <c r="Z168" s="334" t="e">
        <f t="shared" si="52"/>
        <v>#DIV/0!</v>
      </c>
      <c r="AA168" s="358"/>
      <c r="AB168" s="5"/>
      <c r="AC168" s="5"/>
      <c r="AD168" s="5"/>
      <c r="AE168" s="5"/>
      <c r="AF168" s="5"/>
      <c r="AG168" s="5"/>
    </row>
    <row r="169" spans="1:33" ht="30" customHeight="1" thickBot="1">
      <c r="A169" s="102" t="s">
        <v>193</v>
      </c>
      <c r="B169" s="103"/>
      <c r="C169" s="104"/>
      <c r="D169" s="105"/>
      <c r="E169" s="106">
        <f>SUM(E164:E167)</f>
        <v>0</v>
      </c>
      <c r="F169" s="88"/>
      <c r="G169" s="87">
        <f>SUM(G164:G168)</f>
        <v>0</v>
      </c>
      <c r="H169" s="106">
        <f>SUM(H164:H167)</f>
        <v>0</v>
      </c>
      <c r="I169" s="88"/>
      <c r="J169" s="87">
        <f>SUM(J164:J168)</f>
        <v>0</v>
      </c>
      <c r="K169" s="89">
        <f>SUM(K164:K167)</f>
        <v>0</v>
      </c>
      <c r="L169" s="88"/>
      <c r="M169" s="87">
        <f>SUM(M164:M168)</f>
        <v>0</v>
      </c>
      <c r="N169" s="89">
        <f>SUM(N164:N167)</f>
        <v>0</v>
      </c>
      <c r="O169" s="88"/>
      <c r="P169" s="87">
        <f>SUM(P164:P168)</f>
        <v>0</v>
      </c>
      <c r="Q169" s="89">
        <f>SUM(Q164:Q167)</f>
        <v>0</v>
      </c>
      <c r="R169" s="88"/>
      <c r="S169" s="87">
        <f>SUM(S164:S168)</f>
        <v>0</v>
      </c>
      <c r="T169" s="89">
        <f>SUM(T164:T167)</f>
        <v>0</v>
      </c>
      <c r="U169" s="88"/>
      <c r="V169" s="292">
        <f>SUM(V164:V168)</f>
        <v>0</v>
      </c>
      <c r="W169" s="339">
        <f>SUM(W164:W168)</f>
        <v>0</v>
      </c>
      <c r="X169" s="340">
        <f>SUM(X164:X168)</f>
        <v>0</v>
      </c>
      <c r="Y169" s="340">
        <f aca="true" t="shared" si="53" ref="Y169:Y216">W169-X169</f>
        <v>0</v>
      </c>
      <c r="Z169" s="340" t="e">
        <f t="shared" si="52"/>
        <v>#DIV/0!</v>
      </c>
      <c r="AA169" s="341"/>
      <c r="AB169" s="5"/>
      <c r="AC169" s="5"/>
      <c r="AD169" s="5"/>
      <c r="AE169" s="5"/>
      <c r="AF169" s="5"/>
      <c r="AG169" s="5"/>
    </row>
    <row r="170" spans="1:33" ht="30" customHeight="1" thickBot="1">
      <c r="A170" s="111" t="s">
        <v>17</v>
      </c>
      <c r="B170" s="91">
        <v>11</v>
      </c>
      <c r="C170" s="113" t="s">
        <v>194</v>
      </c>
      <c r="D170" s="10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37"/>
      <c r="X170" s="337"/>
      <c r="Y170" s="300"/>
      <c r="Z170" s="337"/>
      <c r="AA170" s="338"/>
      <c r="AB170" s="5"/>
      <c r="AC170" s="5"/>
      <c r="AD170" s="5"/>
      <c r="AE170" s="5"/>
      <c r="AF170" s="5"/>
      <c r="AG170" s="5"/>
    </row>
    <row r="171" spans="1:33" ht="30" customHeight="1">
      <c r="A171" s="132" t="s">
        <v>20</v>
      </c>
      <c r="B171" s="122">
        <v>43841</v>
      </c>
      <c r="C171" s="127" t="s">
        <v>195</v>
      </c>
      <c r="D171" s="81" t="s">
        <v>55</v>
      </c>
      <c r="E171" s="82"/>
      <c r="F171" s="83"/>
      <c r="G171" s="84">
        <f>E171*F171</f>
        <v>0</v>
      </c>
      <c r="H171" s="82"/>
      <c r="I171" s="83"/>
      <c r="J171" s="84">
        <f>H171*I171</f>
        <v>0</v>
      </c>
      <c r="K171" s="82"/>
      <c r="L171" s="83"/>
      <c r="M171" s="84">
        <f>K171*L171</f>
        <v>0</v>
      </c>
      <c r="N171" s="82"/>
      <c r="O171" s="83"/>
      <c r="P171" s="84">
        <f>N171*O171</f>
        <v>0</v>
      </c>
      <c r="Q171" s="82"/>
      <c r="R171" s="83"/>
      <c r="S171" s="84">
        <f>Q171*R171</f>
        <v>0</v>
      </c>
      <c r="T171" s="82"/>
      <c r="U171" s="83"/>
      <c r="V171" s="353">
        <f>T171*U171</f>
        <v>0</v>
      </c>
      <c r="W171" s="354">
        <f>G171+M171+S171</f>
        <v>0</v>
      </c>
      <c r="X171" s="348">
        <f>J171+P171+V171</f>
        <v>0</v>
      </c>
      <c r="Y171" s="348">
        <f t="shared" si="53"/>
        <v>0</v>
      </c>
      <c r="Z171" s="349" t="e">
        <f>Y171/W171</f>
        <v>#DIV/0!</v>
      </c>
      <c r="AA171" s="355"/>
      <c r="AB171" s="57"/>
      <c r="AC171" s="57"/>
      <c r="AD171" s="57"/>
      <c r="AE171" s="57"/>
      <c r="AF171" s="57"/>
      <c r="AG171" s="57"/>
    </row>
    <row r="172" spans="1:33" ht="30" customHeight="1" thickBot="1">
      <c r="A172" s="133" t="s">
        <v>20</v>
      </c>
      <c r="B172" s="122">
        <v>43872</v>
      </c>
      <c r="C172" s="86" t="s">
        <v>195</v>
      </c>
      <c r="D172" s="60" t="s">
        <v>55</v>
      </c>
      <c r="E172" s="61"/>
      <c r="F172" s="62"/>
      <c r="G172" s="54">
        <f>E172*F172</f>
        <v>0</v>
      </c>
      <c r="H172" s="61"/>
      <c r="I172" s="62"/>
      <c r="J172" s="54">
        <f>H172*I172</f>
        <v>0</v>
      </c>
      <c r="K172" s="61"/>
      <c r="L172" s="62"/>
      <c r="M172" s="63">
        <f>K172*L172</f>
        <v>0</v>
      </c>
      <c r="N172" s="61"/>
      <c r="O172" s="62"/>
      <c r="P172" s="63">
        <f>N172*O172</f>
        <v>0</v>
      </c>
      <c r="Q172" s="61"/>
      <c r="R172" s="62"/>
      <c r="S172" s="63">
        <f>Q172*R172</f>
        <v>0</v>
      </c>
      <c r="T172" s="61"/>
      <c r="U172" s="62"/>
      <c r="V172" s="346">
        <f>T172*U172</f>
        <v>0</v>
      </c>
      <c r="W172" s="359">
        <f>G172+M172+S172</f>
        <v>0</v>
      </c>
      <c r="X172" s="333">
        <f>J172+P172+V172</f>
        <v>0</v>
      </c>
      <c r="Y172" s="333">
        <f t="shared" si="53"/>
        <v>0</v>
      </c>
      <c r="Z172" s="334" t="e">
        <f>Y172/W172</f>
        <v>#DIV/0!</v>
      </c>
      <c r="AA172" s="358"/>
      <c r="AB172" s="56"/>
      <c r="AC172" s="57"/>
      <c r="AD172" s="57"/>
      <c r="AE172" s="57"/>
      <c r="AF172" s="57"/>
      <c r="AG172" s="57"/>
    </row>
    <row r="173" spans="1:33" ht="30" customHeight="1" thickBot="1">
      <c r="A173" s="725" t="s">
        <v>196</v>
      </c>
      <c r="B173" s="726"/>
      <c r="C173" s="726"/>
      <c r="D173" s="727"/>
      <c r="E173" s="106">
        <f>SUM(E171:E172)</f>
        <v>0</v>
      </c>
      <c r="F173" s="88"/>
      <c r="G173" s="87">
        <f>SUM(G171:G172)</f>
        <v>0</v>
      </c>
      <c r="H173" s="106">
        <f>SUM(H171:H172)</f>
        <v>0</v>
      </c>
      <c r="I173" s="88"/>
      <c r="J173" s="87">
        <f>SUM(J171:J172)</f>
        <v>0</v>
      </c>
      <c r="K173" s="89">
        <f>SUM(K171:K172)</f>
        <v>0</v>
      </c>
      <c r="L173" s="88"/>
      <c r="M173" s="87">
        <f>SUM(M171:M172)</f>
        <v>0</v>
      </c>
      <c r="N173" s="89">
        <f>SUM(N171:N172)</f>
        <v>0</v>
      </c>
      <c r="O173" s="88"/>
      <c r="P173" s="87">
        <f>SUM(P171:P172)</f>
        <v>0</v>
      </c>
      <c r="Q173" s="89">
        <f>SUM(Q171:Q172)</f>
        <v>0</v>
      </c>
      <c r="R173" s="88"/>
      <c r="S173" s="87">
        <f>SUM(S171:S172)</f>
        <v>0</v>
      </c>
      <c r="T173" s="89">
        <f>SUM(T171:T172)</f>
        <v>0</v>
      </c>
      <c r="U173" s="88"/>
      <c r="V173" s="292">
        <f>SUM(V171:V172)</f>
        <v>0</v>
      </c>
      <c r="W173" s="339">
        <f>SUM(W171:W172)</f>
        <v>0</v>
      </c>
      <c r="X173" s="340">
        <f>SUM(X171:X172)</f>
        <v>0</v>
      </c>
      <c r="Y173" s="340">
        <f t="shared" si="53"/>
        <v>0</v>
      </c>
      <c r="Z173" s="340" t="e">
        <f>Y173/W173</f>
        <v>#DIV/0!</v>
      </c>
      <c r="AA173" s="341"/>
      <c r="AB173" s="5"/>
      <c r="AC173" s="5"/>
      <c r="AD173" s="5"/>
      <c r="AE173" s="5"/>
      <c r="AF173" s="5"/>
      <c r="AG173" s="5"/>
    </row>
    <row r="174" spans="1:33" ht="30" customHeight="1" thickBot="1">
      <c r="A174" s="90" t="s">
        <v>17</v>
      </c>
      <c r="B174" s="91">
        <v>12</v>
      </c>
      <c r="C174" s="92" t="s">
        <v>197</v>
      </c>
      <c r="D174" s="190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37"/>
      <c r="X174" s="337"/>
      <c r="Y174" s="300"/>
      <c r="Z174" s="337"/>
      <c r="AA174" s="338"/>
      <c r="AB174" s="5"/>
      <c r="AC174" s="5"/>
      <c r="AD174" s="5"/>
      <c r="AE174" s="5"/>
      <c r="AF174" s="5"/>
      <c r="AG174" s="5"/>
    </row>
    <row r="175" spans="1:33" ht="30" customHeight="1">
      <c r="A175" s="79" t="s">
        <v>20</v>
      </c>
      <c r="B175" s="134">
        <v>43842</v>
      </c>
      <c r="C175" s="189" t="s">
        <v>198</v>
      </c>
      <c r="D175" s="192" t="s">
        <v>199</v>
      </c>
      <c r="E175" s="128"/>
      <c r="F175" s="83"/>
      <c r="G175" s="84">
        <f>E175*F175</f>
        <v>0</v>
      </c>
      <c r="H175" s="128"/>
      <c r="I175" s="83"/>
      <c r="J175" s="84">
        <f>H175*I175</f>
        <v>0</v>
      </c>
      <c r="K175" s="82"/>
      <c r="L175" s="83"/>
      <c r="M175" s="84">
        <f>K175*L175</f>
        <v>0</v>
      </c>
      <c r="N175" s="82"/>
      <c r="O175" s="83"/>
      <c r="P175" s="84">
        <f>N175*O175</f>
        <v>0</v>
      </c>
      <c r="Q175" s="82"/>
      <c r="R175" s="83"/>
      <c r="S175" s="84">
        <f>Q175*R175</f>
        <v>0</v>
      </c>
      <c r="T175" s="82"/>
      <c r="U175" s="83"/>
      <c r="V175" s="353">
        <f>T175*U175</f>
        <v>0</v>
      </c>
      <c r="W175" s="354">
        <f>G175+M175+S175</f>
        <v>0</v>
      </c>
      <c r="X175" s="348">
        <f>J175+P175+V175</f>
        <v>0</v>
      </c>
      <c r="Y175" s="348">
        <f t="shared" si="53"/>
        <v>0</v>
      </c>
      <c r="Z175" s="349" t="e">
        <f>Y175/W175</f>
        <v>#DIV/0!</v>
      </c>
      <c r="AA175" s="360"/>
      <c r="AB175" s="56"/>
      <c r="AC175" s="57"/>
      <c r="AD175" s="57"/>
      <c r="AE175" s="57"/>
      <c r="AF175" s="57"/>
      <c r="AG175" s="57"/>
    </row>
    <row r="176" spans="1:33" ht="30" customHeight="1">
      <c r="A176" s="48" t="s">
        <v>20</v>
      </c>
      <c r="B176" s="122">
        <v>43873</v>
      </c>
      <c r="C176" s="164" t="s">
        <v>247</v>
      </c>
      <c r="D176" s="193" t="s">
        <v>175</v>
      </c>
      <c r="E176" s="124"/>
      <c r="F176" s="53"/>
      <c r="G176" s="54">
        <f>E176*F176</f>
        <v>0</v>
      </c>
      <c r="H176" s="124"/>
      <c r="I176" s="53"/>
      <c r="J176" s="54">
        <f>H176*I176</f>
        <v>0</v>
      </c>
      <c r="K176" s="52"/>
      <c r="L176" s="53"/>
      <c r="M176" s="54">
        <f>K176*L176</f>
        <v>0</v>
      </c>
      <c r="N176" s="52"/>
      <c r="O176" s="53"/>
      <c r="P176" s="54">
        <f>N176*O176</f>
        <v>0</v>
      </c>
      <c r="Q176" s="52"/>
      <c r="R176" s="53"/>
      <c r="S176" s="54">
        <f>Q176*R176</f>
        <v>0</v>
      </c>
      <c r="T176" s="52"/>
      <c r="U176" s="53"/>
      <c r="V176" s="325">
        <f>T176*U176</f>
        <v>0</v>
      </c>
      <c r="W176" s="361">
        <f>G176+M176+S176</f>
        <v>0</v>
      </c>
      <c r="X176" s="329">
        <f>J176+P176+V176</f>
        <v>0</v>
      </c>
      <c r="Y176" s="329">
        <f t="shared" si="53"/>
        <v>0</v>
      </c>
      <c r="Z176" s="330" t="e">
        <f>Y176/W176</f>
        <v>#DIV/0!</v>
      </c>
      <c r="AA176" s="362"/>
      <c r="AB176" s="57"/>
      <c r="AC176" s="57"/>
      <c r="AD176" s="57"/>
      <c r="AE176" s="57"/>
      <c r="AF176" s="57"/>
      <c r="AG176" s="57"/>
    </row>
    <row r="177" spans="1:33" ht="30" customHeight="1">
      <c r="A177" s="58" t="s">
        <v>20</v>
      </c>
      <c r="B177" s="129">
        <v>43902</v>
      </c>
      <c r="C177" s="86" t="s">
        <v>200</v>
      </c>
      <c r="D177" s="194" t="s">
        <v>175</v>
      </c>
      <c r="E177" s="126"/>
      <c r="F177" s="62"/>
      <c r="G177" s="63">
        <f>E177*F177</f>
        <v>0</v>
      </c>
      <c r="H177" s="126"/>
      <c r="I177" s="62"/>
      <c r="J177" s="63">
        <f>H177*I177</f>
        <v>0</v>
      </c>
      <c r="K177" s="61"/>
      <c r="L177" s="62"/>
      <c r="M177" s="63">
        <f>K177*L177</f>
        <v>0</v>
      </c>
      <c r="N177" s="61"/>
      <c r="O177" s="62"/>
      <c r="P177" s="63">
        <f>N177*O177</f>
        <v>0</v>
      </c>
      <c r="Q177" s="61"/>
      <c r="R177" s="62"/>
      <c r="S177" s="63">
        <f>Q177*R177</f>
        <v>0</v>
      </c>
      <c r="T177" s="61"/>
      <c r="U177" s="62"/>
      <c r="V177" s="346">
        <f>T177*U177</f>
        <v>0</v>
      </c>
      <c r="W177" s="356">
        <f>G177+M177+S177</f>
        <v>0</v>
      </c>
      <c r="X177" s="329">
        <f>J177+P177+V177</f>
        <v>0</v>
      </c>
      <c r="Y177" s="329">
        <f t="shared" si="53"/>
        <v>0</v>
      </c>
      <c r="Z177" s="330" t="e">
        <f>Y177/W177</f>
        <v>#DIV/0!</v>
      </c>
      <c r="AA177" s="363"/>
      <c r="AB177" s="57"/>
      <c r="AC177" s="57"/>
      <c r="AD177" s="57"/>
      <c r="AE177" s="57"/>
      <c r="AF177" s="57"/>
      <c r="AG177" s="57"/>
    </row>
    <row r="178" spans="1:33" ht="30" customHeight="1" thickBot="1">
      <c r="A178" s="58" t="s">
        <v>20</v>
      </c>
      <c r="B178" s="129">
        <v>43933</v>
      </c>
      <c r="C178" s="218" t="s">
        <v>254</v>
      </c>
      <c r="D178" s="195"/>
      <c r="E178" s="126"/>
      <c r="F178" s="62">
        <v>0.22</v>
      </c>
      <c r="G178" s="63">
        <f>E178*F178</f>
        <v>0</v>
      </c>
      <c r="H178" s="126"/>
      <c r="I178" s="62">
        <v>0.22</v>
      </c>
      <c r="J178" s="63">
        <f>H178*I178</f>
        <v>0</v>
      </c>
      <c r="K178" s="61"/>
      <c r="L178" s="62">
        <v>0.22</v>
      </c>
      <c r="M178" s="63">
        <f>K178*L178</f>
        <v>0</v>
      </c>
      <c r="N178" s="61"/>
      <c r="O178" s="62">
        <v>0.22</v>
      </c>
      <c r="P178" s="63">
        <f>N178*O178</f>
        <v>0</v>
      </c>
      <c r="Q178" s="61"/>
      <c r="R178" s="62">
        <v>0.22</v>
      </c>
      <c r="S178" s="63">
        <f>Q178*R178</f>
        <v>0</v>
      </c>
      <c r="T178" s="61"/>
      <c r="U178" s="62">
        <v>0.22</v>
      </c>
      <c r="V178" s="346">
        <f>T178*U178</f>
        <v>0</v>
      </c>
      <c r="W178" s="332">
        <f>G178+M178+S178</f>
        <v>0</v>
      </c>
      <c r="X178" s="333">
        <f>J178+P178+V178</f>
        <v>0</v>
      </c>
      <c r="Y178" s="333">
        <f t="shared" si="53"/>
        <v>0</v>
      </c>
      <c r="Z178" s="334" t="e">
        <f>Y178/W178</f>
        <v>#DIV/0!</v>
      </c>
      <c r="AA178" s="335"/>
      <c r="AB178" s="5"/>
      <c r="AC178" s="5"/>
      <c r="AD178" s="5"/>
      <c r="AE178" s="5"/>
      <c r="AF178" s="5"/>
      <c r="AG178" s="5"/>
    </row>
    <row r="179" spans="1:33" ht="30" customHeight="1" thickBot="1">
      <c r="A179" s="102" t="s">
        <v>201</v>
      </c>
      <c r="B179" s="103"/>
      <c r="C179" s="104"/>
      <c r="D179" s="191"/>
      <c r="E179" s="106">
        <f>SUM(E175:E177)</f>
        <v>0</v>
      </c>
      <c r="F179" s="88"/>
      <c r="G179" s="87">
        <f>SUM(G175:G178)</f>
        <v>0</v>
      </c>
      <c r="H179" s="106">
        <f>SUM(H175:H177)</f>
        <v>0</v>
      </c>
      <c r="I179" s="88"/>
      <c r="J179" s="87">
        <f>SUM(J175:J178)</f>
        <v>0</v>
      </c>
      <c r="K179" s="89">
        <f>SUM(K175:K177)</f>
        <v>0</v>
      </c>
      <c r="L179" s="88"/>
      <c r="M179" s="87">
        <f>SUM(M175:M178)</f>
        <v>0</v>
      </c>
      <c r="N179" s="89">
        <f>SUM(N175:N177)</f>
        <v>0</v>
      </c>
      <c r="O179" s="88"/>
      <c r="P179" s="87">
        <f>SUM(P175:P178)</f>
        <v>0</v>
      </c>
      <c r="Q179" s="89">
        <f>SUM(Q175:Q177)</f>
        <v>0</v>
      </c>
      <c r="R179" s="88"/>
      <c r="S179" s="87">
        <f>SUM(S175:S178)</f>
        <v>0</v>
      </c>
      <c r="T179" s="89">
        <f>SUM(T175:T177)</f>
        <v>0</v>
      </c>
      <c r="U179" s="88"/>
      <c r="V179" s="292">
        <f>SUM(V175:V178)</f>
        <v>0</v>
      </c>
      <c r="W179" s="339">
        <f>SUM(W175:W178)</f>
        <v>0</v>
      </c>
      <c r="X179" s="340">
        <f>SUM(X175:X178)</f>
        <v>0</v>
      </c>
      <c r="Y179" s="340">
        <f t="shared" si="53"/>
        <v>0</v>
      </c>
      <c r="Z179" s="340" t="e">
        <f>Y179/W179</f>
        <v>#DIV/0!</v>
      </c>
      <c r="AA179" s="341"/>
      <c r="AB179" s="5"/>
      <c r="AC179" s="5"/>
      <c r="AD179" s="5"/>
      <c r="AE179" s="5"/>
      <c r="AF179" s="5"/>
      <c r="AG179" s="5"/>
    </row>
    <row r="180" spans="1:33" ht="30" customHeight="1" thickBot="1">
      <c r="A180" s="90" t="s">
        <v>17</v>
      </c>
      <c r="B180" s="213">
        <v>13</v>
      </c>
      <c r="C180" s="92" t="s">
        <v>202</v>
      </c>
      <c r="D180" s="36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37"/>
      <c r="X180" s="337"/>
      <c r="Y180" s="300"/>
      <c r="Z180" s="337"/>
      <c r="AA180" s="338"/>
      <c r="AB180" s="4"/>
      <c r="AC180" s="5"/>
      <c r="AD180" s="5"/>
      <c r="AE180" s="5"/>
      <c r="AF180" s="5"/>
      <c r="AG180" s="5"/>
    </row>
    <row r="181" spans="1:33" ht="30" customHeight="1" thickBot="1">
      <c r="A181" s="181" t="s">
        <v>18</v>
      </c>
      <c r="B181" s="182" t="s">
        <v>203</v>
      </c>
      <c r="C181" s="210" t="s">
        <v>204</v>
      </c>
      <c r="D181" s="66"/>
      <c r="E181" s="506">
        <f>SUM(E182:E184)</f>
        <v>1</v>
      </c>
      <c r="F181" s="507"/>
      <c r="G181" s="508">
        <f>SUM(G182:G186)</f>
        <v>50000</v>
      </c>
      <c r="H181" s="506">
        <f>SUM(H182:H184)</f>
        <v>1</v>
      </c>
      <c r="I181" s="507"/>
      <c r="J181" s="508">
        <f>SUM(J182:J186)</f>
        <v>50000</v>
      </c>
      <c r="K181" s="506">
        <f>SUM(K182:K184)</f>
        <v>0</v>
      </c>
      <c r="L181" s="507"/>
      <c r="M181" s="508">
        <f>SUM(M182:M186)</f>
        <v>0</v>
      </c>
      <c r="N181" s="506">
        <f>SUM(N182:N184)</f>
        <v>0</v>
      </c>
      <c r="O181" s="507"/>
      <c r="P181" s="508">
        <f>SUM(P182:P186)</f>
        <v>0</v>
      </c>
      <c r="Q181" s="506">
        <f>SUM(Q182:Q184)</f>
        <v>0</v>
      </c>
      <c r="R181" s="507"/>
      <c r="S181" s="508">
        <f>SUM(S182:S186)</f>
        <v>0</v>
      </c>
      <c r="T181" s="506">
        <f>SUM(T182:T184)</f>
        <v>0</v>
      </c>
      <c r="U181" s="507"/>
      <c r="V181" s="509">
        <f>SUM(V182:V186)</f>
        <v>0</v>
      </c>
      <c r="W181" s="510">
        <f>SUM(W182:W186)</f>
        <v>50000</v>
      </c>
      <c r="X181" s="511">
        <f>SUM(X182:X186)</f>
        <v>50000</v>
      </c>
      <c r="Y181" s="326">
        <f t="shared" si="53"/>
        <v>0</v>
      </c>
      <c r="Z181" s="326">
        <f>Y181/W181</f>
        <v>0</v>
      </c>
      <c r="AA181" s="327"/>
      <c r="AB181" s="47"/>
      <c r="AC181" s="47"/>
      <c r="AD181" s="47"/>
      <c r="AE181" s="47"/>
      <c r="AF181" s="47"/>
      <c r="AG181" s="47"/>
    </row>
    <row r="182" spans="1:33" ht="40.5" customHeight="1">
      <c r="A182" s="48" t="s">
        <v>20</v>
      </c>
      <c r="B182" s="183" t="s">
        <v>205</v>
      </c>
      <c r="C182" s="467" t="s">
        <v>391</v>
      </c>
      <c r="D182" s="241" t="s">
        <v>82</v>
      </c>
      <c r="E182" s="512">
        <v>1</v>
      </c>
      <c r="F182" s="513">
        <v>20000</v>
      </c>
      <c r="G182" s="514">
        <f>E182*F182</f>
        <v>20000</v>
      </c>
      <c r="H182" s="512">
        <v>1</v>
      </c>
      <c r="I182" s="513">
        <v>20000</v>
      </c>
      <c r="J182" s="514">
        <f>H182*I182</f>
        <v>20000</v>
      </c>
      <c r="K182" s="485"/>
      <c r="L182" s="486"/>
      <c r="M182" s="487">
        <f>K182*L182</f>
        <v>0</v>
      </c>
      <c r="N182" s="485"/>
      <c r="O182" s="486"/>
      <c r="P182" s="487">
        <f>N182*O182</f>
        <v>0</v>
      </c>
      <c r="Q182" s="485"/>
      <c r="R182" s="486"/>
      <c r="S182" s="487">
        <f>Q182*R182</f>
        <v>0</v>
      </c>
      <c r="T182" s="485"/>
      <c r="U182" s="486"/>
      <c r="V182" s="515">
        <f>T182*U182</f>
        <v>0</v>
      </c>
      <c r="W182" s="516">
        <f aca="true" t="shared" si="54" ref="W182:W215">G182+M182+S182</f>
        <v>20000</v>
      </c>
      <c r="X182" s="489">
        <f aca="true" t="shared" si="55" ref="X182:X215">J182+P182+V182</f>
        <v>20000</v>
      </c>
      <c r="Y182" s="329">
        <f t="shared" si="53"/>
        <v>0</v>
      </c>
      <c r="Z182" s="330">
        <f aca="true" t="shared" si="56" ref="Z182:Z215">Y182/W182</f>
        <v>0</v>
      </c>
      <c r="AA182" s="331"/>
      <c r="AB182" s="57"/>
      <c r="AC182" s="57"/>
      <c r="AD182" s="57"/>
      <c r="AE182" s="57"/>
      <c r="AF182" s="57"/>
      <c r="AG182" s="57"/>
    </row>
    <row r="183" spans="1:33" ht="30" customHeight="1">
      <c r="A183" s="48" t="s">
        <v>20</v>
      </c>
      <c r="B183" s="183" t="s">
        <v>206</v>
      </c>
      <c r="C183" s="468" t="s">
        <v>207</v>
      </c>
      <c r="D183" s="241" t="s">
        <v>82</v>
      </c>
      <c r="E183" s="485">
        <v>0</v>
      </c>
      <c r="F183" s="486"/>
      <c r="G183" s="487">
        <f>E183*F183</f>
        <v>0</v>
      </c>
      <c r="H183" s="485">
        <v>0</v>
      </c>
      <c r="I183" s="486"/>
      <c r="J183" s="487">
        <f>H183*I183</f>
        <v>0</v>
      </c>
      <c r="K183" s="485"/>
      <c r="L183" s="486"/>
      <c r="M183" s="487">
        <f>K183*L183</f>
        <v>0</v>
      </c>
      <c r="N183" s="485"/>
      <c r="O183" s="486"/>
      <c r="P183" s="487">
        <f>N183*O183</f>
        <v>0</v>
      </c>
      <c r="Q183" s="485"/>
      <c r="R183" s="486"/>
      <c r="S183" s="487">
        <f>Q183*R183</f>
        <v>0</v>
      </c>
      <c r="T183" s="485"/>
      <c r="U183" s="486"/>
      <c r="V183" s="515">
        <f>T183*U183</f>
        <v>0</v>
      </c>
      <c r="W183" s="516">
        <f t="shared" si="54"/>
        <v>0</v>
      </c>
      <c r="X183" s="489">
        <f t="shared" si="55"/>
        <v>0</v>
      </c>
      <c r="Y183" s="329">
        <f t="shared" si="53"/>
        <v>0</v>
      </c>
      <c r="Z183" s="330" t="e">
        <f t="shared" si="56"/>
        <v>#DIV/0!</v>
      </c>
      <c r="AA183" s="331"/>
      <c r="AB183" s="57"/>
      <c r="AC183" s="57"/>
      <c r="AD183" s="57"/>
      <c r="AE183" s="57"/>
      <c r="AF183" s="57"/>
      <c r="AG183" s="57"/>
    </row>
    <row r="184" spans="1:33" ht="30" customHeight="1">
      <c r="A184" s="48" t="s">
        <v>20</v>
      </c>
      <c r="B184" s="183" t="s">
        <v>208</v>
      </c>
      <c r="C184" s="468" t="s">
        <v>209</v>
      </c>
      <c r="D184" s="51" t="s">
        <v>82</v>
      </c>
      <c r="E184" s="485">
        <v>0</v>
      </c>
      <c r="F184" s="486"/>
      <c r="G184" s="487">
        <f>E184*F184</f>
        <v>0</v>
      </c>
      <c r="H184" s="485">
        <v>0</v>
      </c>
      <c r="I184" s="486"/>
      <c r="J184" s="487">
        <f>H184*I184</f>
        <v>0</v>
      </c>
      <c r="K184" s="485"/>
      <c r="L184" s="486"/>
      <c r="M184" s="487">
        <f>K184*L184</f>
        <v>0</v>
      </c>
      <c r="N184" s="485"/>
      <c r="O184" s="486"/>
      <c r="P184" s="487">
        <f>N184*O184</f>
        <v>0</v>
      </c>
      <c r="Q184" s="485"/>
      <c r="R184" s="486"/>
      <c r="S184" s="487">
        <f>Q184*R184</f>
        <v>0</v>
      </c>
      <c r="T184" s="485"/>
      <c r="U184" s="486"/>
      <c r="V184" s="515">
        <f>T184*U184</f>
        <v>0</v>
      </c>
      <c r="W184" s="516">
        <f t="shared" si="54"/>
        <v>0</v>
      </c>
      <c r="X184" s="517">
        <f t="shared" si="55"/>
        <v>0</v>
      </c>
      <c r="Y184" s="255">
        <f t="shared" si="53"/>
        <v>0</v>
      </c>
      <c r="Z184" s="336" t="e">
        <f t="shared" si="56"/>
        <v>#DIV/0!</v>
      </c>
      <c r="AA184" s="331"/>
      <c r="AB184" s="57"/>
      <c r="AC184" s="57"/>
      <c r="AD184" s="57"/>
      <c r="AE184" s="57"/>
      <c r="AF184" s="57"/>
      <c r="AG184" s="57"/>
    </row>
    <row r="185" spans="1:33" s="372" customFormat="1" ht="45.75" customHeight="1" thickBot="1">
      <c r="A185" s="48" t="s">
        <v>20</v>
      </c>
      <c r="B185" s="214" t="s">
        <v>210</v>
      </c>
      <c r="C185" s="469" t="s">
        <v>420</v>
      </c>
      <c r="D185" s="242" t="s">
        <v>82</v>
      </c>
      <c r="E185" s="518">
        <v>1</v>
      </c>
      <c r="F185" s="519">
        <v>30000</v>
      </c>
      <c r="G185" s="520">
        <f>E185*F185</f>
        <v>30000</v>
      </c>
      <c r="H185" s="518">
        <v>1</v>
      </c>
      <c r="I185" s="519">
        <v>30000</v>
      </c>
      <c r="J185" s="520">
        <f>H185*I185</f>
        <v>30000</v>
      </c>
      <c r="K185" s="494"/>
      <c r="L185" s="495"/>
      <c r="M185" s="496"/>
      <c r="N185" s="494"/>
      <c r="O185" s="495"/>
      <c r="P185" s="496"/>
      <c r="Q185" s="494"/>
      <c r="R185" s="495"/>
      <c r="S185" s="496"/>
      <c r="T185" s="494"/>
      <c r="U185" s="495"/>
      <c r="V185" s="521"/>
      <c r="W185" s="522">
        <f>G185+M185+S185</f>
        <v>30000</v>
      </c>
      <c r="X185" s="523">
        <f>J185+P185+V185</f>
        <v>30000</v>
      </c>
      <c r="Y185" s="417">
        <f>W185-X185</f>
        <v>0</v>
      </c>
      <c r="Z185" s="418">
        <f t="shared" si="56"/>
        <v>0</v>
      </c>
      <c r="AA185" s="363"/>
      <c r="AB185" s="57"/>
      <c r="AC185" s="57"/>
      <c r="AD185" s="57"/>
      <c r="AE185" s="57"/>
      <c r="AF185" s="57"/>
      <c r="AG185" s="57"/>
    </row>
    <row r="186" spans="1:33" s="372" customFormat="1" ht="30" customHeight="1" thickBot="1">
      <c r="A186" s="71" t="s">
        <v>20</v>
      </c>
      <c r="B186" s="183" t="s">
        <v>342</v>
      </c>
      <c r="C186" s="414" t="s">
        <v>211</v>
      </c>
      <c r="D186" s="421"/>
      <c r="E186" s="420"/>
      <c r="F186" s="246">
        <v>0.22</v>
      </c>
      <c r="G186" s="75">
        <f>E186*F186</f>
        <v>0</v>
      </c>
      <c r="H186" s="73"/>
      <c r="I186" s="246">
        <v>0.22</v>
      </c>
      <c r="J186" s="75">
        <f>H186*I186</f>
        <v>0</v>
      </c>
      <c r="K186" s="61"/>
      <c r="L186" s="62"/>
      <c r="M186" s="63"/>
      <c r="N186" s="61"/>
      <c r="O186" s="62"/>
      <c r="P186" s="63"/>
      <c r="Q186" s="61"/>
      <c r="R186" s="62"/>
      <c r="S186" s="63"/>
      <c r="T186" s="61"/>
      <c r="U186" s="62"/>
      <c r="V186" s="346"/>
      <c r="W186" s="422">
        <v>0</v>
      </c>
      <c r="X186" s="423">
        <f>J186+P186+V186</f>
        <v>0</v>
      </c>
      <c r="Y186" s="423">
        <f>W186-X186</f>
        <v>0</v>
      </c>
      <c r="Z186" s="424" t="e">
        <f>Y186/W186</f>
        <v>#DIV/0!</v>
      </c>
      <c r="AA186" s="425"/>
      <c r="AB186" s="57"/>
      <c r="AC186" s="57"/>
      <c r="AD186" s="57"/>
      <c r="AE186" s="57"/>
      <c r="AF186" s="57"/>
      <c r="AG186" s="57"/>
    </row>
    <row r="187" spans="1:33" ht="30" customHeight="1" thickBot="1">
      <c r="A187" s="209" t="s">
        <v>18</v>
      </c>
      <c r="B187" s="215" t="s">
        <v>203</v>
      </c>
      <c r="C187" s="211" t="s">
        <v>212</v>
      </c>
      <c r="D187" s="42"/>
      <c r="E187" s="43">
        <f>SUM(E188:E190)</f>
        <v>0</v>
      </c>
      <c r="F187" s="44"/>
      <c r="G187" s="45">
        <f>SUM(G188:G191)</f>
        <v>0</v>
      </c>
      <c r="H187" s="43">
        <f>SUM(H188:H190)</f>
        <v>0</v>
      </c>
      <c r="I187" s="44"/>
      <c r="J187" s="45">
        <f>SUM(J188:J191)</f>
        <v>0</v>
      </c>
      <c r="K187" s="43">
        <f>SUM(K188:K190)</f>
        <v>0</v>
      </c>
      <c r="L187" s="44"/>
      <c r="M187" s="45">
        <f>SUM(M188:M191)</f>
        <v>0</v>
      </c>
      <c r="N187" s="43">
        <f>SUM(N188:N190)</f>
        <v>0</v>
      </c>
      <c r="O187" s="44"/>
      <c r="P187" s="45">
        <f>SUM(P188:P191)</f>
        <v>0</v>
      </c>
      <c r="Q187" s="43">
        <f>SUM(Q188:Q190)</f>
        <v>0</v>
      </c>
      <c r="R187" s="44"/>
      <c r="S187" s="45">
        <f>SUM(S188:S191)</f>
        <v>0</v>
      </c>
      <c r="T187" s="43">
        <f>SUM(T188:T190)</f>
        <v>0</v>
      </c>
      <c r="U187" s="44"/>
      <c r="V187" s="294">
        <f>SUM(V188:V191)</f>
        <v>0</v>
      </c>
      <c r="W187" s="419">
        <f>SUM(W188:W191)</f>
        <v>0</v>
      </c>
      <c r="X187" s="382">
        <f>SUM(X188:X191)</f>
        <v>0</v>
      </c>
      <c r="Y187" s="382">
        <f t="shared" si="53"/>
        <v>0</v>
      </c>
      <c r="Z187" s="382" t="e">
        <f>Y187/W187</f>
        <v>#DIV/0!</v>
      </c>
      <c r="AA187" s="383"/>
      <c r="AB187" s="47"/>
      <c r="AC187" s="47"/>
      <c r="AD187" s="47"/>
      <c r="AE187" s="47"/>
      <c r="AF187" s="47"/>
      <c r="AG187" s="47"/>
    </row>
    <row r="188" spans="1:33" ht="30" customHeight="1">
      <c r="A188" s="48" t="s">
        <v>20</v>
      </c>
      <c r="B188" s="183" t="s">
        <v>213</v>
      </c>
      <c r="C188" s="94" t="s">
        <v>214</v>
      </c>
      <c r="D188" s="51"/>
      <c r="E188" s="52"/>
      <c r="F188" s="53"/>
      <c r="G188" s="54">
        <f>E188*F188</f>
        <v>0</v>
      </c>
      <c r="H188" s="52"/>
      <c r="I188" s="53"/>
      <c r="J188" s="54">
        <f>H188*I188</f>
        <v>0</v>
      </c>
      <c r="K188" s="52"/>
      <c r="L188" s="53"/>
      <c r="M188" s="54">
        <f>K188*L188</f>
        <v>0</v>
      </c>
      <c r="N188" s="52"/>
      <c r="O188" s="53"/>
      <c r="P188" s="54">
        <f>N188*O188</f>
        <v>0</v>
      </c>
      <c r="Q188" s="52"/>
      <c r="R188" s="53"/>
      <c r="S188" s="54">
        <f>Q188*R188</f>
        <v>0</v>
      </c>
      <c r="T188" s="52"/>
      <c r="U188" s="53"/>
      <c r="V188" s="54">
        <f>T188*U188</f>
        <v>0</v>
      </c>
      <c r="W188" s="85">
        <f t="shared" si="54"/>
        <v>0</v>
      </c>
      <c r="X188" s="251">
        <f t="shared" si="55"/>
        <v>0</v>
      </c>
      <c r="Y188" s="251">
        <f t="shared" si="53"/>
        <v>0</v>
      </c>
      <c r="Z188" s="259" t="e">
        <f t="shared" si="56"/>
        <v>#DIV/0!</v>
      </c>
      <c r="AA188" s="231"/>
      <c r="AB188" s="57"/>
      <c r="AC188" s="57"/>
      <c r="AD188" s="57"/>
      <c r="AE188" s="57"/>
      <c r="AF188" s="57"/>
      <c r="AG188" s="57"/>
    </row>
    <row r="189" spans="1:33" ht="30" customHeight="1">
      <c r="A189" s="48" t="s">
        <v>20</v>
      </c>
      <c r="B189" s="183" t="s">
        <v>215</v>
      </c>
      <c r="C189" s="94" t="s">
        <v>214</v>
      </c>
      <c r="D189" s="51"/>
      <c r="E189" s="52"/>
      <c r="F189" s="53"/>
      <c r="G189" s="54">
        <f>E189*F189</f>
        <v>0</v>
      </c>
      <c r="H189" s="52"/>
      <c r="I189" s="53"/>
      <c r="J189" s="54">
        <f>H189*I189</f>
        <v>0</v>
      </c>
      <c r="K189" s="52"/>
      <c r="L189" s="53"/>
      <c r="M189" s="54">
        <f>K189*L189</f>
        <v>0</v>
      </c>
      <c r="N189" s="52"/>
      <c r="O189" s="53"/>
      <c r="P189" s="54">
        <f>N189*O189</f>
        <v>0</v>
      </c>
      <c r="Q189" s="52"/>
      <c r="R189" s="53"/>
      <c r="S189" s="54">
        <f>Q189*R189</f>
        <v>0</v>
      </c>
      <c r="T189" s="52"/>
      <c r="U189" s="53"/>
      <c r="V189" s="54">
        <f>T189*U189</f>
        <v>0</v>
      </c>
      <c r="W189" s="55">
        <f t="shared" si="54"/>
        <v>0</v>
      </c>
      <c r="X189" s="251">
        <f t="shared" si="55"/>
        <v>0</v>
      </c>
      <c r="Y189" s="251">
        <f t="shared" si="53"/>
        <v>0</v>
      </c>
      <c r="Z189" s="259" t="e">
        <f t="shared" si="56"/>
        <v>#DIV/0!</v>
      </c>
      <c r="AA189" s="219"/>
      <c r="AB189" s="57"/>
      <c r="AC189" s="57"/>
      <c r="AD189" s="57"/>
      <c r="AE189" s="57"/>
      <c r="AF189" s="57"/>
      <c r="AG189" s="57"/>
    </row>
    <row r="190" spans="1:33" ht="30" customHeight="1">
      <c r="A190" s="58" t="s">
        <v>20</v>
      </c>
      <c r="B190" s="206" t="s">
        <v>216</v>
      </c>
      <c r="C190" s="94" t="s">
        <v>214</v>
      </c>
      <c r="D190" s="60"/>
      <c r="E190" s="61"/>
      <c r="F190" s="62"/>
      <c r="G190" s="63">
        <f>E190*F190</f>
        <v>0</v>
      </c>
      <c r="H190" s="61"/>
      <c r="I190" s="62"/>
      <c r="J190" s="63">
        <f>H190*I190</f>
        <v>0</v>
      </c>
      <c r="K190" s="61"/>
      <c r="L190" s="62"/>
      <c r="M190" s="63">
        <f>K190*L190</f>
        <v>0</v>
      </c>
      <c r="N190" s="61"/>
      <c r="O190" s="62"/>
      <c r="P190" s="63">
        <f>N190*O190</f>
        <v>0</v>
      </c>
      <c r="Q190" s="61"/>
      <c r="R190" s="62"/>
      <c r="S190" s="63">
        <f>Q190*R190</f>
        <v>0</v>
      </c>
      <c r="T190" s="61"/>
      <c r="U190" s="62"/>
      <c r="V190" s="63">
        <f>T190*U190</f>
        <v>0</v>
      </c>
      <c r="W190" s="64">
        <f t="shared" si="54"/>
        <v>0</v>
      </c>
      <c r="X190" s="251">
        <f t="shared" si="55"/>
        <v>0</v>
      </c>
      <c r="Y190" s="251">
        <f t="shared" si="53"/>
        <v>0</v>
      </c>
      <c r="Z190" s="259" t="e">
        <f t="shared" si="56"/>
        <v>#DIV/0!</v>
      </c>
      <c r="AA190" s="228"/>
      <c r="AB190" s="57"/>
      <c r="AC190" s="57"/>
      <c r="AD190" s="57"/>
      <c r="AE190" s="57"/>
      <c r="AF190" s="57"/>
      <c r="AG190" s="57"/>
    </row>
    <row r="191" spans="1:33" ht="30" customHeight="1" thickBot="1">
      <c r="A191" s="58" t="s">
        <v>20</v>
      </c>
      <c r="B191" s="206" t="s">
        <v>217</v>
      </c>
      <c r="C191" s="95" t="s">
        <v>218</v>
      </c>
      <c r="D191" s="72"/>
      <c r="E191" s="247"/>
      <c r="F191" s="62">
        <v>0.22</v>
      </c>
      <c r="G191" s="63">
        <f>E191*F191</f>
        <v>0</v>
      </c>
      <c r="H191" s="247"/>
      <c r="I191" s="62">
        <v>0.22</v>
      </c>
      <c r="J191" s="63">
        <f>H191*I191</f>
        <v>0</v>
      </c>
      <c r="K191" s="247"/>
      <c r="L191" s="62">
        <v>0.22</v>
      </c>
      <c r="M191" s="63">
        <f>K191*L191</f>
        <v>0</v>
      </c>
      <c r="N191" s="247"/>
      <c r="O191" s="62">
        <v>0.22</v>
      </c>
      <c r="P191" s="63">
        <f>N191*O191</f>
        <v>0</v>
      </c>
      <c r="Q191" s="247"/>
      <c r="R191" s="62">
        <v>0.22</v>
      </c>
      <c r="S191" s="63">
        <f>Q191*R191</f>
        <v>0</v>
      </c>
      <c r="T191" s="247"/>
      <c r="U191" s="62">
        <v>0.22</v>
      </c>
      <c r="V191" s="63">
        <f>T191*U191</f>
        <v>0</v>
      </c>
      <c r="W191" s="64">
        <f t="shared" si="54"/>
        <v>0</v>
      </c>
      <c r="X191" s="251">
        <f t="shared" si="55"/>
        <v>0</v>
      </c>
      <c r="Y191" s="251">
        <f t="shared" si="53"/>
        <v>0</v>
      </c>
      <c r="Z191" s="259" t="e">
        <f t="shared" si="56"/>
        <v>#DIV/0!</v>
      </c>
      <c r="AA191" s="230"/>
      <c r="AB191" s="57"/>
      <c r="AC191" s="57"/>
      <c r="AD191" s="57"/>
      <c r="AE191" s="57"/>
      <c r="AF191" s="57"/>
      <c r="AG191" s="57"/>
    </row>
    <row r="192" spans="1:33" ht="30" customHeight="1">
      <c r="A192" s="181" t="s">
        <v>18</v>
      </c>
      <c r="B192" s="216" t="s">
        <v>219</v>
      </c>
      <c r="C192" s="211" t="s">
        <v>220</v>
      </c>
      <c r="D192" s="66"/>
      <c r="E192" s="67">
        <f>SUM(E193:E195)</f>
        <v>0</v>
      </c>
      <c r="F192" s="68"/>
      <c r="G192" s="69">
        <f>SUM(G193:G195)</f>
        <v>0</v>
      </c>
      <c r="H192" s="67">
        <f>SUM(H193:H195)</f>
        <v>0</v>
      </c>
      <c r="I192" s="68"/>
      <c r="J192" s="69">
        <f>SUM(J193:J195)</f>
        <v>0</v>
      </c>
      <c r="K192" s="67">
        <f>SUM(K193:K195)</f>
        <v>0</v>
      </c>
      <c r="L192" s="68"/>
      <c r="M192" s="69">
        <f>SUM(M193:M195)</f>
        <v>0</v>
      </c>
      <c r="N192" s="67">
        <f>SUM(N193:N195)</f>
        <v>0</v>
      </c>
      <c r="O192" s="68"/>
      <c r="P192" s="69">
        <f>SUM(P193:P195)</f>
        <v>0</v>
      </c>
      <c r="Q192" s="67">
        <f>SUM(Q193:Q195)</f>
        <v>0</v>
      </c>
      <c r="R192" s="68"/>
      <c r="S192" s="69">
        <f>SUM(S193:S195)</f>
        <v>0</v>
      </c>
      <c r="T192" s="67">
        <f>SUM(T193:T195)</f>
        <v>0</v>
      </c>
      <c r="U192" s="68"/>
      <c r="V192" s="69">
        <f>SUM(V193:V195)</f>
        <v>0</v>
      </c>
      <c r="W192" s="69">
        <f>SUM(W193:W195)</f>
        <v>0</v>
      </c>
      <c r="X192" s="69">
        <f>SUM(X193:X195)</f>
        <v>0</v>
      </c>
      <c r="Y192" s="69">
        <f t="shared" si="53"/>
        <v>0</v>
      </c>
      <c r="Z192" s="69" t="e">
        <f>Y192/W192</f>
        <v>#DIV/0!</v>
      </c>
      <c r="AA192" s="235"/>
      <c r="AB192" s="47"/>
      <c r="AC192" s="47"/>
      <c r="AD192" s="47"/>
      <c r="AE192" s="47"/>
      <c r="AF192" s="47"/>
      <c r="AG192" s="47"/>
    </row>
    <row r="193" spans="1:33" ht="30" customHeight="1">
      <c r="A193" s="48" t="s">
        <v>20</v>
      </c>
      <c r="B193" s="183" t="s">
        <v>221</v>
      </c>
      <c r="C193" s="94" t="s">
        <v>222</v>
      </c>
      <c r="D193" s="51"/>
      <c r="E193" s="52"/>
      <c r="F193" s="53"/>
      <c r="G193" s="54">
        <f>E193*F193</f>
        <v>0</v>
      </c>
      <c r="H193" s="52"/>
      <c r="I193" s="53"/>
      <c r="J193" s="54">
        <f>H193*I193</f>
        <v>0</v>
      </c>
      <c r="K193" s="52"/>
      <c r="L193" s="53"/>
      <c r="M193" s="54">
        <f>K193*L193</f>
        <v>0</v>
      </c>
      <c r="N193" s="52"/>
      <c r="O193" s="53"/>
      <c r="P193" s="54">
        <f>N193*O193</f>
        <v>0</v>
      </c>
      <c r="Q193" s="52"/>
      <c r="R193" s="53"/>
      <c r="S193" s="54">
        <f>Q193*R193</f>
        <v>0</v>
      </c>
      <c r="T193" s="52"/>
      <c r="U193" s="53"/>
      <c r="V193" s="54">
        <f>T193*U193</f>
        <v>0</v>
      </c>
      <c r="W193" s="55">
        <f t="shared" si="54"/>
        <v>0</v>
      </c>
      <c r="X193" s="251">
        <f t="shared" si="55"/>
        <v>0</v>
      </c>
      <c r="Y193" s="251">
        <f t="shared" si="53"/>
        <v>0</v>
      </c>
      <c r="Z193" s="259" t="e">
        <f t="shared" si="56"/>
        <v>#DIV/0!</v>
      </c>
      <c r="AA193" s="233"/>
      <c r="AB193" s="57"/>
      <c r="AC193" s="57"/>
      <c r="AD193" s="57"/>
      <c r="AE193" s="57"/>
      <c r="AF193" s="57"/>
      <c r="AG193" s="57"/>
    </row>
    <row r="194" spans="1:33" ht="30" customHeight="1">
      <c r="A194" s="48" t="s">
        <v>20</v>
      </c>
      <c r="B194" s="183" t="s">
        <v>223</v>
      </c>
      <c r="C194" s="94" t="s">
        <v>222</v>
      </c>
      <c r="D194" s="51"/>
      <c r="E194" s="52"/>
      <c r="F194" s="53"/>
      <c r="G194" s="54">
        <f>E194*F194</f>
        <v>0</v>
      </c>
      <c r="H194" s="52"/>
      <c r="I194" s="53"/>
      <c r="J194" s="54">
        <f>H194*I194</f>
        <v>0</v>
      </c>
      <c r="K194" s="52"/>
      <c r="L194" s="53"/>
      <c r="M194" s="54">
        <f>K194*L194</f>
        <v>0</v>
      </c>
      <c r="N194" s="52"/>
      <c r="O194" s="53"/>
      <c r="P194" s="54">
        <f>N194*O194</f>
        <v>0</v>
      </c>
      <c r="Q194" s="52"/>
      <c r="R194" s="53"/>
      <c r="S194" s="54">
        <f>Q194*R194</f>
        <v>0</v>
      </c>
      <c r="T194" s="52"/>
      <c r="U194" s="53"/>
      <c r="V194" s="54">
        <f>T194*U194</f>
        <v>0</v>
      </c>
      <c r="W194" s="55">
        <f t="shared" si="54"/>
        <v>0</v>
      </c>
      <c r="X194" s="251">
        <f t="shared" si="55"/>
        <v>0</v>
      </c>
      <c r="Y194" s="251">
        <f t="shared" si="53"/>
        <v>0</v>
      </c>
      <c r="Z194" s="259" t="e">
        <f t="shared" si="56"/>
        <v>#DIV/0!</v>
      </c>
      <c r="AA194" s="233"/>
      <c r="AB194" s="57"/>
      <c r="AC194" s="57"/>
      <c r="AD194" s="57"/>
      <c r="AE194" s="57"/>
      <c r="AF194" s="57"/>
      <c r="AG194" s="57"/>
    </row>
    <row r="195" spans="1:33" ht="30" customHeight="1" thickBot="1">
      <c r="A195" s="58" t="s">
        <v>20</v>
      </c>
      <c r="B195" s="206" t="s">
        <v>224</v>
      </c>
      <c r="C195" s="86" t="s">
        <v>222</v>
      </c>
      <c r="D195" s="60"/>
      <c r="E195" s="61"/>
      <c r="F195" s="62"/>
      <c r="G195" s="63">
        <f>E195*F195</f>
        <v>0</v>
      </c>
      <c r="H195" s="61"/>
      <c r="I195" s="62"/>
      <c r="J195" s="63">
        <f>H195*I195</f>
        <v>0</v>
      </c>
      <c r="K195" s="61"/>
      <c r="L195" s="62"/>
      <c r="M195" s="63">
        <f>K195*L195</f>
        <v>0</v>
      </c>
      <c r="N195" s="61"/>
      <c r="O195" s="62"/>
      <c r="P195" s="63">
        <f>N195*O195</f>
        <v>0</v>
      </c>
      <c r="Q195" s="61"/>
      <c r="R195" s="62"/>
      <c r="S195" s="63">
        <f>Q195*R195</f>
        <v>0</v>
      </c>
      <c r="T195" s="61"/>
      <c r="U195" s="62"/>
      <c r="V195" s="63">
        <f>T195*U195</f>
        <v>0</v>
      </c>
      <c r="W195" s="64">
        <f t="shared" si="54"/>
        <v>0</v>
      </c>
      <c r="X195" s="251">
        <f t="shared" si="55"/>
        <v>0</v>
      </c>
      <c r="Y195" s="251">
        <f t="shared" si="53"/>
        <v>0</v>
      </c>
      <c r="Z195" s="259" t="e">
        <f t="shared" si="56"/>
        <v>#DIV/0!</v>
      </c>
      <c r="AA195" s="234"/>
      <c r="AB195" s="57"/>
      <c r="AC195" s="57"/>
      <c r="AD195" s="57"/>
      <c r="AE195" s="57"/>
      <c r="AF195" s="57"/>
      <c r="AG195" s="57"/>
    </row>
    <row r="196" spans="1:33" ht="30" customHeight="1">
      <c r="A196" s="181" t="s">
        <v>18</v>
      </c>
      <c r="B196" s="216" t="s">
        <v>225</v>
      </c>
      <c r="C196" s="212" t="s">
        <v>202</v>
      </c>
      <c r="D196" s="66"/>
      <c r="E196" s="506">
        <f>SUM(E197:E213)</f>
        <v>47</v>
      </c>
      <c r="F196" s="507"/>
      <c r="G196" s="508">
        <f>SUM(G197:G215)</f>
        <v>452694.14</v>
      </c>
      <c r="H196" s="506">
        <f>SUM(H197:H213)</f>
        <v>47</v>
      </c>
      <c r="I196" s="507"/>
      <c r="J196" s="508">
        <f>SUM(J197:J215)</f>
        <v>438483.66000000003</v>
      </c>
      <c r="K196" s="506">
        <f>SUM(K197:K213)</f>
        <v>0</v>
      </c>
      <c r="L196" s="507"/>
      <c r="M196" s="508">
        <f>SUM(M197:M215)</f>
        <v>0</v>
      </c>
      <c r="N196" s="506">
        <f>SUM(N197:N213)</f>
        <v>0</v>
      </c>
      <c r="O196" s="507"/>
      <c r="P196" s="508">
        <f>SUM(P197:P215)</f>
        <v>0</v>
      </c>
      <c r="Q196" s="506">
        <f>SUM(Q197:Q213)</f>
        <v>3</v>
      </c>
      <c r="R196" s="507"/>
      <c r="S196" s="508">
        <f>SUM(S197:S215)</f>
        <v>6000</v>
      </c>
      <c r="T196" s="506">
        <f>SUM(T197:T213)</f>
        <v>3</v>
      </c>
      <c r="U196" s="507"/>
      <c r="V196" s="508">
        <f>SUM(V197:V215)</f>
        <v>4759</v>
      </c>
      <c r="W196" s="508">
        <f>SUM(W197:W215)</f>
        <v>458694.14</v>
      </c>
      <c r="X196" s="508">
        <f>SUM(X197:X215)</f>
        <v>443242.66000000003</v>
      </c>
      <c r="Y196" s="508">
        <f t="shared" si="53"/>
        <v>15451.479999999981</v>
      </c>
      <c r="Z196" s="69">
        <f>Y196/W196</f>
        <v>0.03368580204665353</v>
      </c>
      <c r="AA196" s="235"/>
      <c r="AB196" s="47"/>
      <c r="AC196" s="47"/>
      <c r="AD196" s="47"/>
      <c r="AE196" s="47"/>
      <c r="AF196" s="47"/>
      <c r="AG196" s="47"/>
    </row>
    <row r="197" spans="1:33" ht="30" customHeight="1">
      <c r="A197" s="48" t="s">
        <v>20</v>
      </c>
      <c r="B197" s="183" t="s">
        <v>226</v>
      </c>
      <c r="C197" s="414" t="s">
        <v>246</v>
      </c>
      <c r="D197" s="193"/>
      <c r="E197" s="384"/>
      <c r="F197" s="53"/>
      <c r="G197" s="385">
        <f>E197*F197</f>
        <v>0</v>
      </c>
      <c r="H197" s="52"/>
      <c r="I197" s="53"/>
      <c r="J197" s="54">
        <f aca="true" t="shared" si="57" ref="J197:J202">H197*I197</f>
        <v>0</v>
      </c>
      <c r="K197" s="52"/>
      <c r="L197" s="53"/>
      <c r="M197" s="54">
        <f>K197*L197</f>
        <v>0</v>
      </c>
      <c r="N197" s="52"/>
      <c r="O197" s="53"/>
      <c r="P197" s="54">
        <f>N197*O197</f>
        <v>0</v>
      </c>
      <c r="Q197" s="52"/>
      <c r="R197" s="53"/>
      <c r="S197" s="54">
        <f>Q197*R197</f>
        <v>0</v>
      </c>
      <c r="T197" s="52"/>
      <c r="U197" s="53"/>
      <c r="V197" s="54">
        <f>T197*U197</f>
        <v>0</v>
      </c>
      <c r="W197" s="55">
        <f t="shared" si="54"/>
        <v>0</v>
      </c>
      <c r="X197" s="251">
        <f t="shared" si="55"/>
        <v>0</v>
      </c>
      <c r="Y197" s="251">
        <f t="shared" si="53"/>
        <v>0</v>
      </c>
      <c r="Z197" s="259" t="e">
        <f t="shared" si="56"/>
        <v>#DIV/0!</v>
      </c>
      <c r="AA197" s="233"/>
      <c r="AB197" s="57"/>
      <c r="AC197" s="57"/>
      <c r="AD197" s="57"/>
      <c r="AE197" s="57"/>
      <c r="AF197" s="57"/>
      <c r="AG197" s="57"/>
    </row>
    <row r="198" spans="1:33" ht="30" customHeight="1">
      <c r="A198" s="48" t="s">
        <v>20</v>
      </c>
      <c r="B198" s="183" t="s">
        <v>227</v>
      </c>
      <c r="C198" s="414" t="s">
        <v>228</v>
      </c>
      <c r="D198" s="193"/>
      <c r="E198" s="384"/>
      <c r="F198" s="53"/>
      <c r="G198" s="385">
        <f>E198*F198</f>
        <v>0</v>
      </c>
      <c r="H198" s="52"/>
      <c r="I198" s="53"/>
      <c r="J198" s="54">
        <f t="shared" si="57"/>
        <v>0</v>
      </c>
      <c r="K198" s="52"/>
      <c r="L198" s="53"/>
      <c r="M198" s="54">
        <f>K198*L198</f>
        <v>0</v>
      </c>
      <c r="N198" s="52"/>
      <c r="O198" s="53"/>
      <c r="P198" s="54">
        <f>N198*O198</f>
        <v>0</v>
      </c>
      <c r="Q198" s="52"/>
      <c r="R198" s="53"/>
      <c r="S198" s="54">
        <f>Q198*R198</f>
        <v>0</v>
      </c>
      <c r="T198" s="52"/>
      <c r="U198" s="53"/>
      <c r="V198" s="54">
        <f>T198*U198</f>
        <v>0</v>
      </c>
      <c r="W198" s="64">
        <f t="shared" si="54"/>
        <v>0</v>
      </c>
      <c r="X198" s="251">
        <f t="shared" si="55"/>
        <v>0</v>
      </c>
      <c r="Y198" s="251">
        <f t="shared" si="53"/>
        <v>0</v>
      </c>
      <c r="Z198" s="259" t="e">
        <f t="shared" si="56"/>
        <v>#DIV/0!</v>
      </c>
      <c r="AA198" s="233"/>
      <c r="AB198" s="57"/>
      <c r="AC198" s="57"/>
      <c r="AD198" s="57"/>
      <c r="AE198" s="57"/>
      <c r="AF198" s="57"/>
      <c r="AG198" s="57"/>
    </row>
    <row r="199" spans="1:33" ht="30" customHeight="1">
      <c r="A199" s="48" t="s">
        <v>20</v>
      </c>
      <c r="B199" s="183" t="s">
        <v>229</v>
      </c>
      <c r="C199" s="414" t="s">
        <v>230</v>
      </c>
      <c r="D199" s="193"/>
      <c r="E199" s="384"/>
      <c r="F199" s="53"/>
      <c r="G199" s="385">
        <f>E199*F199</f>
        <v>0</v>
      </c>
      <c r="H199" s="52"/>
      <c r="I199" s="53"/>
      <c r="J199" s="54">
        <f t="shared" si="57"/>
        <v>0</v>
      </c>
      <c r="K199" s="52"/>
      <c r="L199" s="53"/>
      <c r="M199" s="54">
        <f>K199*L199</f>
        <v>0</v>
      </c>
      <c r="N199" s="52"/>
      <c r="O199" s="53"/>
      <c r="P199" s="54">
        <f>N199*O199</f>
        <v>0</v>
      </c>
      <c r="Q199" s="52"/>
      <c r="R199" s="53"/>
      <c r="S199" s="54">
        <f>Q199*R199</f>
        <v>0</v>
      </c>
      <c r="T199" s="52"/>
      <c r="U199" s="53"/>
      <c r="V199" s="54">
        <f>T199*U199</f>
        <v>0</v>
      </c>
      <c r="W199" s="64">
        <f t="shared" si="54"/>
        <v>0</v>
      </c>
      <c r="X199" s="251">
        <f t="shared" si="55"/>
        <v>0</v>
      </c>
      <c r="Y199" s="251">
        <f t="shared" si="53"/>
        <v>0</v>
      </c>
      <c r="Z199" s="259" t="e">
        <f t="shared" si="56"/>
        <v>#DIV/0!</v>
      </c>
      <c r="AA199" s="233"/>
      <c r="AB199" s="57"/>
      <c r="AC199" s="57"/>
      <c r="AD199" s="57"/>
      <c r="AE199" s="57"/>
      <c r="AF199" s="57"/>
      <c r="AG199" s="57"/>
    </row>
    <row r="200" spans="1:33" ht="30" customHeight="1">
      <c r="A200" s="48" t="s">
        <v>20</v>
      </c>
      <c r="B200" s="183" t="s">
        <v>231</v>
      </c>
      <c r="C200" s="414" t="s">
        <v>232</v>
      </c>
      <c r="D200" s="193"/>
      <c r="E200" s="384"/>
      <c r="F200" s="53"/>
      <c r="G200" s="426">
        <v>0</v>
      </c>
      <c r="H200" s="52"/>
      <c r="I200" s="53"/>
      <c r="J200" s="54">
        <f t="shared" si="57"/>
        <v>0</v>
      </c>
      <c r="K200" s="52"/>
      <c r="L200" s="53"/>
      <c r="M200" s="54">
        <f>K200*L200</f>
        <v>0</v>
      </c>
      <c r="N200" s="52"/>
      <c r="O200" s="53"/>
      <c r="P200" s="54">
        <f>N200*O200</f>
        <v>0</v>
      </c>
      <c r="Q200" s="52"/>
      <c r="R200" s="53"/>
      <c r="S200" s="54">
        <f>Q200*R200</f>
        <v>0</v>
      </c>
      <c r="T200" s="52"/>
      <c r="U200" s="53"/>
      <c r="V200" s="54">
        <f>T200*U200</f>
        <v>0</v>
      </c>
      <c r="W200" s="64">
        <f t="shared" si="54"/>
        <v>0</v>
      </c>
      <c r="X200" s="251">
        <f t="shared" si="55"/>
        <v>0</v>
      </c>
      <c r="Y200" s="251">
        <f t="shared" si="53"/>
        <v>0</v>
      </c>
      <c r="Z200" s="259" t="e">
        <f t="shared" si="56"/>
        <v>#DIV/0!</v>
      </c>
      <c r="AA200" s="233"/>
      <c r="AB200" s="57"/>
      <c r="AC200" s="57"/>
      <c r="AD200" s="57"/>
      <c r="AE200" s="57"/>
      <c r="AF200" s="57"/>
      <c r="AG200" s="57"/>
    </row>
    <row r="201" spans="1:33" s="439" customFormat="1" ht="30" customHeight="1" thickBot="1">
      <c r="A201" s="393" t="s">
        <v>20</v>
      </c>
      <c r="B201" s="441" t="s">
        <v>234</v>
      </c>
      <c r="C201" s="457" t="s">
        <v>389</v>
      </c>
      <c r="D201" s="442" t="s">
        <v>82</v>
      </c>
      <c r="E201" s="662">
        <v>2</v>
      </c>
      <c r="F201" s="663">
        <v>14500</v>
      </c>
      <c r="G201" s="664">
        <f>E201*F201</f>
        <v>29000</v>
      </c>
      <c r="H201" s="662">
        <v>2</v>
      </c>
      <c r="I201" s="663">
        <v>14500</v>
      </c>
      <c r="J201" s="664">
        <f t="shared" si="57"/>
        <v>29000</v>
      </c>
      <c r="K201" s="490"/>
      <c r="L201" s="491"/>
      <c r="M201" s="492">
        <f>K201*L201</f>
        <v>0</v>
      </c>
      <c r="N201" s="490"/>
      <c r="O201" s="491"/>
      <c r="P201" s="492">
        <f>N201*O201</f>
        <v>0</v>
      </c>
      <c r="Q201" s="490"/>
      <c r="R201" s="491"/>
      <c r="S201" s="492">
        <f>Q201*R201</f>
        <v>0</v>
      </c>
      <c r="T201" s="490"/>
      <c r="U201" s="491"/>
      <c r="V201" s="492">
        <f>T201*U201</f>
        <v>0</v>
      </c>
      <c r="W201" s="493">
        <f t="shared" si="54"/>
        <v>29000</v>
      </c>
      <c r="X201" s="489">
        <f t="shared" si="55"/>
        <v>29000</v>
      </c>
      <c r="Y201" s="329">
        <f t="shared" si="53"/>
        <v>0</v>
      </c>
      <c r="Z201" s="330">
        <f t="shared" si="56"/>
        <v>0</v>
      </c>
      <c r="AA201" s="443"/>
      <c r="AB201" s="438"/>
      <c r="AC201" s="438"/>
      <c r="AD201" s="438"/>
      <c r="AE201" s="438"/>
      <c r="AF201" s="438"/>
      <c r="AG201" s="438"/>
    </row>
    <row r="202" spans="1:33" s="372" customFormat="1" ht="30" customHeight="1">
      <c r="A202" s="393" t="s">
        <v>20</v>
      </c>
      <c r="B202" s="665" t="s">
        <v>235</v>
      </c>
      <c r="C202" s="666" t="s">
        <v>390</v>
      </c>
      <c r="D202" s="442" t="s">
        <v>82</v>
      </c>
      <c r="E202" s="662">
        <v>2</v>
      </c>
      <c r="F202" s="663">
        <v>12000</v>
      </c>
      <c r="G202" s="664">
        <f>E202*F202</f>
        <v>24000</v>
      </c>
      <c r="H202" s="662">
        <v>2</v>
      </c>
      <c r="I202" s="663">
        <v>12000</v>
      </c>
      <c r="J202" s="664">
        <f t="shared" si="57"/>
        <v>24000</v>
      </c>
      <c r="K202" s="499"/>
      <c r="L202" s="500"/>
      <c r="M202" s="501"/>
      <c r="N202" s="499"/>
      <c r="O202" s="500"/>
      <c r="P202" s="501"/>
      <c r="Q202" s="499"/>
      <c r="R202" s="500"/>
      <c r="S202" s="501"/>
      <c r="T202" s="499"/>
      <c r="U202" s="500"/>
      <c r="V202" s="501"/>
      <c r="W202" s="493">
        <f aca="true" t="shared" si="58" ref="W202:W212">G202+M202+S202</f>
        <v>24000</v>
      </c>
      <c r="X202" s="489">
        <f aca="true" t="shared" si="59" ref="X202:X212">J202+P202+V202</f>
        <v>24000</v>
      </c>
      <c r="Y202" s="329">
        <f t="shared" si="53"/>
        <v>0</v>
      </c>
      <c r="Z202" s="330">
        <f t="shared" si="56"/>
        <v>0</v>
      </c>
      <c r="AA202" s="445"/>
      <c r="AB202" s="438"/>
      <c r="AC202" s="438"/>
      <c r="AD202" s="438"/>
      <c r="AE202" s="438"/>
      <c r="AF202" s="438"/>
      <c r="AG202" s="438"/>
    </row>
    <row r="203" spans="1:33" s="432" customFormat="1" ht="48" customHeight="1" thickBot="1">
      <c r="A203" s="393" t="s">
        <v>20</v>
      </c>
      <c r="B203" s="667" t="s">
        <v>236</v>
      </c>
      <c r="C203" s="666" t="s">
        <v>388</v>
      </c>
      <c r="D203" s="442" t="s">
        <v>82</v>
      </c>
      <c r="E203" s="662"/>
      <c r="F203" s="663"/>
      <c r="G203" s="668"/>
      <c r="H203" s="662"/>
      <c r="I203" s="663"/>
      <c r="J203" s="668"/>
      <c r="K203" s="499"/>
      <c r="L203" s="500"/>
      <c r="M203" s="501"/>
      <c r="N203" s="499"/>
      <c r="O203" s="500"/>
      <c r="P203" s="501"/>
      <c r="Q203" s="669">
        <v>2</v>
      </c>
      <c r="R203" s="663">
        <v>1000</v>
      </c>
      <c r="S203" s="670">
        <f>Q203*R203</f>
        <v>2000</v>
      </c>
      <c r="T203" s="669">
        <v>2</v>
      </c>
      <c r="U203" s="663">
        <v>1000</v>
      </c>
      <c r="V203" s="670">
        <f>T203*U203</f>
        <v>2000</v>
      </c>
      <c r="W203" s="493">
        <f t="shared" si="58"/>
        <v>2000</v>
      </c>
      <c r="X203" s="489">
        <f t="shared" si="59"/>
        <v>2000</v>
      </c>
      <c r="Y203" s="329">
        <f t="shared" si="53"/>
        <v>0</v>
      </c>
      <c r="Z203" s="330">
        <f t="shared" si="56"/>
        <v>0</v>
      </c>
      <c r="AA203" s="445"/>
      <c r="AB203" s="438"/>
      <c r="AC203" s="438"/>
      <c r="AD203" s="438"/>
      <c r="AE203" s="438"/>
      <c r="AF203" s="438"/>
      <c r="AG203" s="438"/>
    </row>
    <row r="204" spans="1:33" s="432" customFormat="1" ht="63.75" customHeight="1">
      <c r="A204" s="393" t="s">
        <v>20</v>
      </c>
      <c r="B204" s="671" t="s">
        <v>343</v>
      </c>
      <c r="C204" s="672" t="s">
        <v>383</v>
      </c>
      <c r="D204" s="442" t="s">
        <v>82</v>
      </c>
      <c r="E204" s="662"/>
      <c r="F204" s="663"/>
      <c r="G204" s="664">
        <f aca="true" t="shared" si="60" ref="G204:G214">E204*F204</f>
        <v>0</v>
      </c>
      <c r="H204" s="662"/>
      <c r="I204" s="663"/>
      <c r="J204" s="664">
        <f aca="true" t="shared" si="61" ref="J204:J214">H204*I204</f>
        <v>0</v>
      </c>
      <c r="K204" s="499"/>
      <c r="L204" s="500"/>
      <c r="M204" s="501"/>
      <c r="N204" s="499"/>
      <c r="O204" s="500"/>
      <c r="P204" s="501"/>
      <c r="Q204" s="669">
        <v>1</v>
      </c>
      <c r="R204" s="663">
        <v>4000</v>
      </c>
      <c r="S204" s="670">
        <f>Q204*R204</f>
        <v>4000</v>
      </c>
      <c r="T204" s="669">
        <v>1</v>
      </c>
      <c r="U204" s="663">
        <v>2759</v>
      </c>
      <c r="V204" s="670">
        <f>T204*U204</f>
        <v>2759</v>
      </c>
      <c r="W204" s="493">
        <f t="shared" si="58"/>
        <v>4000</v>
      </c>
      <c r="X204" s="489">
        <f t="shared" si="59"/>
        <v>2759</v>
      </c>
      <c r="Y204" s="329">
        <f t="shared" si="53"/>
        <v>1241</v>
      </c>
      <c r="Z204" s="330">
        <f t="shared" si="56"/>
        <v>0.31025</v>
      </c>
      <c r="AA204" s="445"/>
      <c r="AB204" s="438"/>
      <c r="AC204" s="438"/>
      <c r="AD204" s="438"/>
      <c r="AE204" s="438"/>
      <c r="AF204" s="438"/>
      <c r="AG204" s="438"/>
    </row>
    <row r="205" spans="1:33" s="372" customFormat="1" ht="37.5" customHeight="1">
      <c r="A205" s="393" t="s">
        <v>20</v>
      </c>
      <c r="B205" s="671" t="s">
        <v>344</v>
      </c>
      <c r="C205" s="656" t="s">
        <v>379</v>
      </c>
      <c r="D205" s="442" t="s">
        <v>82</v>
      </c>
      <c r="E205" s="662">
        <v>1</v>
      </c>
      <c r="F205" s="663">
        <v>24000</v>
      </c>
      <c r="G205" s="668">
        <f t="shared" si="60"/>
        <v>24000</v>
      </c>
      <c r="H205" s="662">
        <v>1</v>
      </c>
      <c r="I205" s="663">
        <v>24000</v>
      </c>
      <c r="J205" s="668">
        <f t="shared" si="61"/>
        <v>24000</v>
      </c>
      <c r="K205" s="499"/>
      <c r="L205" s="500"/>
      <c r="M205" s="501"/>
      <c r="N205" s="499"/>
      <c r="O205" s="500"/>
      <c r="P205" s="501"/>
      <c r="Q205" s="499"/>
      <c r="R205" s="500"/>
      <c r="S205" s="501"/>
      <c r="T205" s="499"/>
      <c r="U205" s="500"/>
      <c r="V205" s="501"/>
      <c r="W205" s="493">
        <f t="shared" si="58"/>
        <v>24000</v>
      </c>
      <c r="X205" s="489">
        <f t="shared" si="59"/>
        <v>24000</v>
      </c>
      <c r="Y205" s="329">
        <f t="shared" si="53"/>
        <v>0</v>
      </c>
      <c r="Z205" s="330">
        <f t="shared" si="56"/>
        <v>0</v>
      </c>
      <c r="AA205" s="445"/>
      <c r="AB205" s="438"/>
      <c r="AC205" s="438"/>
      <c r="AD205" s="438"/>
      <c r="AE205" s="438"/>
      <c r="AF205" s="438"/>
      <c r="AG205" s="438"/>
    </row>
    <row r="206" spans="1:33" s="446" customFormat="1" ht="30" customHeight="1">
      <c r="A206" s="393" t="s">
        <v>20</v>
      </c>
      <c r="B206" s="671" t="s">
        <v>233</v>
      </c>
      <c r="C206" s="457" t="s">
        <v>378</v>
      </c>
      <c r="D206" s="442" t="s">
        <v>82</v>
      </c>
      <c r="E206" s="662">
        <v>1</v>
      </c>
      <c r="F206" s="663">
        <v>3000</v>
      </c>
      <c r="G206" s="664">
        <f>E206*F206</f>
        <v>3000</v>
      </c>
      <c r="H206" s="662">
        <v>1</v>
      </c>
      <c r="I206" s="663">
        <v>2459</v>
      </c>
      <c r="J206" s="664">
        <f>H206*I206</f>
        <v>2459</v>
      </c>
      <c r="K206" s="490"/>
      <c r="L206" s="491"/>
      <c r="M206" s="492">
        <f>K206*L206</f>
        <v>0</v>
      </c>
      <c r="N206" s="490"/>
      <c r="O206" s="491"/>
      <c r="P206" s="492">
        <f>N206*O206</f>
        <v>0</v>
      </c>
      <c r="Q206" s="490"/>
      <c r="R206" s="491"/>
      <c r="S206" s="492">
        <f>Q206*R206</f>
        <v>0</v>
      </c>
      <c r="T206" s="490"/>
      <c r="U206" s="491"/>
      <c r="V206" s="492">
        <f>T206*U206</f>
        <v>0</v>
      </c>
      <c r="W206" s="493">
        <f>G206+M206+S206</f>
        <v>3000</v>
      </c>
      <c r="X206" s="489">
        <f>J206+P206+V206</f>
        <v>2459</v>
      </c>
      <c r="Y206" s="329">
        <f>W206-X206</f>
        <v>541</v>
      </c>
      <c r="Z206" s="330">
        <f t="shared" si="56"/>
        <v>0.18033333333333335</v>
      </c>
      <c r="AA206" s="445"/>
      <c r="AB206" s="438"/>
      <c r="AC206" s="438"/>
      <c r="AD206" s="438"/>
      <c r="AE206" s="438"/>
      <c r="AF206" s="438"/>
      <c r="AG206" s="438"/>
    </row>
    <row r="207" spans="1:33" s="439" customFormat="1" ht="30" customHeight="1">
      <c r="A207" s="444" t="s">
        <v>20</v>
      </c>
      <c r="B207" s="441" t="s">
        <v>345</v>
      </c>
      <c r="C207" s="470" t="s">
        <v>382</v>
      </c>
      <c r="D207" s="442" t="s">
        <v>82</v>
      </c>
      <c r="E207" s="472">
        <v>6</v>
      </c>
      <c r="F207" s="473">
        <v>400</v>
      </c>
      <c r="G207" s="474">
        <f t="shared" si="60"/>
        <v>2400</v>
      </c>
      <c r="H207" s="472">
        <v>6</v>
      </c>
      <c r="I207" s="473">
        <v>400</v>
      </c>
      <c r="J207" s="474">
        <f t="shared" si="61"/>
        <v>2400</v>
      </c>
      <c r="K207" s="499"/>
      <c r="L207" s="500"/>
      <c r="M207" s="501"/>
      <c r="N207" s="499"/>
      <c r="O207" s="500"/>
      <c r="P207" s="501"/>
      <c r="Q207" s="499"/>
      <c r="R207" s="500"/>
      <c r="S207" s="501"/>
      <c r="T207" s="499"/>
      <c r="U207" s="500"/>
      <c r="V207" s="501"/>
      <c r="W207" s="493">
        <f t="shared" si="58"/>
        <v>2400</v>
      </c>
      <c r="X207" s="489">
        <f t="shared" si="59"/>
        <v>2400</v>
      </c>
      <c r="Y207" s="329">
        <f t="shared" si="53"/>
        <v>0</v>
      </c>
      <c r="Z207" s="330">
        <f t="shared" si="56"/>
        <v>0</v>
      </c>
      <c r="AA207" s="445"/>
      <c r="AB207" s="438"/>
      <c r="AC207" s="438"/>
      <c r="AD207" s="438"/>
      <c r="AE207" s="438"/>
      <c r="AF207" s="438"/>
      <c r="AG207" s="438"/>
    </row>
    <row r="208" spans="1:33" s="372" customFormat="1" ht="30" customHeight="1">
      <c r="A208" s="58" t="s">
        <v>20</v>
      </c>
      <c r="B208" s="206" t="s">
        <v>346</v>
      </c>
      <c r="C208" s="471" t="s">
        <v>347</v>
      </c>
      <c r="D208" s="194" t="s">
        <v>23</v>
      </c>
      <c r="E208" s="475">
        <v>24</v>
      </c>
      <c r="F208" s="476">
        <v>8695</v>
      </c>
      <c r="G208" s="477">
        <f t="shared" si="60"/>
        <v>208680</v>
      </c>
      <c r="H208" s="475">
        <v>24</v>
      </c>
      <c r="I208" s="476">
        <v>8695</v>
      </c>
      <c r="J208" s="477">
        <f t="shared" si="61"/>
        <v>208680</v>
      </c>
      <c r="K208" s="494"/>
      <c r="L208" s="495"/>
      <c r="M208" s="496"/>
      <c r="N208" s="494"/>
      <c r="O208" s="495"/>
      <c r="P208" s="496"/>
      <c r="Q208" s="494"/>
      <c r="R208" s="495"/>
      <c r="S208" s="496"/>
      <c r="T208" s="494"/>
      <c r="U208" s="495"/>
      <c r="V208" s="496"/>
      <c r="W208" s="488">
        <f t="shared" si="58"/>
        <v>208680</v>
      </c>
      <c r="X208" s="489">
        <f t="shared" si="59"/>
        <v>208680</v>
      </c>
      <c r="Y208" s="329">
        <f t="shared" si="53"/>
        <v>0</v>
      </c>
      <c r="Z208" s="330">
        <f t="shared" si="56"/>
        <v>0</v>
      </c>
      <c r="AA208" s="234"/>
      <c r="AB208" s="57"/>
      <c r="AC208" s="57"/>
      <c r="AD208" s="57"/>
      <c r="AE208" s="57"/>
      <c r="AF208" s="57"/>
      <c r="AG208" s="57"/>
    </row>
    <row r="209" spans="1:33" s="372" customFormat="1" ht="30" customHeight="1">
      <c r="A209" s="444" t="s">
        <v>20</v>
      </c>
      <c r="B209" s="441" t="s">
        <v>348</v>
      </c>
      <c r="C209" s="656" t="s">
        <v>380</v>
      </c>
      <c r="D209" s="657" t="s">
        <v>23</v>
      </c>
      <c r="E209" s="658">
        <v>1</v>
      </c>
      <c r="F209" s="659">
        <v>9938</v>
      </c>
      <c r="G209" s="660">
        <f t="shared" si="60"/>
        <v>9938</v>
      </c>
      <c r="H209" s="658">
        <v>1</v>
      </c>
      <c r="I209" s="659">
        <v>9938</v>
      </c>
      <c r="J209" s="660">
        <f t="shared" si="61"/>
        <v>9938</v>
      </c>
      <c r="K209" s="499"/>
      <c r="L209" s="500"/>
      <c r="M209" s="501"/>
      <c r="N209" s="499"/>
      <c r="O209" s="500"/>
      <c r="P209" s="501"/>
      <c r="Q209" s="499"/>
      <c r="R209" s="500"/>
      <c r="S209" s="501"/>
      <c r="T209" s="499"/>
      <c r="U209" s="500"/>
      <c r="V209" s="501"/>
      <c r="W209" s="493">
        <f t="shared" si="58"/>
        <v>9938</v>
      </c>
      <c r="X209" s="489">
        <f t="shared" si="59"/>
        <v>9938</v>
      </c>
      <c r="Y209" s="329">
        <f t="shared" si="53"/>
        <v>0</v>
      </c>
      <c r="Z209" s="330">
        <f t="shared" si="56"/>
        <v>0</v>
      </c>
      <c r="AA209" s="445"/>
      <c r="AB209" s="57"/>
      <c r="AC209" s="57"/>
      <c r="AD209" s="57"/>
      <c r="AE209" s="57"/>
      <c r="AF209" s="57"/>
      <c r="AG209" s="57"/>
    </row>
    <row r="210" spans="1:33" s="372" customFormat="1" ht="45.75" customHeight="1">
      <c r="A210" s="444" t="s">
        <v>20</v>
      </c>
      <c r="B210" s="441" t="s">
        <v>350</v>
      </c>
      <c r="C210" s="656" t="s">
        <v>387</v>
      </c>
      <c r="D210" s="661" t="s">
        <v>351</v>
      </c>
      <c r="E210" s="658">
        <v>2</v>
      </c>
      <c r="F210" s="659">
        <v>9938</v>
      </c>
      <c r="G210" s="660">
        <f t="shared" si="60"/>
        <v>19876</v>
      </c>
      <c r="H210" s="658">
        <v>2</v>
      </c>
      <c r="I210" s="659">
        <v>9938</v>
      </c>
      <c r="J210" s="660">
        <f t="shared" si="61"/>
        <v>19876</v>
      </c>
      <c r="K210" s="499"/>
      <c r="L210" s="500"/>
      <c r="M210" s="501"/>
      <c r="N210" s="499"/>
      <c r="O210" s="500"/>
      <c r="P210" s="501"/>
      <c r="Q210" s="499"/>
      <c r="R210" s="500"/>
      <c r="S210" s="501"/>
      <c r="T210" s="499"/>
      <c r="U210" s="500"/>
      <c r="V210" s="501"/>
      <c r="W210" s="493">
        <f t="shared" si="58"/>
        <v>19876</v>
      </c>
      <c r="X210" s="489">
        <f t="shared" si="59"/>
        <v>19876</v>
      </c>
      <c r="Y210" s="329">
        <f t="shared" si="53"/>
        <v>0</v>
      </c>
      <c r="Z210" s="330">
        <f t="shared" si="56"/>
        <v>0</v>
      </c>
      <c r="AA210" s="445"/>
      <c r="AB210" s="57"/>
      <c r="AC210" s="57"/>
      <c r="AD210" s="57"/>
      <c r="AE210" s="57"/>
      <c r="AF210" s="57"/>
      <c r="AG210" s="57"/>
    </row>
    <row r="211" spans="1:33" s="428" customFormat="1" ht="40.5" customHeight="1">
      <c r="A211" s="444" t="s">
        <v>20</v>
      </c>
      <c r="B211" s="441" t="s">
        <v>349</v>
      </c>
      <c r="C211" s="656" t="s">
        <v>384</v>
      </c>
      <c r="D211" s="657" t="s">
        <v>23</v>
      </c>
      <c r="E211" s="658">
        <v>1</v>
      </c>
      <c r="F211" s="659">
        <v>9938</v>
      </c>
      <c r="G211" s="660">
        <f>E211*F211</f>
        <v>9938</v>
      </c>
      <c r="H211" s="658">
        <v>1</v>
      </c>
      <c r="I211" s="659">
        <v>9938</v>
      </c>
      <c r="J211" s="660">
        <f>H211*I211</f>
        <v>9938</v>
      </c>
      <c r="K211" s="499"/>
      <c r="L211" s="500"/>
      <c r="M211" s="501"/>
      <c r="N211" s="499"/>
      <c r="O211" s="500"/>
      <c r="P211" s="501"/>
      <c r="Q211" s="499"/>
      <c r="R211" s="500"/>
      <c r="S211" s="501"/>
      <c r="T211" s="499"/>
      <c r="U211" s="500"/>
      <c r="V211" s="501"/>
      <c r="W211" s="493">
        <f>G211+M211+S211</f>
        <v>9938</v>
      </c>
      <c r="X211" s="489">
        <f>J211+P211+V211</f>
        <v>9938</v>
      </c>
      <c r="Y211" s="329">
        <f>W211-X211</f>
        <v>0</v>
      </c>
      <c r="Z211" s="330">
        <f>Y211/W211</f>
        <v>0</v>
      </c>
      <c r="AA211" s="445"/>
      <c r="AB211" s="57"/>
      <c r="AC211" s="57"/>
      <c r="AD211" s="57"/>
      <c r="AE211" s="57"/>
      <c r="AF211" s="57"/>
      <c r="AG211" s="57"/>
    </row>
    <row r="212" spans="1:33" s="372" customFormat="1" ht="39.75" customHeight="1">
      <c r="A212" s="444" t="s">
        <v>20</v>
      </c>
      <c r="B212" s="441" t="s">
        <v>352</v>
      </c>
      <c r="C212" s="656" t="s">
        <v>381</v>
      </c>
      <c r="D212" s="657" t="s">
        <v>23</v>
      </c>
      <c r="E212" s="658">
        <v>4</v>
      </c>
      <c r="F212" s="659">
        <v>6211</v>
      </c>
      <c r="G212" s="660">
        <f t="shared" si="60"/>
        <v>24844</v>
      </c>
      <c r="H212" s="658">
        <v>4</v>
      </c>
      <c r="I212" s="659">
        <v>6211</v>
      </c>
      <c r="J212" s="660">
        <f t="shared" si="61"/>
        <v>24844</v>
      </c>
      <c r="K212" s="499"/>
      <c r="L212" s="500"/>
      <c r="M212" s="501"/>
      <c r="N212" s="499"/>
      <c r="O212" s="500"/>
      <c r="P212" s="501"/>
      <c r="Q212" s="499"/>
      <c r="R212" s="500"/>
      <c r="S212" s="501"/>
      <c r="T212" s="499"/>
      <c r="U212" s="500"/>
      <c r="V212" s="501"/>
      <c r="W212" s="493">
        <f t="shared" si="58"/>
        <v>24844</v>
      </c>
      <c r="X212" s="489">
        <f t="shared" si="59"/>
        <v>24844</v>
      </c>
      <c r="Y212" s="329">
        <f t="shared" si="53"/>
        <v>0</v>
      </c>
      <c r="Z212" s="330">
        <f t="shared" si="56"/>
        <v>0</v>
      </c>
      <c r="AA212" s="445"/>
      <c r="AB212" s="57"/>
      <c r="AC212" s="57"/>
      <c r="AD212" s="57"/>
      <c r="AE212" s="57"/>
      <c r="AF212" s="57"/>
      <c r="AG212" s="57"/>
    </row>
    <row r="213" spans="1:33" ht="42" customHeight="1">
      <c r="A213" s="444" t="s">
        <v>20</v>
      </c>
      <c r="B213" s="441" t="s">
        <v>353</v>
      </c>
      <c r="C213" s="656" t="s">
        <v>385</v>
      </c>
      <c r="D213" s="657" t="s">
        <v>23</v>
      </c>
      <c r="E213" s="658">
        <v>3</v>
      </c>
      <c r="F213" s="659">
        <v>3727</v>
      </c>
      <c r="G213" s="660">
        <f t="shared" si="60"/>
        <v>11181</v>
      </c>
      <c r="H213" s="658">
        <v>3</v>
      </c>
      <c r="I213" s="659">
        <v>3727</v>
      </c>
      <c r="J213" s="660">
        <f t="shared" si="61"/>
        <v>11181</v>
      </c>
      <c r="K213" s="499"/>
      <c r="L213" s="500"/>
      <c r="M213" s="501">
        <f>K213*L213</f>
        <v>0</v>
      </c>
      <c r="N213" s="499"/>
      <c r="O213" s="500"/>
      <c r="P213" s="501">
        <f>N213*O213</f>
        <v>0</v>
      </c>
      <c r="Q213" s="499"/>
      <c r="R213" s="500"/>
      <c r="S213" s="501">
        <f>Q213*R213</f>
        <v>0</v>
      </c>
      <c r="T213" s="499"/>
      <c r="U213" s="500"/>
      <c r="V213" s="501">
        <f>T213*U213</f>
        <v>0</v>
      </c>
      <c r="W213" s="493">
        <f t="shared" si="54"/>
        <v>11181</v>
      </c>
      <c r="X213" s="489">
        <f t="shared" si="55"/>
        <v>11181</v>
      </c>
      <c r="Y213" s="329">
        <f t="shared" si="53"/>
        <v>0</v>
      </c>
      <c r="Z213" s="330">
        <f t="shared" si="56"/>
        <v>0</v>
      </c>
      <c r="AA213" s="445"/>
      <c r="AB213" s="57"/>
      <c r="AC213" s="57"/>
      <c r="AD213" s="57"/>
      <c r="AE213" s="57"/>
      <c r="AF213" s="57"/>
      <c r="AG213" s="57"/>
    </row>
    <row r="214" spans="1:33" s="372" customFormat="1" ht="42.75" customHeight="1">
      <c r="A214" s="444" t="s">
        <v>20</v>
      </c>
      <c r="B214" s="441" t="s">
        <v>354</v>
      </c>
      <c r="C214" s="656" t="s">
        <v>386</v>
      </c>
      <c r="D214" s="657" t="s">
        <v>23</v>
      </c>
      <c r="E214" s="658">
        <v>5</v>
      </c>
      <c r="F214" s="659">
        <v>3726</v>
      </c>
      <c r="G214" s="660">
        <f t="shared" si="60"/>
        <v>18630</v>
      </c>
      <c r="H214" s="658">
        <v>5</v>
      </c>
      <c r="I214" s="659">
        <v>3726</v>
      </c>
      <c r="J214" s="660">
        <f t="shared" si="61"/>
        <v>18630</v>
      </c>
      <c r="K214" s="499"/>
      <c r="L214" s="500"/>
      <c r="M214" s="501"/>
      <c r="N214" s="499"/>
      <c r="O214" s="500"/>
      <c r="P214" s="501"/>
      <c r="Q214" s="499"/>
      <c r="R214" s="500"/>
      <c r="S214" s="501"/>
      <c r="T214" s="499"/>
      <c r="U214" s="500"/>
      <c r="V214" s="501"/>
      <c r="W214" s="493">
        <f>G214+M214+S214</f>
        <v>18630</v>
      </c>
      <c r="X214" s="489">
        <f>J214+P214+V214</f>
        <v>18630</v>
      </c>
      <c r="Y214" s="329">
        <f t="shared" si="53"/>
        <v>0</v>
      </c>
      <c r="Z214" s="330">
        <f t="shared" si="56"/>
        <v>0</v>
      </c>
      <c r="AA214" s="445"/>
      <c r="AB214" s="57"/>
      <c r="AC214" s="57"/>
      <c r="AD214" s="57"/>
      <c r="AE214" s="57"/>
      <c r="AF214" s="57"/>
      <c r="AG214" s="57"/>
    </row>
    <row r="215" spans="1:33" ht="30" customHeight="1" thickBot="1">
      <c r="A215" s="58" t="s">
        <v>20</v>
      </c>
      <c r="B215" s="184" t="s">
        <v>355</v>
      </c>
      <c r="C215" s="427" t="s">
        <v>237</v>
      </c>
      <c r="D215" s="195"/>
      <c r="E215" s="478">
        <f>SUM(G207:G214)</f>
        <v>305487</v>
      </c>
      <c r="F215" s="479">
        <v>0.22</v>
      </c>
      <c r="G215" s="480">
        <f>E215*F215</f>
        <v>67207.14</v>
      </c>
      <c r="H215" s="478">
        <f>SUM(J206:J210)</f>
        <v>243353</v>
      </c>
      <c r="I215" s="479">
        <v>0.22</v>
      </c>
      <c r="J215" s="480">
        <f>H215*I215</f>
        <v>53537.66</v>
      </c>
      <c r="K215" s="499"/>
      <c r="L215" s="495">
        <v>0.22</v>
      </c>
      <c r="M215" s="496">
        <f>K215*L215</f>
        <v>0</v>
      </c>
      <c r="N215" s="499"/>
      <c r="O215" s="495">
        <v>0.22</v>
      </c>
      <c r="P215" s="496">
        <f>N215*O215</f>
        <v>0</v>
      </c>
      <c r="Q215" s="499"/>
      <c r="R215" s="495">
        <v>0.22</v>
      </c>
      <c r="S215" s="496">
        <f>Q215*R215</f>
        <v>0</v>
      </c>
      <c r="T215" s="499"/>
      <c r="U215" s="495">
        <v>0.22</v>
      </c>
      <c r="V215" s="496">
        <f>T215*U215</f>
        <v>0</v>
      </c>
      <c r="W215" s="488">
        <f t="shared" si="54"/>
        <v>67207.14</v>
      </c>
      <c r="X215" s="489">
        <f t="shared" si="55"/>
        <v>53537.66</v>
      </c>
      <c r="Y215" s="251">
        <f t="shared" si="53"/>
        <v>13669.479999999996</v>
      </c>
      <c r="Z215" s="259">
        <f t="shared" si="56"/>
        <v>0.20339327041739905</v>
      </c>
      <c r="AA215" s="230"/>
      <c r="AB215" s="5"/>
      <c r="AC215" s="5"/>
      <c r="AD215" s="5"/>
      <c r="AE215" s="5"/>
      <c r="AF215" s="5"/>
      <c r="AG215" s="5"/>
    </row>
    <row r="216" spans="1:33" ht="30" customHeight="1" thickBot="1">
      <c r="A216" s="137" t="s">
        <v>238</v>
      </c>
      <c r="B216" s="200"/>
      <c r="C216" s="138"/>
      <c r="D216" s="139"/>
      <c r="E216" s="481">
        <f>E196+E192+E187+E181</f>
        <v>48</v>
      </c>
      <c r="F216" s="482"/>
      <c r="G216" s="483">
        <f>G196+G192+G187+G181</f>
        <v>502694.14</v>
      </c>
      <c r="H216" s="481">
        <f>H196+H192+H187+H181</f>
        <v>48</v>
      </c>
      <c r="I216" s="482"/>
      <c r="J216" s="483">
        <f>J196+J192+J187+J181</f>
        <v>488483.66000000003</v>
      </c>
      <c r="K216" s="481">
        <f>K196+K192+K187+K181</f>
        <v>0</v>
      </c>
      <c r="L216" s="482"/>
      <c r="M216" s="483">
        <f>M196+M192+M187+M181</f>
        <v>0</v>
      </c>
      <c r="N216" s="481">
        <f>N196+N192+N187+N181</f>
        <v>0</v>
      </c>
      <c r="O216" s="482"/>
      <c r="P216" s="483">
        <f>P196+P192+P187+P181</f>
        <v>0</v>
      </c>
      <c r="Q216" s="481">
        <f>Q196+Q192+Q187+Q181</f>
        <v>3</v>
      </c>
      <c r="R216" s="482"/>
      <c r="S216" s="483">
        <f>S196+S192+S187+S181</f>
        <v>6000</v>
      </c>
      <c r="T216" s="481">
        <f>T196+T192+T187+T181</f>
        <v>3</v>
      </c>
      <c r="U216" s="482"/>
      <c r="V216" s="483">
        <f>V196+V192+V187+V181</f>
        <v>4759</v>
      </c>
      <c r="W216" s="502">
        <f>W196+W181+W192+W187</f>
        <v>508694.14</v>
      </c>
      <c r="X216" s="502">
        <f>X196+X181+X192+X187</f>
        <v>493242.66000000003</v>
      </c>
      <c r="Y216" s="140">
        <f t="shared" si="53"/>
        <v>15451.479999999981</v>
      </c>
      <c r="Z216" s="140">
        <f>Y216/W216</f>
        <v>0.030374794567124327</v>
      </c>
      <c r="AA216" s="236"/>
      <c r="AB216" s="5"/>
      <c r="AC216" s="5"/>
      <c r="AD216" s="5"/>
      <c r="AE216" s="5"/>
      <c r="AF216" s="5"/>
      <c r="AG216" s="5"/>
    </row>
    <row r="217" spans="1:33" ht="30" customHeight="1" thickBot="1">
      <c r="A217" s="141" t="s">
        <v>239</v>
      </c>
      <c r="B217" s="142"/>
      <c r="C217" s="143"/>
      <c r="D217" s="144"/>
      <c r="E217" s="503"/>
      <c r="F217" s="504"/>
      <c r="G217" s="505">
        <f>G37+G51+G80+G103+G117+G131+G144+G152+G162+G169+G173+G179+G216</f>
        <v>1111559.2200000002</v>
      </c>
      <c r="H217" s="503"/>
      <c r="I217" s="504"/>
      <c r="J217" s="505">
        <f>J37+J51+J80+J103+J117+J131+J144+J152+J162+J169+J173+J179+J216</f>
        <v>1077247.38</v>
      </c>
      <c r="K217" s="503"/>
      <c r="L217" s="504"/>
      <c r="M217" s="505">
        <f>M37+M51+M80+M103+M117+M131+M144+M152+M162+M169+M173+M179+M216</f>
        <v>0</v>
      </c>
      <c r="N217" s="503"/>
      <c r="O217" s="504"/>
      <c r="P217" s="505">
        <f>P37+P51+P80+P103+P117+P131+P144+P152+P162+P169+P173+P179+P216</f>
        <v>0</v>
      </c>
      <c r="Q217" s="503"/>
      <c r="R217" s="504"/>
      <c r="S217" s="505">
        <f>S37+S51+S80+S103+S117+S131+S144+S152+S162+S169+S173+S179+S216</f>
        <v>40000</v>
      </c>
      <c r="T217" s="503"/>
      <c r="U217" s="504"/>
      <c r="V217" s="505">
        <f>V37+V51+V80+V103+V117+V131+V144+V152+V162+V169+V173+V179+V216</f>
        <v>39959</v>
      </c>
      <c r="W217" s="505">
        <f>W37+W51+W80+W103+W117+W131+W144+W152+W162+W169+W173+W179+W216</f>
        <v>1151559.2200000002</v>
      </c>
      <c r="X217" s="505">
        <f>X37+X51+X80+X103+X117+X131+X144+X152+X162+X169+X173+X179+X216</f>
        <v>1117206.38</v>
      </c>
      <c r="Y217" s="147">
        <f>Y37+Y51+Y80+Y103+Y117+Y131+Y144+Y152+Y162+Y169+Y173+Y179+Y216</f>
        <v>34352.840000000026</v>
      </c>
      <c r="Z217" s="258">
        <f>Y217/W217</f>
        <v>0.0298315878188184</v>
      </c>
      <c r="AA217" s="237"/>
      <c r="AB217" s="5"/>
      <c r="AC217" s="5"/>
      <c r="AD217" s="5"/>
      <c r="AE217" s="5"/>
      <c r="AF217" s="5"/>
      <c r="AG217" s="5"/>
    </row>
    <row r="218" spans="1:33" ht="15" customHeight="1" thickBot="1">
      <c r="A218" s="734"/>
      <c r="B218" s="695"/>
      <c r="C218" s="695"/>
      <c r="D218" s="17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9"/>
      <c r="X218" s="19"/>
      <c r="Y218" s="19"/>
      <c r="Z218" s="19"/>
      <c r="AA218" s="223"/>
      <c r="AB218" s="5"/>
      <c r="AC218" s="5"/>
      <c r="AD218" s="5"/>
      <c r="AE218" s="5"/>
      <c r="AF218" s="5"/>
      <c r="AG218" s="5"/>
    </row>
    <row r="219" spans="1:33" ht="30" customHeight="1" thickBot="1">
      <c r="A219" s="735" t="s">
        <v>240</v>
      </c>
      <c r="B219" s="715"/>
      <c r="C219" s="715"/>
      <c r="D219" s="148"/>
      <c r="E219" s="145"/>
      <c r="F219" s="146"/>
      <c r="G219" s="149">
        <f>Фінансування!C27-'Кошторис  витрат'!G217</f>
        <v>0</v>
      </c>
      <c r="H219" s="145"/>
      <c r="I219" s="146"/>
      <c r="J219" s="149">
        <f>Фінансування!C28-'Кошторис  витрат'!J217</f>
        <v>0</v>
      </c>
      <c r="K219" s="145"/>
      <c r="L219" s="146"/>
      <c r="M219" s="149">
        <f>'Кошторис  витрат'!J31-'Кошторис  витрат'!M217</f>
        <v>0</v>
      </c>
      <c r="N219" s="145"/>
      <c r="O219" s="146"/>
      <c r="P219" s="149">
        <f>'Кошторис  витрат'!J32-'Кошторис  витрат'!P217</f>
        <v>53564.72</v>
      </c>
      <c r="Q219" s="145"/>
      <c r="R219" s="146"/>
      <c r="S219" s="149">
        <f>Фінансування!L27-'Кошторис  витрат'!S217</f>
        <v>0</v>
      </c>
      <c r="T219" s="145"/>
      <c r="U219" s="146"/>
      <c r="V219" s="149">
        <f>Фінансування!L28-'Кошторис  витрат'!V217</f>
        <v>41</v>
      </c>
      <c r="W219" s="150">
        <f>Фінансування!N27-'Кошторис  витрат'!W217</f>
        <v>0</v>
      </c>
      <c r="X219" s="150">
        <f>Фінансування!N28-'Кошторис  витрат'!X217</f>
        <v>0</v>
      </c>
      <c r="Y219" s="150"/>
      <c r="Z219" s="150"/>
      <c r="AA219" s="238"/>
      <c r="AB219" s="5"/>
      <c r="AC219" s="5"/>
      <c r="AD219" s="5"/>
      <c r="AE219" s="5"/>
      <c r="AF219" s="5"/>
      <c r="AG219" s="5"/>
    </row>
    <row r="220" spans="1:33" ht="15.75" customHeight="1">
      <c r="A220" s="1"/>
      <c r="B220" s="151"/>
      <c r="C220" s="2"/>
      <c r="D220" s="152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4"/>
      <c r="X220" s="14"/>
      <c r="Y220" s="14"/>
      <c r="Z220" s="14"/>
      <c r="AA220" s="220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151"/>
      <c r="C221" s="2"/>
      <c r="D221" s="152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4"/>
      <c r="X221" s="14"/>
      <c r="Y221" s="14"/>
      <c r="Z221" s="14"/>
      <c r="AA221" s="220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151"/>
      <c r="C222" s="2"/>
      <c r="D222" s="152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4"/>
      <c r="X222" s="14"/>
      <c r="Y222" s="14"/>
      <c r="Z222" s="14"/>
      <c r="AA222" s="220"/>
      <c r="AB222" s="1"/>
      <c r="AC222" s="1"/>
      <c r="AD222" s="1"/>
      <c r="AE222" s="1"/>
      <c r="AF222" s="1"/>
      <c r="AG222" s="1"/>
    </row>
    <row r="223" spans="1:33" ht="15.75" customHeight="1">
      <c r="A223" s="6"/>
      <c r="B223" s="7"/>
      <c r="C223" s="8" t="s">
        <v>396</v>
      </c>
      <c r="D223" s="152"/>
      <c r="E223" s="753"/>
      <c r="F223" s="753"/>
      <c r="G223" s="9"/>
      <c r="H223" s="153"/>
      <c r="I223" s="153"/>
      <c r="J223" s="9"/>
      <c r="K223" s="756" t="s">
        <v>395</v>
      </c>
      <c r="L223" s="756"/>
      <c r="M223" s="153"/>
      <c r="N223" s="754"/>
      <c r="O223" s="755"/>
      <c r="P223" s="753"/>
      <c r="Q223" s="9"/>
      <c r="R223" s="9"/>
      <c r="S223" s="9"/>
      <c r="T223" s="9"/>
      <c r="U223" s="9"/>
      <c r="V223" s="9"/>
      <c r="W223" s="14"/>
      <c r="X223" s="14"/>
      <c r="Y223" s="14"/>
      <c r="Z223" s="14"/>
      <c r="AA223" s="220"/>
      <c r="AB223" s="1"/>
      <c r="AC223" s="2"/>
      <c r="AD223" s="1"/>
      <c r="AE223" s="1"/>
      <c r="AF223" s="1"/>
      <c r="AG223" s="1"/>
    </row>
    <row r="224" spans="1:33" ht="15.75" customHeight="1">
      <c r="A224" s="10"/>
      <c r="B224" s="154"/>
      <c r="C224" s="654" t="s">
        <v>5</v>
      </c>
      <c r="D224" s="155"/>
      <c r="E224" s="12"/>
      <c r="F224" s="655"/>
      <c r="G224" s="12"/>
      <c r="H224" s="12"/>
      <c r="I224" s="655" t="s">
        <v>6</v>
      </c>
      <c r="J224" s="12"/>
      <c r="K224" s="13"/>
      <c r="L224" s="11" t="s">
        <v>7</v>
      </c>
      <c r="M224" s="12"/>
      <c r="N224" s="13"/>
      <c r="O224" s="11"/>
      <c r="P224" s="12"/>
      <c r="Q224" s="12"/>
      <c r="R224" s="12"/>
      <c r="S224" s="12"/>
      <c r="T224" s="12"/>
      <c r="U224" s="12"/>
      <c r="V224" s="12"/>
      <c r="W224" s="156"/>
      <c r="X224" s="156"/>
      <c r="Y224" s="156"/>
      <c r="Z224" s="156"/>
      <c r="AA224" s="239"/>
      <c r="AB224" s="158"/>
      <c r="AC224" s="157"/>
      <c r="AD224" s="158"/>
      <c r="AE224" s="158"/>
      <c r="AF224" s="158"/>
      <c r="AG224" s="158"/>
    </row>
    <row r="225" spans="1:33" ht="15.75" customHeight="1">
      <c r="A225" s="1"/>
      <c r="B225" s="151"/>
      <c r="C225" s="2"/>
      <c r="D225" s="152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4"/>
      <c r="X225" s="14"/>
      <c r="Y225" s="14"/>
      <c r="Z225" s="14"/>
      <c r="AA225" s="220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51"/>
      <c r="C226" s="2"/>
      <c r="D226" s="152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4"/>
      <c r="X226" s="14"/>
      <c r="Y226" s="14"/>
      <c r="Z226" s="14"/>
      <c r="AA226" s="220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51"/>
      <c r="C227" s="2"/>
      <c r="D227" s="152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4"/>
      <c r="X227" s="14"/>
      <c r="Y227" s="14"/>
      <c r="Z227" s="14"/>
      <c r="AA227" s="220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51"/>
      <c r="C228" s="2"/>
      <c r="D228" s="152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59"/>
      <c r="X228" s="159"/>
      <c r="Y228" s="159"/>
      <c r="Z228" s="159"/>
      <c r="AA228" s="220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51"/>
      <c r="C229" s="2"/>
      <c r="D229" s="152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59"/>
      <c r="X229" s="159"/>
      <c r="Y229" s="159"/>
      <c r="Z229" s="159"/>
      <c r="AA229" s="220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51"/>
      <c r="C230" s="2"/>
      <c r="D230" s="152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59"/>
      <c r="X230" s="159"/>
      <c r="Y230" s="159"/>
      <c r="Z230" s="159"/>
      <c r="AA230" s="220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51"/>
      <c r="C231" s="2"/>
      <c r="D231" s="152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59"/>
      <c r="X231" s="159"/>
      <c r="Y231" s="159"/>
      <c r="Z231" s="159"/>
      <c r="AA231" s="220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51"/>
      <c r="C232" s="2"/>
      <c r="D232" s="152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59"/>
      <c r="X232" s="159"/>
      <c r="Y232" s="159"/>
      <c r="Z232" s="159"/>
      <c r="AA232" s="220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51"/>
      <c r="C233" s="2"/>
      <c r="D233" s="152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59"/>
      <c r="X233" s="159"/>
      <c r="Y233" s="159"/>
      <c r="Z233" s="159"/>
      <c r="AA233" s="220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51"/>
      <c r="C234" s="2"/>
      <c r="D234" s="152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59"/>
      <c r="X234" s="159"/>
      <c r="Y234" s="159"/>
      <c r="Z234" s="159"/>
      <c r="AA234" s="220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51"/>
      <c r="C235" s="2"/>
      <c r="D235" s="152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59"/>
      <c r="X235" s="159"/>
      <c r="Y235" s="159"/>
      <c r="Z235" s="159"/>
      <c r="AA235" s="220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51"/>
      <c r="C236" s="2"/>
      <c r="D236" s="152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59"/>
      <c r="X236" s="159"/>
      <c r="Y236" s="159"/>
      <c r="Z236" s="159"/>
      <c r="AA236" s="220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51"/>
      <c r="C237" s="2"/>
      <c r="D237" s="152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59"/>
      <c r="X237" s="159"/>
      <c r="Y237" s="159"/>
      <c r="Z237" s="159"/>
      <c r="AA237" s="220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51"/>
      <c r="C238" s="2"/>
      <c r="D238" s="152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59"/>
      <c r="X238" s="159"/>
      <c r="Y238" s="159"/>
      <c r="Z238" s="159"/>
      <c r="AA238" s="220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51"/>
      <c r="C239" s="2"/>
      <c r="D239" s="152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59"/>
      <c r="X239" s="159"/>
      <c r="Y239" s="159"/>
      <c r="Z239" s="159"/>
      <c r="AA239" s="220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51"/>
      <c r="C240" s="2"/>
      <c r="D240" s="152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59"/>
      <c r="X240" s="159"/>
      <c r="Y240" s="159"/>
      <c r="Z240" s="159"/>
      <c r="AA240" s="220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51"/>
      <c r="C241" s="2"/>
      <c r="D241" s="152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59"/>
      <c r="X241" s="159"/>
      <c r="Y241" s="159"/>
      <c r="Z241" s="159"/>
      <c r="AA241" s="220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51"/>
      <c r="C242" s="2"/>
      <c r="D242" s="152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59"/>
      <c r="X242" s="159"/>
      <c r="Y242" s="159"/>
      <c r="Z242" s="159"/>
      <c r="AA242" s="220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51"/>
      <c r="C243" s="2"/>
      <c r="D243" s="152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59"/>
      <c r="X243" s="159"/>
      <c r="Y243" s="159"/>
      <c r="Z243" s="159"/>
      <c r="AA243" s="220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51"/>
      <c r="C244" s="2"/>
      <c r="D244" s="152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59"/>
      <c r="X244" s="159"/>
      <c r="Y244" s="159"/>
      <c r="Z244" s="159"/>
      <c r="AA244" s="220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51"/>
      <c r="C245" s="2"/>
      <c r="D245" s="152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59"/>
      <c r="X245" s="159"/>
      <c r="Y245" s="159"/>
      <c r="Z245" s="159"/>
      <c r="AA245" s="220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51"/>
      <c r="C246" s="2"/>
      <c r="D246" s="152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59"/>
      <c r="X246" s="159"/>
      <c r="Y246" s="159"/>
      <c r="Z246" s="159"/>
      <c r="AA246" s="220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51"/>
      <c r="C247" s="2"/>
      <c r="D247" s="152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59"/>
      <c r="X247" s="159"/>
      <c r="Y247" s="159"/>
      <c r="Z247" s="159"/>
      <c r="AA247" s="220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51"/>
      <c r="C248" s="2"/>
      <c r="D248" s="152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59"/>
      <c r="X248" s="159"/>
      <c r="Y248" s="159"/>
      <c r="Z248" s="159"/>
      <c r="AA248" s="220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51"/>
      <c r="C249" s="2"/>
      <c r="D249" s="152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59"/>
      <c r="X249" s="159"/>
      <c r="Y249" s="159"/>
      <c r="Z249" s="159"/>
      <c r="AA249" s="220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51"/>
      <c r="C250" s="2"/>
      <c r="D250" s="152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59"/>
      <c r="X250" s="159"/>
      <c r="Y250" s="159"/>
      <c r="Z250" s="159"/>
      <c r="AA250" s="220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51"/>
      <c r="C251" s="2"/>
      <c r="D251" s="152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59"/>
      <c r="X251" s="159"/>
      <c r="Y251" s="159"/>
      <c r="Z251" s="159"/>
      <c r="AA251" s="220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51"/>
      <c r="C252" s="2"/>
      <c r="D252" s="152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59"/>
      <c r="X252" s="159"/>
      <c r="Y252" s="159"/>
      <c r="Z252" s="159"/>
      <c r="AA252" s="220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51"/>
      <c r="C253" s="2"/>
      <c r="D253" s="152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59"/>
      <c r="X253" s="159"/>
      <c r="Y253" s="159"/>
      <c r="Z253" s="159"/>
      <c r="AA253" s="220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51"/>
      <c r="C254" s="2"/>
      <c r="D254" s="152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59"/>
      <c r="X254" s="159"/>
      <c r="Y254" s="159"/>
      <c r="Z254" s="159"/>
      <c r="AA254" s="220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51"/>
      <c r="C255" s="2"/>
      <c r="D255" s="152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59"/>
      <c r="X255" s="159"/>
      <c r="Y255" s="159"/>
      <c r="Z255" s="159"/>
      <c r="AA255" s="220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51"/>
      <c r="C256" s="2"/>
      <c r="D256" s="152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59"/>
      <c r="X256" s="159"/>
      <c r="Y256" s="159"/>
      <c r="Z256" s="159"/>
      <c r="AA256" s="220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51"/>
      <c r="C257" s="2"/>
      <c r="D257" s="152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59"/>
      <c r="X257" s="159"/>
      <c r="Y257" s="159"/>
      <c r="Z257" s="159"/>
      <c r="AA257" s="220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51"/>
      <c r="C258" s="2"/>
      <c r="D258" s="152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59"/>
      <c r="X258" s="159"/>
      <c r="Y258" s="159"/>
      <c r="Z258" s="159"/>
      <c r="AA258" s="220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51"/>
      <c r="C259" s="2"/>
      <c r="D259" s="152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59"/>
      <c r="X259" s="159"/>
      <c r="Y259" s="159"/>
      <c r="Z259" s="159"/>
      <c r="AA259" s="220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51"/>
      <c r="C260" s="2"/>
      <c r="D260" s="152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59"/>
      <c r="X260" s="159"/>
      <c r="Y260" s="159"/>
      <c r="Z260" s="159"/>
      <c r="AA260" s="220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51"/>
      <c r="C261" s="2"/>
      <c r="D261" s="152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59"/>
      <c r="X261" s="159"/>
      <c r="Y261" s="159"/>
      <c r="Z261" s="159"/>
      <c r="AA261" s="220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51"/>
      <c r="C262" s="2"/>
      <c r="D262" s="152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59"/>
      <c r="X262" s="159"/>
      <c r="Y262" s="159"/>
      <c r="Z262" s="159"/>
      <c r="AA262" s="220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51"/>
      <c r="C263" s="2"/>
      <c r="D263" s="152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59"/>
      <c r="X263" s="159"/>
      <c r="Y263" s="159"/>
      <c r="Z263" s="159"/>
      <c r="AA263" s="220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51"/>
      <c r="C264" s="2"/>
      <c r="D264" s="152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59"/>
      <c r="X264" s="159"/>
      <c r="Y264" s="159"/>
      <c r="Z264" s="159"/>
      <c r="AA264" s="220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51"/>
      <c r="C265" s="2"/>
      <c r="D265" s="152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59"/>
      <c r="X265" s="159"/>
      <c r="Y265" s="159"/>
      <c r="Z265" s="159"/>
      <c r="AA265" s="220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51"/>
      <c r="C266" s="2"/>
      <c r="D266" s="152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59"/>
      <c r="X266" s="159"/>
      <c r="Y266" s="159"/>
      <c r="Z266" s="159"/>
      <c r="AA266" s="220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51"/>
      <c r="C267" s="2"/>
      <c r="D267" s="152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59"/>
      <c r="X267" s="159"/>
      <c r="Y267" s="159"/>
      <c r="Z267" s="159"/>
      <c r="AA267" s="220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51"/>
      <c r="C268" s="2"/>
      <c r="D268" s="152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59"/>
      <c r="X268" s="159"/>
      <c r="Y268" s="159"/>
      <c r="Z268" s="159"/>
      <c r="AA268" s="220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51"/>
      <c r="C269" s="2"/>
      <c r="D269" s="152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59"/>
      <c r="X269" s="159"/>
      <c r="Y269" s="159"/>
      <c r="Z269" s="159"/>
      <c r="AA269" s="220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51"/>
      <c r="C270" s="2"/>
      <c r="D270" s="152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59"/>
      <c r="X270" s="159"/>
      <c r="Y270" s="159"/>
      <c r="Z270" s="159"/>
      <c r="AA270" s="220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51"/>
      <c r="C271" s="2"/>
      <c r="D271" s="152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59"/>
      <c r="X271" s="159"/>
      <c r="Y271" s="159"/>
      <c r="Z271" s="159"/>
      <c r="AA271" s="220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51"/>
      <c r="C272" s="2"/>
      <c r="D272" s="152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59"/>
      <c r="X272" s="159"/>
      <c r="Y272" s="159"/>
      <c r="Z272" s="159"/>
      <c r="AA272" s="220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51"/>
      <c r="C273" s="2"/>
      <c r="D273" s="152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59"/>
      <c r="X273" s="159"/>
      <c r="Y273" s="159"/>
      <c r="Z273" s="159"/>
      <c r="AA273" s="220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51"/>
      <c r="C274" s="2"/>
      <c r="D274" s="152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59"/>
      <c r="X274" s="159"/>
      <c r="Y274" s="159"/>
      <c r="Z274" s="159"/>
      <c r="AA274" s="220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51"/>
      <c r="C275" s="2"/>
      <c r="D275" s="152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59"/>
      <c r="X275" s="159"/>
      <c r="Y275" s="159"/>
      <c r="Z275" s="159"/>
      <c r="AA275" s="220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51"/>
      <c r="C276" s="2"/>
      <c r="D276" s="152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59"/>
      <c r="X276" s="159"/>
      <c r="Y276" s="159"/>
      <c r="Z276" s="159"/>
      <c r="AA276" s="220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51"/>
      <c r="C277" s="2"/>
      <c r="D277" s="152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59"/>
      <c r="X277" s="159"/>
      <c r="Y277" s="159"/>
      <c r="Z277" s="159"/>
      <c r="AA277" s="220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51"/>
      <c r="C278" s="2"/>
      <c r="D278" s="152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59"/>
      <c r="X278" s="159"/>
      <c r="Y278" s="159"/>
      <c r="Z278" s="159"/>
      <c r="AA278" s="220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51"/>
      <c r="C279" s="2"/>
      <c r="D279" s="152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59"/>
      <c r="X279" s="159"/>
      <c r="Y279" s="159"/>
      <c r="Z279" s="159"/>
      <c r="AA279" s="220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51"/>
      <c r="C280" s="2"/>
      <c r="D280" s="152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59"/>
      <c r="X280" s="159"/>
      <c r="Y280" s="159"/>
      <c r="Z280" s="159"/>
      <c r="AA280" s="220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51"/>
      <c r="C281" s="2"/>
      <c r="D281" s="152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59"/>
      <c r="X281" s="159"/>
      <c r="Y281" s="159"/>
      <c r="Z281" s="159"/>
      <c r="AA281" s="220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51"/>
      <c r="C282" s="2"/>
      <c r="D282" s="152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59"/>
      <c r="X282" s="159"/>
      <c r="Y282" s="159"/>
      <c r="Z282" s="159"/>
      <c r="AA282" s="220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51"/>
      <c r="C283" s="2"/>
      <c r="D283" s="152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59"/>
      <c r="X283" s="159"/>
      <c r="Y283" s="159"/>
      <c r="Z283" s="159"/>
      <c r="AA283" s="220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51"/>
      <c r="C284" s="2"/>
      <c r="D284" s="152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59"/>
      <c r="X284" s="159"/>
      <c r="Y284" s="159"/>
      <c r="Z284" s="159"/>
      <c r="AA284" s="220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51"/>
      <c r="C285" s="2"/>
      <c r="D285" s="152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59"/>
      <c r="X285" s="159"/>
      <c r="Y285" s="159"/>
      <c r="Z285" s="159"/>
      <c r="AA285" s="220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51"/>
      <c r="C286" s="2"/>
      <c r="D286" s="152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59"/>
      <c r="X286" s="159"/>
      <c r="Y286" s="159"/>
      <c r="Z286" s="159"/>
      <c r="AA286" s="220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51"/>
      <c r="C287" s="2"/>
      <c r="D287" s="152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59"/>
      <c r="X287" s="159"/>
      <c r="Y287" s="159"/>
      <c r="Z287" s="159"/>
      <c r="AA287" s="220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51"/>
      <c r="C288" s="2"/>
      <c r="D288" s="152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59"/>
      <c r="X288" s="159"/>
      <c r="Y288" s="159"/>
      <c r="Z288" s="159"/>
      <c r="AA288" s="220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51"/>
      <c r="C289" s="2"/>
      <c r="D289" s="152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59"/>
      <c r="X289" s="159"/>
      <c r="Y289" s="159"/>
      <c r="Z289" s="159"/>
      <c r="AA289" s="220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51"/>
      <c r="C290" s="2"/>
      <c r="D290" s="152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59"/>
      <c r="X290" s="159"/>
      <c r="Y290" s="159"/>
      <c r="Z290" s="159"/>
      <c r="AA290" s="220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51"/>
      <c r="C291" s="2"/>
      <c r="D291" s="152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59"/>
      <c r="X291" s="159"/>
      <c r="Y291" s="159"/>
      <c r="Z291" s="159"/>
      <c r="AA291" s="220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51"/>
      <c r="C292" s="2"/>
      <c r="D292" s="152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59"/>
      <c r="X292" s="159"/>
      <c r="Y292" s="159"/>
      <c r="Z292" s="159"/>
      <c r="AA292" s="220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51"/>
      <c r="C293" s="2"/>
      <c r="D293" s="152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59"/>
      <c r="X293" s="159"/>
      <c r="Y293" s="159"/>
      <c r="Z293" s="159"/>
      <c r="AA293" s="220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51"/>
      <c r="C294" s="2"/>
      <c r="D294" s="152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59"/>
      <c r="X294" s="159"/>
      <c r="Y294" s="159"/>
      <c r="Z294" s="159"/>
      <c r="AA294" s="220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51"/>
      <c r="C295" s="2"/>
      <c r="D295" s="152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59"/>
      <c r="X295" s="159"/>
      <c r="Y295" s="159"/>
      <c r="Z295" s="159"/>
      <c r="AA295" s="220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51"/>
      <c r="C296" s="2"/>
      <c r="D296" s="152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59"/>
      <c r="X296" s="159"/>
      <c r="Y296" s="159"/>
      <c r="Z296" s="159"/>
      <c r="AA296" s="220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51"/>
      <c r="C297" s="2"/>
      <c r="D297" s="152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59"/>
      <c r="X297" s="159"/>
      <c r="Y297" s="159"/>
      <c r="Z297" s="159"/>
      <c r="AA297" s="220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51"/>
      <c r="C298" s="2"/>
      <c r="D298" s="152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59"/>
      <c r="X298" s="159"/>
      <c r="Y298" s="159"/>
      <c r="Z298" s="159"/>
      <c r="AA298" s="220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51"/>
      <c r="C299" s="2"/>
      <c r="D299" s="152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59"/>
      <c r="X299" s="159"/>
      <c r="Y299" s="159"/>
      <c r="Z299" s="159"/>
      <c r="AA299" s="220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51"/>
      <c r="C300" s="2"/>
      <c r="D300" s="152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59"/>
      <c r="X300" s="159"/>
      <c r="Y300" s="159"/>
      <c r="Z300" s="159"/>
      <c r="AA300" s="220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51"/>
      <c r="C301" s="2"/>
      <c r="D301" s="152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59"/>
      <c r="X301" s="159"/>
      <c r="Y301" s="159"/>
      <c r="Z301" s="159"/>
      <c r="AA301" s="220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51"/>
      <c r="C302" s="2"/>
      <c r="D302" s="152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59"/>
      <c r="X302" s="159"/>
      <c r="Y302" s="159"/>
      <c r="Z302" s="159"/>
      <c r="AA302" s="220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51"/>
      <c r="C303" s="2"/>
      <c r="D303" s="152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59"/>
      <c r="X303" s="159"/>
      <c r="Y303" s="159"/>
      <c r="Z303" s="159"/>
      <c r="AA303" s="220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51"/>
      <c r="C304" s="2"/>
      <c r="D304" s="152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59"/>
      <c r="X304" s="159"/>
      <c r="Y304" s="159"/>
      <c r="Z304" s="159"/>
      <c r="AA304" s="220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51"/>
      <c r="C305" s="2"/>
      <c r="D305" s="152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59"/>
      <c r="X305" s="159"/>
      <c r="Y305" s="159"/>
      <c r="Z305" s="159"/>
      <c r="AA305" s="220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51"/>
      <c r="C306" s="2"/>
      <c r="D306" s="152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59"/>
      <c r="X306" s="159"/>
      <c r="Y306" s="159"/>
      <c r="Z306" s="159"/>
      <c r="AA306" s="220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51"/>
      <c r="C307" s="2"/>
      <c r="D307" s="152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59"/>
      <c r="X307" s="159"/>
      <c r="Y307" s="159"/>
      <c r="Z307" s="159"/>
      <c r="AA307" s="220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51"/>
      <c r="C308" s="2"/>
      <c r="D308" s="152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59"/>
      <c r="X308" s="159"/>
      <c r="Y308" s="159"/>
      <c r="Z308" s="159"/>
      <c r="AA308" s="220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51"/>
      <c r="C309" s="2"/>
      <c r="D309" s="152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59"/>
      <c r="X309" s="159"/>
      <c r="Y309" s="159"/>
      <c r="Z309" s="159"/>
      <c r="AA309" s="220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51"/>
      <c r="C310" s="2"/>
      <c r="D310" s="152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59"/>
      <c r="X310" s="159"/>
      <c r="Y310" s="159"/>
      <c r="Z310" s="159"/>
      <c r="AA310" s="220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51"/>
      <c r="C311" s="2"/>
      <c r="D311" s="152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59"/>
      <c r="X311" s="159"/>
      <c r="Y311" s="159"/>
      <c r="Z311" s="159"/>
      <c r="AA311" s="220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51"/>
      <c r="C312" s="2"/>
      <c r="D312" s="152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59"/>
      <c r="X312" s="159"/>
      <c r="Y312" s="159"/>
      <c r="Z312" s="159"/>
      <c r="AA312" s="220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51"/>
      <c r="C313" s="2"/>
      <c r="D313" s="152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59"/>
      <c r="X313" s="159"/>
      <c r="Y313" s="159"/>
      <c r="Z313" s="159"/>
      <c r="AA313" s="220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51"/>
      <c r="C314" s="2"/>
      <c r="D314" s="152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59"/>
      <c r="X314" s="159"/>
      <c r="Y314" s="159"/>
      <c r="Z314" s="159"/>
      <c r="AA314" s="220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51"/>
      <c r="C315" s="2"/>
      <c r="D315" s="152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59"/>
      <c r="X315" s="159"/>
      <c r="Y315" s="159"/>
      <c r="Z315" s="159"/>
      <c r="AA315" s="220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51"/>
      <c r="C316" s="2"/>
      <c r="D316" s="152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59"/>
      <c r="X316" s="159"/>
      <c r="Y316" s="159"/>
      <c r="Z316" s="159"/>
      <c r="AA316" s="220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51"/>
      <c r="C317" s="2"/>
      <c r="D317" s="152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59"/>
      <c r="X317" s="159"/>
      <c r="Y317" s="159"/>
      <c r="Z317" s="159"/>
      <c r="AA317" s="220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51"/>
      <c r="C318" s="2"/>
      <c r="D318" s="152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59"/>
      <c r="X318" s="159"/>
      <c r="Y318" s="159"/>
      <c r="Z318" s="159"/>
      <c r="AA318" s="220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51"/>
      <c r="C319" s="2"/>
      <c r="D319" s="152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59"/>
      <c r="X319" s="159"/>
      <c r="Y319" s="159"/>
      <c r="Z319" s="159"/>
      <c r="AA319" s="220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51"/>
      <c r="C320" s="2"/>
      <c r="D320" s="152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59"/>
      <c r="X320" s="159"/>
      <c r="Y320" s="159"/>
      <c r="Z320" s="159"/>
      <c r="AA320" s="220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51"/>
      <c r="C321" s="2"/>
      <c r="D321" s="152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59"/>
      <c r="X321" s="159"/>
      <c r="Y321" s="159"/>
      <c r="Z321" s="159"/>
      <c r="AA321" s="220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51"/>
      <c r="C322" s="2"/>
      <c r="D322" s="152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59"/>
      <c r="X322" s="159"/>
      <c r="Y322" s="159"/>
      <c r="Z322" s="159"/>
      <c r="AA322" s="220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51"/>
      <c r="C323" s="2"/>
      <c r="D323" s="152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59"/>
      <c r="X323" s="159"/>
      <c r="Y323" s="159"/>
      <c r="Z323" s="159"/>
      <c r="AA323" s="220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51"/>
      <c r="C324" s="2"/>
      <c r="D324" s="152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59"/>
      <c r="X324" s="159"/>
      <c r="Y324" s="159"/>
      <c r="Z324" s="159"/>
      <c r="AA324" s="220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51"/>
      <c r="C325" s="2"/>
      <c r="D325" s="152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59"/>
      <c r="X325" s="159"/>
      <c r="Y325" s="159"/>
      <c r="Z325" s="159"/>
      <c r="AA325" s="220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51"/>
      <c r="C326" s="2"/>
      <c r="D326" s="152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59"/>
      <c r="X326" s="159"/>
      <c r="Y326" s="159"/>
      <c r="Z326" s="159"/>
      <c r="AA326" s="220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51"/>
      <c r="C327" s="2"/>
      <c r="D327" s="152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59"/>
      <c r="X327" s="159"/>
      <c r="Y327" s="159"/>
      <c r="Z327" s="159"/>
      <c r="AA327" s="220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51"/>
      <c r="C328" s="2"/>
      <c r="D328" s="152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59"/>
      <c r="X328" s="159"/>
      <c r="Y328" s="159"/>
      <c r="Z328" s="159"/>
      <c r="AA328" s="220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51"/>
      <c r="C329" s="2"/>
      <c r="D329" s="152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59"/>
      <c r="X329" s="159"/>
      <c r="Y329" s="159"/>
      <c r="Z329" s="159"/>
      <c r="AA329" s="220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51"/>
      <c r="C330" s="2"/>
      <c r="D330" s="152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59"/>
      <c r="X330" s="159"/>
      <c r="Y330" s="159"/>
      <c r="Z330" s="159"/>
      <c r="AA330" s="220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51"/>
      <c r="C331" s="2"/>
      <c r="D331" s="152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59"/>
      <c r="X331" s="159"/>
      <c r="Y331" s="159"/>
      <c r="Z331" s="159"/>
      <c r="AA331" s="220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51"/>
      <c r="C332" s="2"/>
      <c r="D332" s="152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59"/>
      <c r="X332" s="159"/>
      <c r="Y332" s="159"/>
      <c r="Z332" s="159"/>
      <c r="AA332" s="220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51"/>
      <c r="C333" s="2"/>
      <c r="D333" s="152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59"/>
      <c r="X333" s="159"/>
      <c r="Y333" s="159"/>
      <c r="Z333" s="159"/>
      <c r="AA333" s="220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51"/>
      <c r="C334" s="2"/>
      <c r="D334" s="152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59"/>
      <c r="X334" s="159"/>
      <c r="Y334" s="159"/>
      <c r="Z334" s="159"/>
      <c r="AA334" s="220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51"/>
      <c r="C335" s="2"/>
      <c r="D335" s="152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59"/>
      <c r="X335" s="159"/>
      <c r="Y335" s="159"/>
      <c r="Z335" s="159"/>
      <c r="AA335" s="220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51"/>
      <c r="C336" s="2"/>
      <c r="D336" s="152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59"/>
      <c r="X336" s="159"/>
      <c r="Y336" s="159"/>
      <c r="Z336" s="159"/>
      <c r="AA336" s="220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51"/>
      <c r="C337" s="2"/>
      <c r="D337" s="152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59"/>
      <c r="X337" s="159"/>
      <c r="Y337" s="159"/>
      <c r="Z337" s="159"/>
      <c r="AA337" s="220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51"/>
      <c r="C338" s="2"/>
      <c r="D338" s="152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59"/>
      <c r="X338" s="159"/>
      <c r="Y338" s="159"/>
      <c r="Z338" s="159"/>
      <c r="AA338" s="220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51"/>
      <c r="C339" s="2"/>
      <c r="D339" s="152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59"/>
      <c r="X339" s="159"/>
      <c r="Y339" s="159"/>
      <c r="Z339" s="159"/>
      <c r="AA339" s="220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51"/>
      <c r="C340" s="2"/>
      <c r="D340" s="152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59"/>
      <c r="X340" s="159"/>
      <c r="Y340" s="159"/>
      <c r="Z340" s="159"/>
      <c r="AA340" s="220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51"/>
      <c r="C341" s="2"/>
      <c r="D341" s="152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59"/>
      <c r="X341" s="159"/>
      <c r="Y341" s="159"/>
      <c r="Z341" s="159"/>
      <c r="AA341" s="220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51"/>
      <c r="C342" s="2"/>
      <c r="D342" s="152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59"/>
      <c r="X342" s="159"/>
      <c r="Y342" s="159"/>
      <c r="Z342" s="159"/>
      <c r="AA342" s="220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51"/>
      <c r="C343" s="2"/>
      <c r="D343" s="152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59"/>
      <c r="X343" s="159"/>
      <c r="Y343" s="159"/>
      <c r="Z343" s="159"/>
      <c r="AA343" s="220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51"/>
      <c r="C344" s="2"/>
      <c r="D344" s="152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59"/>
      <c r="X344" s="159"/>
      <c r="Y344" s="159"/>
      <c r="Z344" s="159"/>
      <c r="AA344" s="220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51"/>
      <c r="C345" s="2"/>
      <c r="D345" s="152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59"/>
      <c r="X345" s="159"/>
      <c r="Y345" s="159"/>
      <c r="Z345" s="159"/>
      <c r="AA345" s="220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51"/>
      <c r="C346" s="2"/>
      <c r="D346" s="152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59"/>
      <c r="X346" s="159"/>
      <c r="Y346" s="159"/>
      <c r="Z346" s="159"/>
      <c r="AA346" s="220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51"/>
      <c r="C347" s="2"/>
      <c r="D347" s="152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59"/>
      <c r="X347" s="159"/>
      <c r="Y347" s="159"/>
      <c r="Z347" s="159"/>
      <c r="AA347" s="220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51"/>
      <c r="C348" s="2"/>
      <c r="D348" s="152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59"/>
      <c r="X348" s="159"/>
      <c r="Y348" s="159"/>
      <c r="Z348" s="159"/>
      <c r="AA348" s="220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51"/>
      <c r="C349" s="2"/>
      <c r="D349" s="152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59"/>
      <c r="X349" s="159"/>
      <c r="Y349" s="159"/>
      <c r="Z349" s="159"/>
      <c r="AA349" s="220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51"/>
      <c r="C350" s="2"/>
      <c r="D350" s="152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59"/>
      <c r="X350" s="159"/>
      <c r="Y350" s="159"/>
      <c r="Z350" s="159"/>
      <c r="AA350" s="220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51"/>
      <c r="C351" s="2"/>
      <c r="D351" s="152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59"/>
      <c r="X351" s="159"/>
      <c r="Y351" s="159"/>
      <c r="Z351" s="159"/>
      <c r="AA351" s="220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51"/>
      <c r="C352" s="2"/>
      <c r="D352" s="152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59"/>
      <c r="X352" s="159"/>
      <c r="Y352" s="159"/>
      <c r="Z352" s="159"/>
      <c r="AA352" s="220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51"/>
      <c r="C353" s="2"/>
      <c r="D353" s="152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59"/>
      <c r="X353" s="159"/>
      <c r="Y353" s="159"/>
      <c r="Z353" s="159"/>
      <c r="AA353" s="220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51"/>
      <c r="C354" s="2"/>
      <c r="D354" s="152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59"/>
      <c r="X354" s="159"/>
      <c r="Y354" s="159"/>
      <c r="Z354" s="159"/>
      <c r="AA354" s="220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51"/>
      <c r="C355" s="2"/>
      <c r="D355" s="152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59"/>
      <c r="X355" s="159"/>
      <c r="Y355" s="159"/>
      <c r="Z355" s="159"/>
      <c r="AA355" s="220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51"/>
      <c r="C356" s="2"/>
      <c r="D356" s="152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59"/>
      <c r="X356" s="159"/>
      <c r="Y356" s="159"/>
      <c r="Z356" s="159"/>
      <c r="AA356" s="220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51"/>
      <c r="C357" s="2"/>
      <c r="D357" s="152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59"/>
      <c r="X357" s="159"/>
      <c r="Y357" s="159"/>
      <c r="Z357" s="159"/>
      <c r="AA357" s="220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51"/>
      <c r="C358" s="2"/>
      <c r="D358" s="152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59"/>
      <c r="X358" s="159"/>
      <c r="Y358" s="159"/>
      <c r="Z358" s="159"/>
      <c r="AA358" s="220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51"/>
      <c r="C359" s="2"/>
      <c r="D359" s="152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59"/>
      <c r="X359" s="159"/>
      <c r="Y359" s="159"/>
      <c r="Z359" s="159"/>
      <c r="AA359" s="220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51"/>
      <c r="C360" s="2"/>
      <c r="D360" s="152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59"/>
      <c r="X360" s="159"/>
      <c r="Y360" s="159"/>
      <c r="Z360" s="159"/>
      <c r="AA360" s="220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51"/>
      <c r="C361" s="2"/>
      <c r="D361" s="152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59"/>
      <c r="X361" s="159"/>
      <c r="Y361" s="159"/>
      <c r="Z361" s="159"/>
      <c r="AA361" s="220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51"/>
      <c r="C362" s="2"/>
      <c r="D362" s="152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59"/>
      <c r="X362" s="159"/>
      <c r="Y362" s="159"/>
      <c r="Z362" s="159"/>
      <c r="AA362" s="220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51"/>
      <c r="C363" s="2"/>
      <c r="D363" s="152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59"/>
      <c r="X363" s="159"/>
      <c r="Y363" s="159"/>
      <c r="Z363" s="159"/>
      <c r="AA363" s="220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51"/>
      <c r="C364" s="2"/>
      <c r="D364" s="152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59"/>
      <c r="X364" s="159"/>
      <c r="Y364" s="159"/>
      <c r="Z364" s="159"/>
      <c r="AA364" s="220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51"/>
      <c r="C365" s="2"/>
      <c r="D365" s="152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59"/>
      <c r="X365" s="159"/>
      <c r="Y365" s="159"/>
      <c r="Z365" s="159"/>
      <c r="AA365" s="220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51"/>
      <c r="C366" s="2"/>
      <c r="D366" s="152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59"/>
      <c r="X366" s="159"/>
      <c r="Y366" s="159"/>
      <c r="Z366" s="159"/>
      <c r="AA366" s="220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51"/>
      <c r="C367" s="2"/>
      <c r="D367" s="152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59"/>
      <c r="X367" s="159"/>
      <c r="Y367" s="159"/>
      <c r="Z367" s="159"/>
      <c r="AA367" s="220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51"/>
      <c r="C368" s="2"/>
      <c r="D368" s="152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59"/>
      <c r="X368" s="159"/>
      <c r="Y368" s="159"/>
      <c r="Z368" s="159"/>
      <c r="AA368" s="220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51"/>
      <c r="C369" s="2"/>
      <c r="D369" s="152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59"/>
      <c r="X369" s="159"/>
      <c r="Y369" s="159"/>
      <c r="Z369" s="159"/>
      <c r="AA369" s="220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51"/>
      <c r="C370" s="2"/>
      <c r="D370" s="152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59"/>
      <c r="X370" s="159"/>
      <c r="Y370" s="159"/>
      <c r="Z370" s="159"/>
      <c r="AA370" s="220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51"/>
      <c r="C371" s="2"/>
      <c r="D371" s="152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59"/>
      <c r="X371" s="159"/>
      <c r="Y371" s="159"/>
      <c r="Z371" s="159"/>
      <c r="AA371" s="220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51"/>
      <c r="C372" s="2"/>
      <c r="D372" s="152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59"/>
      <c r="X372" s="159"/>
      <c r="Y372" s="159"/>
      <c r="Z372" s="159"/>
      <c r="AA372" s="220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51"/>
      <c r="C373" s="2"/>
      <c r="D373" s="152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59"/>
      <c r="X373" s="159"/>
      <c r="Y373" s="159"/>
      <c r="Z373" s="159"/>
      <c r="AA373" s="220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51"/>
      <c r="C374" s="2"/>
      <c r="D374" s="152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59"/>
      <c r="X374" s="159"/>
      <c r="Y374" s="159"/>
      <c r="Z374" s="159"/>
      <c r="AA374" s="220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51"/>
      <c r="C375" s="2"/>
      <c r="D375" s="152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59"/>
      <c r="X375" s="159"/>
      <c r="Y375" s="159"/>
      <c r="Z375" s="159"/>
      <c r="AA375" s="220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51"/>
      <c r="C376" s="2"/>
      <c r="D376" s="152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59"/>
      <c r="X376" s="159"/>
      <c r="Y376" s="159"/>
      <c r="Z376" s="159"/>
      <c r="AA376" s="220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51"/>
      <c r="C377" s="2"/>
      <c r="D377" s="152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59"/>
      <c r="X377" s="159"/>
      <c r="Y377" s="159"/>
      <c r="Z377" s="159"/>
      <c r="AA377" s="220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51"/>
      <c r="C378" s="2"/>
      <c r="D378" s="152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59"/>
      <c r="X378" s="159"/>
      <c r="Y378" s="159"/>
      <c r="Z378" s="159"/>
      <c r="AA378" s="220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51"/>
      <c r="C379" s="2"/>
      <c r="D379" s="152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59"/>
      <c r="X379" s="159"/>
      <c r="Y379" s="159"/>
      <c r="Z379" s="159"/>
      <c r="AA379" s="220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51"/>
      <c r="C380" s="2"/>
      <c r="D380" s="152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59"/>
      <c r="X380" s="159"/>
      <c r="Y380" s="159"/>
      <c r="Z380" s="159"/>
      <c r="AA380" s="220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51"/>
      <c r="C381" s="2"/>
      <c r="D381" s="152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59"/>
      <c r="X381" s="159"/>
      <c r="Y381" s="159"/>
      <c r="Z381" s="159"/>
      <c r="AA381" s="220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51"/>
      <c r="C382" s="2"/>
      <c r="D382" s="152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59"/>
      <c r="X382" s="159"/>
      <c r="Y382" s="159"/>
      <c r="Z382" s="159"/>
      <c r="AA382" s="220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51"/>
      <c r="C383" s="2"/>
      <c r="D383" s="152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59"/>
      <c r="X383" s="159"/>
      <c r="Y383" s="159"/>
      <c r="Z383" s="159"/>
      <c r="AA383" s="220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51"/>
      <c r="C384" s="2"/>
      <c r="D384" s="152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59"/>
      <c r="X384" s="159"/>
      <c r="Y384" s="159"/>
      <c r="Z384" s="159"/>
      <c r="AA384" s="220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51"/>
      <c r="C385" s="2"/>
      <c r="D385" s="152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59"/>
      <c r="X385" s="159"/>
      <c r="Y385" s="159"/>
      <c r="Z385" s="159"/>
      <c r="AA385" s="220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51"/>
      <c r="C386" s="2"/>
      <c r="D386" s="152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59"/>
      <c r="X386" s="159"/>
      <c r="Y386" s="159"/>
      <c r="Z386" s="159"/>
      <c r="AA386" s="220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51"/>
      <c r="C387" s="2"/>
      <c r="D387" s="152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59"/>
      <c r="X387" s="159"/>
      <c r="Y387" s="159"/>
      <c r="Z387" s="159"/>
      <c r="AA387" s="220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51"/>
      <c r="C388" s="2"/>
      <c r="D388" s="152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59"/>
      <c r="X388" s="159"/>
      <c r="Y388" s="159"/>
      <c r="Z388" s="159"/>
      <c r="AA388" s="220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51"/>
      <c r="C389" s="2"/>
      <c r="D389" s="152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59"/>
      <c r="X389" s="159"/>
      <c r="Y389" s="159"/>
      <c r="Z389" s="159"/>
      <c r="AA389" s="220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51"/>
      <c r="C390" s="2"/>
      <c r="D390" s="152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59"/>
      <c r="X390" s="159"/>
      <c r="Y390" s="159"/>
      <c r="Z390" s="159"/>
      <c r="AA390" s="220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51"/>
      <c r="C391" s="2"/>
      <c r="D391" s="152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59"/>
      <c r="X391" s="159"/>
      <c r="Y391" s="159"/>
      <c r="Z391" s="159"/>
      <c r="AA391" s="220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51"/>
      <c r="C392" s="2"/>
      <c r="D392" s="152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59"/>
      <c r="X392" s="159"/>
      <c r="Y392" s="159"/>
      <c r="Z392" s="159"/>
      <c r="AA392" s="220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51"/>
      <c r="C393" s="2"/>
      <c r="D393" s="152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59"/>
      <c r="X393" s="159"/>
      <c r="Y393" s="159"/>
      <c r="Z393" s="159"/>
      <c r="AA393" s="220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51"/>
      <c r="C394" s="2"/>
      <c r="D394" s="152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59"/>
      <c r="X394" s="159"/>
      <c r="Y394" s="159"/>
      <c r="Z394" s="159"/>
      <c r="AA394" s="220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51"/>
      <c r="C395" s="2"/>
      <c r="D395" s="152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59"/>
      <c r="X395" s="159"/>
      <c r="Y395" s="159"/>
      <c r="Z395" s="159"/>
      <c r="AA395" s="220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51"/>
      <c r="C396" s="2"/>
      <c r="D396" s="152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59"/>
      <c r="X396" s="159"/>
      <c r="Y396" s="159"/>
      <c r="Z396" s="159"/>
      <c r="AA396" s="220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51"/>
      <c r="C397" s="2"/>
      <c r="D397" s="152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59"/>
      <c r="X397" s="159"/>
      <c r="Y397" s="159"/>
      <c r="Z397" s="159"/>
      <c r="AA397" s="220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51"/>
      <c r="C398" s="2"/>
      <c r="D398" s="152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59"/>
      <c r="X398" s="159"/>
      <c r="Y398" s="159"/>
      <c r="Z398" s="159"/>
      <c r="AA398" s="220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51"/>
      <c r="C399" s="2"/>
      <c r="D399" s="152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59"/>
      <c r="X399" s="159"/>
      <c r="Y399" s="159"/>
      <c r="Z399" s="159"/>
      <c r="AA399" s="220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51"/>
      <c r="C400" s="2"/>
      <c r="D400" s="152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59"/>
      <c r="X400" s="159"/>
      <c r="Y400" s="159"/>
      <c r="Z400" s="159"/>
      <c r="AA400" s="220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51"/>
      <c r="C401" s="2"/>
      <c r="D401" s="152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59"/>
      <c r="X401" s="159"/>
      <c r="Y401" s="159"/>
      <c r="Z401" s="159"/>
      <c r="AA401" s="220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51"/>
      <c r="C402" s="2"/>
      <c r="D402" s="152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59"/>
      <c r="X402" s="159"/>
      <c r="Y402" s="159"/>
      <c r="Z402" s="159"/>
      <c r="AA402" s="220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51"/>
      <c r="C403" s="2"/>
      <c r="D403" s="152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59"/>
      <c r="X403" s="159"/>
      <c r="Y403" s="159"/>
      <c r="Z403" s="159"/>
      <c r="AA403" s="220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51"/>
      <c r="C404" s="2"/>
      <c r="D404" s="152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59"/>
      <c r="X404" s="159"/>
      <c r="Y404" s="159"/>
      <c r="Z404" s="159"/>
      <c r="AA404" s="220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51"/>
      <c r="C405" s="2"/>
      <c r="D405" s="152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59"/>
      <c r="X405" s="159"/>
      <c r="Y405" s="159"/>
      <c r="Z405" s="159"/>
      <c r="AA405" s="220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51"/>
      <c r="C406" s="2"/>
      <c r="D406" s="152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59"/>
      <c r="X406" s="159"/>
      <c r="Y406" s="159"/>
      <c r="Z406" s="159"/>
      <c r="AA406" s="220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51"/>
      <c r="C407" s="2"/>
      <c r="D407" s="152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59"/>
      <c r="X407" s="159"/>
      <c r="Y407" s="159"/>
      <c r="Z407" s="159"/>
      <c r="AA407" s="220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51"/>
      <c r="C408" s="2"/>
      <c r="D408" s="152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59"/>
      <c r="X408" s="159"/>
      <c r="Y408" s="159"/>
      <c r="Z408" s="159"/>
      <c r="AA408" s="220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51"/>
      <c r="C409" s="2"/>
      <c r="D409" s="152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59"/>
      <c r="X409" s="159"/>
      <c r="Y409" s="159"/>
      <c r="Z409" s="159"/>
      <c r="AA409" s="220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51"/>
      <c r="C410" s="2"/>
      <c r="D410" s="152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59"/>
      <c r="X410" s="159"/>
      <c r="Y410" s="159"/>
      <c r="Z410" s="159"/>
      <c r="AA410" s="220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51"/>
      <c r="C411" s="2"/>
      <c r="D411" s="152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59"/>
      <c r="X411" s="159"/>
      <c r="Y411" s="159"/>
      <c r="Z411" s="159"/>
      <c r="AA411" s="220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51"/>
      <c r="C412" s="2"/>
      <c r="D412" s="152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59"/>
      <c r="X412" s="159"/>
      <c r="Y412" s="159"/>
      <c r="Z412" s="159"/>
      <c r="AA412" s="220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51"/>
      <c r="C413" s="2"/>
      <c r="D413" s="152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59"/>
      <c r="X413" s="159"/>
      <c r="Y413" s="159"/>
      <c r="Z413" s="159"/>
      <c r="AA413" s="220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51"/>
      <c r="C414" s="2"/>
      <c r="D414" s="152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59"/>
      <c r="X414" s="159"/>
      <c r="Y414" s="159"/>
      <c r="Z414" s="159"/>
      <c r="AA414" s="220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51"/>
      <c r="C415" s="2"/>
      <c r="D415" s="152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59"/>
      <c r="X415" s="159"/>
      <c r="Y415" s="159"/>
      <c r="Z415" s="159"/>
      <c r="AA415" s="220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51"/>
      <c r="C416" s="2"/>
      <c r="D416" s="152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59"/>
      <c r="X416" s="159"/>
      <c r="Y416" s="159"/>
      <c r="Z416" s="159"/>
      <c r="AA416" s="220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51"/>
      <c r="C417" s="2"/>
      <c r="D417" s="152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59"/>
      <c r="X417" s="159"/>
      <c r="Y417" s="159"/>
      <c r="Z417" s="159"/>
      <c r="AA417" s="220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51"/>
      <c r="C418" s="2"/>
      <c r="D418" s="152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59"/>
      <c r="X418" s="159"/>
      <c r="Y418" s="159"/>
      <c r="Z418" s="159"/>
      <c r="AA418" s="220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51"/>
      <c r="C419" s="2"/>
      <c r="D419" s="152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59"/>
      <c r="X419" s="159"/>
      <c r="Y419" s="159"/>
      <c r="Z419" s="159"/>
      <c r="AA419" s="220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152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59"/>
      <c r="X420" s="159"/>
      <c r="Y420" s="159"/>
      <c r="Z420" s="159"/>
      <c r="AA420" s="220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152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59"/>
      <c r="X421" s="159"/>
      <c r="Y421" s="159"/>
      <c r="Z421" s="159"/>
      <c r="AA421" s="220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152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59"/>
      <c r="X422" s="159"/>
      <c r="Y422" s="159"/>
      <c r="Z422" s="159"/>
      <c r="AA422" s="220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152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59"/>
      <c r="X423" s="159"/>
      <c r="Y423" s="159"/>
      <c r="Z423" s="159"/>
      <c r="AA423" s="220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2"/>
      <c r="D424" s="152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59"/>
      <c r="X424" s="159"/>
      <c r="Y424" s="159"/>
      <c r="Z424" s="159"/>
      <c r="AA424" s="220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2"/>
      <c r="D425" s="152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59"/>
      <c r="X425" s="159"/>
      <c r="Y425" s="159"/>
      <c r="Z425" s="159"/>
      <c r="AA425" s="220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152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59"/>
      <c r="X426" s="159"/>
      <c r="Y426" s="159"/>
      <c r="Z426" s="159"/>
      <c r="AA426" s="220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152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59"/>
      <c r="X427" s="159"/>
      <c r="Y427" s="159"/>
      <c r="Z427" s="159"/>
      <c r="AA427" s="220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152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59"/>
      <c r="X428" s="159"/>
      <c r="Y428" s="159"/>
      <c r="Z428" s="159"/>
      <c r="AA428" s="220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152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59"/>
      <c r="X429" s="159"/>
      <c r="Y429" s="159"/>
      <c r="Z429" s="159"/>
      <c r="AA429" s="220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152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59"/>
      <c r="X430" s="159"/>
      <c r="Y430" s="159"/>
      <c r="Z430" s="159"/>
      <c r="AA430" s="220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152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59"/>
      <c r="X431" s="159"/>
      <c r="Y431" s="159"/>
      <c r="Z431" s="159"/>
      <c r="AA431" s="220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152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59"/>
      <c r="X432" s="159"/>
      <c r="Y432" s="159"/>
      <c r="Z432" s="159"/>
      <c r="AA432" s="220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152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59"/>
      <c r="X433" s="159"/>
      <c r="Y433" s="159"/>
      <c r="Z433" s="159"/>
      <c r="AA433" s="220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152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59"/>
      <c r="X434" s="159"/>
      <c r="Y434" s="159"/>
      <c r="Z434" s="159"/>
      <c r="AA434" s="220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152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59"/>
      <c r="X435" s="159"/>
      <c r="Y435" s="159"/>
      <c r="Z435" s="159"/>
      <c r="AA435" s="220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152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59"/>
      <c r="X436" s="159"/>
      <c r="Y436" s="159"/>
      <c r="Z436" s="159"/>
      <c r="AA436" s="220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152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59"/>
      <c r="X437" s="159"/>
      <c r="Y437" s="159"/>
      <c r="Z437" s="159"/>
      <c r="AA437" s="220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152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59"/>
      <c r="X438" s="159"/>
      <c r="Y438" s="159"/>
      <c r="Z438" s="159"/>
      <c r="AA438" s="220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152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59"/>
      <c r="X439" s="159"/>
      <c r="Y439" s="159"/>
      <c r="Z439" s="159"/>
      <c r="AA439" s="220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152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59"/>
      <c r="X440" s="159"/>
      <c r="Y440" s="159"/>
      <c r="Z440" s="159"/>
      <c r="AA440" s="220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152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59"/>
      <c r="X441" s="159"/>
      <c r="Y441" s="159"/>
      <c r="Z441" s="159"/>
      <c r="AA441" s="220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152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59"/>
      <c r="X442" s="159"/>
      <c r="Y442" s="159"/>
      <c r="Z442" s="159"/>
      <c r="AA442" s="220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152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59"/>
      <c r="X443" s="159"/>
      <c r="Y443" s="159"/>
      <c r="Z443" s="159"/>
      <c r="AA443" s="220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152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59"/>
      <c r="X444" s="159"/>
      <c r="Y444" s="159"/>
      <c r="Z444" s="159"/>
      <c r="AA444" s="220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152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59"/>
      <c r="X445" s="159"/>
      <c r="Y445" s="159"/>
      <c r="Z445" s="159"/>
      <c r="AA445" s="220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152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59"/>
      <c r="X446" s="159"/>
      <c r="Y446" s="159"/>
      <c r="Z446" s="159"/>
      <c r="AA446" s="220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152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59"/>
      <c r="X447" s="159"/>
      <c r="Y447" s="159"/>
      <c r="Z447" s="159"/>
      <c r="AA447" s="220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152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59"/>
      <c r="X448" s="159"/>
      <c r="Y448" s="159"/>
      <c r="Z448" s="159"/>
      <c r="AA448" s="220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152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59"/>
      <c r="X449" s="159"/>
      <c r="Y449" s="159"/>
      <c r="Z449" s="159"/>
      <c r="AA449" s="220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152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59"/>
      <c r="X450" s="159"/>
      <c r="Y450" s="159"/>
      <c r="Z450" s="159"/>
      <c r="AA450" s="220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152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59"/>
      <c r="X451" s="159"/>
      <c r="Y451" s="159"/>
      <c r="Z451" s="159"/>
      <c r="AA451" s="220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152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59"/>
      <c r="X452" s="159"/>
      <c r="Y452" s="159"/>
      <c r="Z452" s="159"/>
      <c r="AA452" s="220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152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59"/>
      <c r="X453" s="159"/>
      <c r="Y453" s="159"/>
      <c r="Z453" s="159"/>
      <c r="AA453" s="220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152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59"/>
      <c r="X454" s="159"/>
      <c r="Y454" s="159"/>
      <c r="Z454" s="159"/>
      <c r="AA454" s="220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152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59"/>
      <c r="X455" s="159"/>
      <c r="Y455" s="159"/>
      <c r="Z455" s="159"/>
      <c r="AA455" s="220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152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59"/>
      <c r="X456" s="159"/>
      <c r="Y456" s="159"/>
      <c r="Z456" s="159"/>
      <c r="AA456" s="220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152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59"/>
      <c r="X457" s="159"/>
      <c r="Y457" s="159"/>
      <c r="Z457" s="159"/>
      <c r="AA457" s="220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152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59"/>
      <c r="X458" s="159"/>
      <c r="Y458" s="159"/>
      <c r="Z458" s="159"/>
      <c r="AA458" s="220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152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59"/>
      <c r="X459" s="159"/>
      <c r="Y459" s="159"/>
      <c r="Z459" s="159"/>
      <c r="AA459" s="220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152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59"/>
      <c r="X460" s="159"/>
      <c r="Y460" s="159"/>
      <c r="Z460" s="159"/>
      <c r="AA460" s="220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152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59"/>
      <c r="X461" s="159"/>
      <c r="Y461" s="159"/>
      <c r="Z461" s="159"/>
      <c r="AA461" s="220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152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59"/>
      <c r="X462" s="159"/>
      <c r="Y462" s="159"/>
      <c r="Z462" s="159"/>
      <c r="AA462" s="220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152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59"/>
      <c r="X463" s="159"/>
      <c r="Y463" s="159"/>
      <c r="Z463" s="159"/>
      <c r="AA463" s="220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152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59"/>
      <c r="X464" s="159"/>
      <c r="Y464" s="159"/>
      <c r="Z464" s="159"/>
      <c r="AA464" s="220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152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59"/>
      <c r="X465" s="159"/>
      <c r="Y465" s="159"/>
      <c r="Z465" s="159"/>
      <c r="AA465" s="220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152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59"/>
      <c r="X466" s="159"/>
      <c r="Y466" s="159"/>
      <c r="Z466" s="159"/>
      <c r="AA466" s="220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152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59"/>
      <c r="X467" s="159"/>
      <c r="Y467" s="159"/>
      <c r="Z467" s="159"/>
      <c r="AA467" s="220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52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59"/>
      <c r="X468" s="159"/>
      <c r="Y468" s="159"/>
      <c r="Z468" s="159"/>
      <c r="AA468" s="220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52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59"/>
      <c r="X469" s="159"/>
      <c r="Y469" s="159"/>
      <c r="Z469" s="159"/>
      <c r="AA469" s="220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52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59"/>
      <c r="X470" s="159"/>
      <c r="Y470" s="159"/>
      <c r="Z470" s="159"/>
      <c r="AA470" s="220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52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59"/>
      <c r="X471" s="159"/>
      <c r="Y471" s="159"/>
      <c r="Z471" s="159"/>
      <c r="AA471" s="220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52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59"/>
      <c r="X472" s="159"/>
      <c r="Y472" s="159"/>
      <c r="Z472" s="159"/>
      <c r="AA472" s="220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52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59"/>
      <c r="X473" s="159"/>
      <c r="Y473" s="159"/>
      <c r="Z473" s="159"/>
      <c r="AA473" s="220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52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59"/>
      <c r="X474" s="159"/>
      <c r="Y474" s="159"/>
      <c r="Z474" s="159"/>
      <c r="AA474" s="220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52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59"/>
      <c r="X475" s="159"/>
      <c r="Y475" s="159"/>
      <c r="Z475" s="159"/>
      <c r="AA475" s="220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52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59"/>
      <c r="X476" s="159"/>
      <c r="Y476" s="159"/>
      <c r="Z476" s="159"/>
      <c r="AA476" s="220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52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59"/>
      <c r="X477" s="159"/>
      <c r="Y477" s="159"/>
      <c r="Z477" s="159"/>
      <c r="AA477" s="220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52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59"/>
      <c r="X478" s="159"/>
      <c r="Y478" s="159"/>
      <c r="Z478" s="159"/>
      <c r="AA478" s="220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52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59"/>
      <c r="X479" s="159"/>
      <c r="Y479" s="159"/>
      <c r="Z479" s="159"/>
      <c r="AA479" s="220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52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59"/>
      <c r="X480" s="159"/>
      <c r="Y480" s="159"/>
      <c r="Z480" s="159"/>
      <c r="AA480" s="220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52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59"/>
      <c r="X481" s="159"/>
      <c r="Y481" s="159"/>
      <c r="Z481" s="159"/>
      <c r="AA481" s="220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52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59"/>
      <c r="X482" s="159"/>
      <c r="Y482" s="159"/>
      <c r="Z482" s="159"/>
      <c r="AA482" s="220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52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59"/>
      <c r="X483" s="159"/>
      <c r="Y483" s="159"/>
      <c r="Z483" s="159"/>
      <c r="AA483" s="220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52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59"/>
      <c r="X484" s="159"/>
      <c r="Y484" s="159"/>
      <c r="Z484" s="159"/>
      <c r="AA484" s="220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52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59"/>
      <c r="X485" s="159"/>
      <c r="Y485" s="159"/>
      <c r="Z485" s="159"/>
      <c r="AA485" s="220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52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59"/>
      <c r="X486" s="159"/>
      <c r="Y486" s="159"/>
      <c r="Z486" s="159"/>
      <c r="AA486" s="220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52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59"/>
      <c r="X487" s="159"/>
      <c r="Y487" s="159"/>
      <c r="Z487" s="159"/>
      <c r="AA487" s="220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52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59"/>
      <c r="X488" s="159"/>
      <c r="Y488" s="159"/>
      <c r="Z488" s="159"/>
      <c r="AA488" s="220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52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59"/>
      <c r="X489" s="159"/>
      <c r="Y489" s="159"/>
      <c r="Z489" s="159"/>
      <c r="AA489" s="220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52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59"/>
      <c r="X490" s="159"/>
      <c r="Y490" s="159"/>
      <c r="Z490" s="159"/>
      <c r="AA490" s="220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52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59"/>
      <c r="X491" s="159"/>
      <c r="Y491" s="159"/>
      <c r="Z491" s="159"/>
      <c r="AA491" s="220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52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59"/>
      <c r="X492" s="159"/>
      <c r="Y492" s="159"/>
      <c r="Z492" s="159"/>
      <c r="AA492" s="220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52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59"/>
      <c r="X493" s="159"/>
      <c r="Y493" s="159"/>
      <c r="Z493" s="159"/>
      <c r="AA493" s="220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52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59"/>
      <c r="X494" s="159"/>
      <c r="Y494" s="159"/>
      <c r="Z494" s="159"/>
      <c r="AA494" s="220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52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59"/>
      <c r="X495" s="159"/>
      <c r="Y495" s="159"/>
      <c r="Z495" s="159"/>
      <c r="AA495" s="220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52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59"/>
      <c r="X496" s="159"/>
      <c r="Y496" s="159"/>
      <c r="Z496" s="159"/>
      <c r="AA496" s="220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52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59"/>
      <c r="X497" s="159"/>
      <c r="Y497" s="159"/>
      <c r="Z497" s="159"/>
      <c r="AA497" s="220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52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59"/>
      <c r="X498" s="159"/>
      <c r="Y498" s="159"/>
      <c r="Z498" s="159"/>
      <c r="AA498" s="220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52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59"/>
      <c r="X499" s="159"/>
      <c r="Y499" s="159"/>
      <c r="Z499" s="159"/>
      <c r="AA499" s="220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52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59"/>
      <c r="X500" s="159"/>
      <c r="Y500" s="159"/>
      <c r="Z500" s="159"/>
      <c r="AA500" s="220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52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59"/>
      <c r="X501" s="159"/>
      <c r="Y501" s="159"/>
      <c r="Z501" s="159"/>
      <c r="AA501" s="220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52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59"/>
      <c r="X502" s="159"/>
      <c r="Y502" s="159"/>
      <c r="Z502" s="159"/>
      <c r="AA502" s="220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52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59"/>
      <c r="X503" s="159"/>
      <c r="Y503" s="159"/>
      <c r="Z503" s="159"/>
      <c r="AA503" s="220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52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59"/>
      <c r="X504" s="159"/>
      <c r="Y504" s="159"/>
      <c r="Z504" s="159"/>
      <c r="AA504" s="220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52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59"/>
      <c r="X505" s="159"/>
      <c r="Y505" s="159"/>
      <c r="Z505" s="159"/>
      <c r="AA505" s="220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52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59"/>
      <c r="X506" s="159"/>
      <c r="Y506" s="159"/>
      <c r="Z506" s="159"/>
      <c r="AA506" s="220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52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59"/>
      <c r="X507" s="159"/>
      <c r="Y507" s="159"/>
      <c r="Z507" s="159"/>
      <c r="AA507" s="220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52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59"/>
      <c r="X508" s="159"/>
      <c r="Y508" s="159"/>
      <c r="Z508" s="159"/>
      <c r="AA508" s="220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52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59"/>
      <c r="X509" s="159"/>
      <c r="Y509" s="159"/>
      <c r="Z509" s="159"/>
      <c r="AA509" s="220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52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59"/>
      <c r="X510" s="159"/>
      <c r="Y510" s="159"/>
      <c r="Z510" s="159"/>
      <c r="AA510" s="220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52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59"/>
      <c r="X511" s="159"/>
      <c r="Y511" s="159"/>
      <c r="Z511" s="159"/>
      <c r="AA511" s="220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52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59"/>
      <c r="X512" s="159"/>
      <c r="Y512" s="159"/>
      <c r="Z512" s="159"/>
      <c r="AA512" s="220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52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59"/>
      <c r="X513" s="159"/>
      <c r="Y513" s="159"/>
      <c r="Z513" s="159"/>
      <c r="AA513" s="220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52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59"/>
      <c r="X514" s="159"/>
      <c r="Y514" s="159"/>
      <c r="Z514" s="159"/>
      <c r="AA514" s="220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52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59"/>
      <c r="X515" s="159"/>
      <c r="Y515" s="159"/>
      <c r="Z515" s="159"/>
      <c r="AA515" s="220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52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59"/>
      <c r="X516" s="159"/>
      <c r="Y516" s="159"/>
      <c r="Z516" s="159"/>
      <c r="AA516" s="220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52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59"/>
      <c r="X517" s="159"/>
      <c r="Y517" s="159"/>
      <c r="Z517" s="159"/>
      <c r="AA517" s="220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52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59"/>
      <c r="X518" s="159"/>
      <c r="Y518" s="159"/>
      <c r="Z518" s="159"/>
      <c r="AA518" s="220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52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59"/>
      <c r="X519" s="159"/>
      <c r="Y519" s="159"/>
      <c r="Z519" s="159"/>
      <c r="AA519" s="220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52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59"/>
      <c r="X520" s="159"/>
      <c r="Y520" s="159"/>
      <c r="Z520" s="159"/>
      <c r="AA520" s="220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52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59"/>
      <c r="X521" s="159"/>
      <c r="Y521" s="159"/>
      <c r="Z521" s="159"/>
      <c r="AA521" s="220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52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59"/>
      <c r="X522" s="159"/>
      <c r="Y522" s="159"/>
      <c r="Z522" s="159"/>
      <c r="AA522" s="220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52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59"/>
      <c r="X523" s="159"/>
      <c r="Y523" s="159"/>
      <c r="Z523" s="159"/>
      <c r="AA523" s="220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52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59"/>
      <c r="X524" s="159"/>
      <c r="Y524" s="159"/>
      <c r="Z524" s="159"/>
      <c r="AA524" s="220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52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59"/>
      <c r="X525" s="159"/>
      <c r="Y525" s="159"/>
      <c r="Z525" s="159"/>
      <c r="AA525" s="220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52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59"/>
      <c r="X526" s="159"/>
      <c r="Y526" s="159"/>
      <c r="Z526" s="159"/>
      <c r="AA526" s="220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52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59"/>
      <c r="X527" s="159"/>
      <c r="Y527" s="159"/>
      <c r="Z527" s="159"/>
      <c r="AA527" s="220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52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59"/>
      <c r="X528" s="159"/>
      <c r="Y528" s="159"/>
      <c r="Z528" s="159"/>
      <c r="AA528" s="220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52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59"/>
      <c r="X529" s="159"/>
      <c r="Y529" s="159"/>
      <c r="Z529" s="159"/>
      <c r="AA529" s="220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52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59"/>
      <c r="X530" s="159"/>
      <c r="Y530" s="159"/>
      <c r="Z530" s="159"/>
      <c r="AA530" s="220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52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59"/>
      <c r="X531" s="159"/>
      <c r="Y531" s="159"/>
      <c r="Z531" s="159"/>
      <c r="AA531" s="220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52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59"/>
      <c r="X532" s="159"/>
      <c r="Y532" s="159"/>
      <c r="Z532" s="159"/>
      <c r="AA532" s="220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52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59"/>
      <c r="X533" s="159"/>
      <c r="Y533" s="159"/>
      <c r="Z533" s="159"/>
      <c r="AA533" s="220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52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59"/>
      <c r="X534" s="159"/>
      <c r="Y534" s="159"/>
      <c r="Z534" s="159"/>
      <c r="AA534" s="220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52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59"/>
      <c r="X535" s="159"/>
      <c r="Y535" s="159"/>
      <c r="Z535" s="159"/>
      <c r="AA535" s="220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52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59"/>
      <c r="X536" s="159"/>
      <c r="Y536" s="159"/>
      <c r="Z536" s="159"/>
      <c r="AA536" s="220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52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59"/>
      <c r="X537" s="159"/>
      <c r="Y537" s="159"/>
      <c r="Z537" s="159"/>
      <c r="AA537" s="220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52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59"/>
      <c r="X538" s="159"/>
      <c r="Y538" s="159"/>
      <c r="Z538" s="159"/>
      <c r="AA538" s="220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52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59"/>
      <c r="X539" s="159"/>
      <c r="Y539" s="159"/>
      <c r="Z539" s="159"/>
      <c r="AA539" s="220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52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59"/>
      <c r="X540" s="159"/>
      <c r="Y540" s="159"/>
      <c r="Z540" s="159"/>
      <c r="AA540" s="220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52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59"/>
      <c r="X541" s="159"/>
      <c r="Y541" s="159"/>
      <c r="Z541" s="159"/>
      <c r="AA541" s="220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52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59"/>
      <c r="X542" s="159"/>
      <c r="Y542" s="159"/>
      <c r="Z542" s="159"/>
      <c r="AA542" s="220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52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59"/>
      <c r="X543" s="159"/>
      <c r="Y543" s="159"/>
      <c r="Z543" s="159"/>
      <c r="AA543" s="220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52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59"/>
      <c r="X544" s="159"/>
      <c r="Y544" s="159"/>
      <c r="Z544" s="159"/>
      <c r="AA544" s="220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52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59"/>
      <c r="X545" s="159"/>
      <c r="Y545" s="159"/>
      <c r="Z545" s="159"/>
      <c r="AA545" s="220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52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59"/>
      <c r="X546" s="159"/>
      <c r="Y546" s="159"/>
      <c r="Z546" s="159"/>
      <c r="AA546" s="220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52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59"/>
      <c r="X547" s="159"/>
      <c r="Y547" s="159"/>
      <c r="Z547" s="159"/>
      <c r="AA547" s="220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52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59"/>
      <c r="X548" s="159"/>
      <c r="Y548" s="159"/>
      <c r="Z548" s="159"/>
      <c r="AA548" s="220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52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59"/>
      <c r="X549" s="159"/>
      <c r="Y549" s="159"/>
      <c r="Z549" s="159"/>
      <c r="AA549" s="220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52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59"/>
      <c r="X550" s="159"/>
      <c r="Y550" s="159"/>
      <c r="Z550" s="159"/>
      <c r="AA550" s="220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52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59"/>
      <c r="X551" s="159"/>
      <c r="Y551" s="159"/>
      <c r="Z551" s="159"/>
      <c r="AA551" s="220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52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59"/>
      <c r="X552" s="159"/>
      <c r="Y552" s="159"/>
      <c r="Z552" s="159"/>
      <c r="AA552" s="220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52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59"/>
      <c r="X553" s="159"/>
      <c r="Y553" s="159"/>
      <c r="Z553" s="159"/>
      <c r="AA553" s="220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52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59"/>
      <c r="X554" s="159"/>
      <c r="Y554" s="159"/>
      <c r="Z554" s="159"/>
      <c r="AA554" s="220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52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59"/>
      <c r="X555" s="159"/>
      <c r="Y555" s="159"/>
      <c r="Z555" s="159"/>
      <c r="AA555" s="220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52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59"/>
      <c r="X556" s="159"/>
      <c r="Y556" s="159"/>
      <c r="Z556" s="159"/>
      <c r="AA556" s="220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52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59"/>
      <c r="X557" s="159"/>
      <c r="Y557" s="159"/>
      <c r="Z557" s="159"/>
      <c r="AA557" s="220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52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59"/>
      <c r="X558" s="159"/>
      <c r="Y558" s="159"/>
      <c r="Z558" s="159"/>
      <c r="AA558" s="220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52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59"/>
      <c r="X559" s="159"/>
      <c r="Y559" s="159"/>
      <c r="Z559" s="159"/>
      <c r="AA559" s="220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52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59"/>
      <c r="X560" s="159"/>
      <c r="Y560" s="159"/>
      <c r="Z560" s="159"/>
      <c r="AA560" s="220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52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59"/>
      <c r="X561" s="159"/>
      <c r="Y561" s="159"/>
      <c r="Z561" s="159"/>
      <c r="AA561" s="220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52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59"/>
      <c r="X562" s="159"/>
      <c r="Y562" s="159"/>
      <c r="Z562" s="159"/>
      <c r="AA562" s="220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52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59"/>
      <c r="X563" s="159"/>
      <c r="Y563" s="159"/>
      <c r="Z563" s="159"/>
      <c r="AA563" s="220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52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59"/>
      <c r="X564" s="159"/>
      <c r="Y564" s="159"/>
      <c r="Z564" s="159"/>
      <c r="AA564" s="220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52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59"/>
      <c r="X565" s="159"/>
      <c r="Y565" s="159"/>
      <c r="Z565" s="159"/>
      <c r="AA565" s="220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52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59"/>
      <c r="X566" s="159"/>
      <c r="Y566" s="159"/>
      <c r="Z566" s="159"/>
      <c r="AA566" s="220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52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59"/>
      <c r="X567" s="159"/>
      <c r="Y567" s="159"/>
      <c r="Z567" s="159"/>
      <c r="AA567" s="220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52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59"/>
      <c r="X568" s="159"/>
      <c r="Y568" s="159"/>
      <c r="Z568" s="159"/>
      <c r="AA568" s="220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52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59"/>
      <c r="X569" s="159"/>
      <c r="Y569" s="159"/>
      <c r="Z569" s="159"/>
      <c r="AA569" s="220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52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59"/>
      <c r="X570" s="159"/>
      <c r="Y570" s="159"/>
      <c r="Z570" s="159"/>
      <c r="AA570" s="220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52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59"/>
      <c r="X571" s="159"/>
      <c r="Y571" s="159"/>
      <c r="Z571" s="159"/>
      <c r="AA571" s="220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52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59"/>
      <c r="X572" s="159"/>
      <c r="Y572" s="159"/>
      <c r="Z572" s="159"/>
      <c r="AA572" s="220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52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59"/>
      <c r="X573" s="159"/>
      <c r="Y573" s="159"/>
      <c r="Z573" s="159"/>
      <c r="AA573" s="220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52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59"/>
      <c r="X574" s="159"/>
      <c r="Y574" s="159"/>
      <c r="Z574" s="159"/>
      <c r="AA574" s="220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52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59"/>
      <c r="X575" s="159"/>
      <c r="Y575" s="159"/>
      <c r="Z575" s="159"/>
      <c r="AA575" s="220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52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59"/>
      <c r="X576" s="159"/>
      <c r="Y576" s="159"/>
      <c r="Z576" s="159"/>
      <c r="AA576" s="220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52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59"/>
      <c r="X577" s="159"/>
      <c r="Y577" s="159"/>
      <c r="Z577" s="159"/>
      <c r="AA577" s="220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52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59"/>
      <c r="X578" s="159"/>
      <c r="Y578" s="159"/>
      <c r="Z578" s="159"/>
      <c r="AA578" s="220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52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59"/>
      <c r="X579" s="159"/>
      <c r="Y579" s="159"/>
      <c r="Z579" s="159"/>
      <c r="AA579" s="220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52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59"/>
      <c r="X580" s="159"/>
      <c r="Y580" s="159"/>
      <c r="Z580" s="159"/>
      <c r="AA580" s="220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52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59"/>
      <c r="X581" s="159"/>
      <c r="Y581" s="159"/>
      <c r="Z581" s="159"/>
      <c r="AA581" s="220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52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59"/>
      <c r="X582" s="159"/>
      <c r="Y582" s="159"/>
      <c r="Z582" s="159"/>
      <c r="AA582" s="220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52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59"/>
      <c r="X583" s="159"/>
      <c r="Y583" s="159"/>
      <c r="Z583" s="159"/>
      <c r="AA583" s="220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52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59"/>
      <c r="X584" s="159"/>
      <c r="Y584" s="159"/>
      <c r="Z584" s="159"/>
      <c r="AA584" s="220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52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59"/>
      <c r="X585" s="159"/>
      <c r="Y585" s="159"/>
      <c r="Z585" s="159"/>
      <c r="AA585" s="220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52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59"/>
      <c r="X586" s="159"/>
      <c r="Y586" s="159"/>
      <c r="Z586" s="159"/>
      <c r="AA586" s="220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52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59"/>
      <c r="X587" s="159"/>
      <c r="Y587" s="159"/>
      <c r="Z587" s="159"/>
      <c r="AA587" s="220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52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59"/>
      <c r="X588" s="159"/>
      <c r="Y588" s="159"/>
      <c r="Z588" s="159"/>
      <c r="AA588" s="220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52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59"/>
      <c r="X589" s="159"/>
      <c r="Y589" s="159"/>
      <c r="Z589" s="159"/>
      <c r="AA589" s="220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52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59"/>
      <c r="X590" s="159"/>
      <c r="Y590" s="159"/>
      <c r="Z590" s="159"/>
      <c r="AA590" s="220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52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59"/>
      <c r="X591" s="159"/>
      <c r="Y591" s="159"/>
      <c r="Z591" s="159"/>
      <c r="AA591" s="220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52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59"/>
      <c r="X592" s="159"/>
      <c r="Y592" s="159"/>
      <c r="Z592" s="159"/>
      <c r="AA592" s="220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52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59"/>
      <c r="X593" s="159"/>
      <c r="Y593" s="159"/>
      <c r="Z593" s="159"/>
      <c r="AA593" s="220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52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59"/>
      <c r="X594" s="159"/>
      <c r="Y594" s="159"/>
      <c r="Z594" s="159"/>
      <c r="AA594" s="220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52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59"/>
      <c r="X595" s="159"/>
      <c r="Y595" s="159"/>
      <c r="Z595" s="159"/>
      <c r="AA595" s="220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52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59"/>
      <c r="X596" s="159"/>
      <c r="Y596" s="159"/>
      <c r="Z596" s="159"/>
      <c r="AA596" s="220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52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59"/>
      <c r="X597" s="159"/>
      <c r="Y597" s="159"/>
      <c r="Z597" s="159"/>
      <c r="AA597" s="220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52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59"/>
      <c r="X598" s="159"/>
      <c r="Y598" s="159"/>
      <c r="Z598" s="159"/>
      <c r="AA598" s="220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52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59"/>
      <c r="X599" s="159"/>
      <c r="Y599" s="159"/>
      <c r="Z599" s="159"/>
      <c r="AA599" s="220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52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59"/>
      <c r="X600" s="159"/>
      <c r="Y600" s="159"/>
      <c r="Z600" s="159"/>
      <c r="AA600" s="220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52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59"/>
      <c r="X601" s="159"/>
      <c r="Y601" s="159"/>
      <c r="Z601" s="159"/>
      <c r="AA601" s="220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52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59"/>
      <c r="X602" s="159"/>
      <c r="Y602" s="159"/>
      <c r="Z602" s="159"/>
      <c r="AA602" s="220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52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59"/>
      <c r="X603" s="159"/>
      <c r="Y603" s="159"/>
      <c r="Z603" s="159"/>
      <c r="AA603" s="220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52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59"/>
      <c r="X604" s="159"/>
      <c r="Y604" s="159"/>
      <c r="Z604" s="159"/>
      <c r="AA604" s="220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52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59"/>
      <c r="X605" s="159"/>
      <c r="Y605" s="159"/>
      <c r="Z605" s="159"/>
      <c r="AA605" s="220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52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59"/>
      <c r="X606" s="159"/>
      <c r="Y606" s="159"/>
      <c r="Z606" s="159"/>
      <c r="AA606" s="220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52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59"/>
      <c r="X607" s="159"/>
      <c r="Y607" s="159"/>
      <c r="Z607" s="159"/>
      <c r="AA607" s="220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52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59"/>
      <c r="X608" s="159"/>
      <c r="Y608" s="159"/>
      <c r="Z608" s="159"/>
      <c r="AA608" s="220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52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59"/>
      <c r="X609" s="159"/>
      <c r="Y609" s="159"/>
      <c r="Z609" s="159"/>
      <c r="AA609" s="220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52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59"/>
      <c r="X610" s="159"/>
      <c r="Y610" s="159"/>
      <c r="Z610" s="159"/>
      <c r="AA610" s="220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52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59"/>
      <c r="X611" s="159"/>
      <c r="Y611" s="159"/>
      <c r="Z611" s="159"/>
      <c r="AA611" s="220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52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59"/>
      <c r="X612" s="159"/>
      <c r="Y612" s="159"/>
      <c r="Z612" s="159"/>
      <c r="AA612" s="220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52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59"/>
      <c r="X613" s="159"/>
      <c r="Y613" s="159"/>
      <c r="Z613" s="159"/>
      <c r="AA613" s="220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52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59"/>
      <c r="X614" s="159"/>
      <c r="Y614" s="159"/>
      <c r="Z614" s="159"/>
      <c r="AA614" s="220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52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59"/>
      <c r="X615" s="159"/>
      <c r="Y615" s="159"/>
      <c r="Z615" s="159"/>
      <c r="AA615" s="220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52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59"/>
      <c r="X616" s="159"/>
      <c r="Y616" s="159"/>
      <c r="Z616" s="159"/>
      <c r="AA616" s="220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52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59"/>
      <c r="X617" s="159"/>
      <c r="Y617" s="159"/>
      <c r="Z617" s="159"/>
      <c r="AA617" s="220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52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59"/>
      <c r="X618" s="159"/>
      <c r="Y618" s="159"/>
      <c r="Z618" s="159"/>
      <c r="AA618" s="220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52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59"/>
      <c r="X619" s="159"/>
      <c r="Y619" s="159"/>
      <c r="Z619" s="159"/>
      <c r="AA619" s="220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52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59"/>
      <c r="X620" s="159"/>
      <c r="Y620" s="159"/>
      <c r="Z620" s="159"/>
      <c r="AA620" s="220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52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59"/>
      <c r="X621" s="159"/>
      <c r="Y621" s="159"/>
      <c r="Z621" s="159"/>
      <c r="AA621" s="220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52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59"/>
      <c r="X622" s="159"/>
      <c r="Y622" s="159"/>
      <c r="Z622" s="159"/>
      <c r="AA622" s="220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52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59"/>
      <c r="X623" s="159"/>
      <c r="Y623" s="159"/>
      <c r="Z623" s="159"/>
      <c r="AA623" s="220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52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59"/>
      <c r="X624" s="159"/>
      <c r="Y624" s="159"/>
      <c r="Z624" s="159"/>
      <c r="AA624" s="220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52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59"/>
      <c r="X625" s="159"/>
      <c r="Y625" s="159"/>
      <c r="Z625" s="159"/>
      <c r="AA625" s="220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52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59"/>
      <c r="X626" s="159"/>
      <c r="Y626" s="159"/>
      <c r="Z626" s="159"/>
      <c r="AA626" s="220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52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59"/>
      <c r="X627" s="159"/>
      <c r="Y627" s="159"/>
      <c r="Z627" s="159"/>
      <c r="AA627" s="220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52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59"/>
      <c r="X628" s="159"/>
      <c r="Y628" s="159"/>
      <c r="Z628" s="159"/>
      <c r="AA628" s="220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52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59"/>
      <c r="X629" s="159"/>
      <c r="Y629" s="159"/>
      <c r="Z629" s="159"/>
      <c r="AA629" s="220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52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59"/>
      <c r="X630" s="159"/>
      <c r="Y630" s="159"/>
      <c r="Z630" s="159"/>
      <c r="AA630" s="220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52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59"/>
      <c r="X631" s="159"/>
      <c r="Y631" s="159"/>
      <c r="Z631" s="159"/>
      <c r="AA631" s="220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52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59"/>
      <c r="X632" s="159"/>
      <c r="Y632" s="159"/>
      <c r="Z632" s="159"/>
      <c r="AA632" s="220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52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59"/>
      <c r="X633" s="159"/>
      <c r="Y633" s="159"/>
      <c r="Z633" s="159"/>
      <c r="AA633" s="220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52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59"/>
      <c r="X634" s="159"/>
      <c r="Y634" s="159"/>
      <c r="Z634" s="159"/>
      <c r="AA634" s="220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52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59"/>
      <c r="X635" s="159"/>
      <c r="Y635" s="159"/>
      <c r="Z635" s="159"/>
      <c r="AA635" s="220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52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59"/>
      <c r="X636" s="159"/>
      <c r="Y636" s="159"/>
      <c r="Z636" s="159"/>
      <c r="AA636" s="220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52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59"/>
      <c r="X637" s="159"/>
      <c r="Y637" s="159"/>
      <c r="Z637" s="159"/>
      <c r="AA637" s="220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52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59"/>
      <c r="X638" s="159"/>
      <c r="Y638" s="159"/>
      <c r="Z638" s="159"/>
      <c r="AA638" s="220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52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59"/>
      <c r="X639" s="159"/>
      <c r="Y639" s="159"/>
      <c r="Z639" s="159"/>
      <c r="AA639" s="220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52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59"/>
      <c r="X640" s="159"/>
      <c r="Y640" s="159"/>
      <c r="Z640" s="159"/>
      <c r="AA640" s="220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52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59"/>
      <c r="X641" s="159"/>
      <c r="Y641" s="159"/>
      <c r="Z641" s="159"/>
      <c r="AA641" s="220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52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59"/>
      <c r="X642" s="159"/>
      <c r="Y642" s="159"/>
      <c r="Z642" s="159"/>
      <c r="AA642" s="220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52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59"/>
      <c r="X643" s="159"/>
      <c r="Y643" s="159"/>
      <c r="Z643" s="159"/>
      <c r="AA643" s="220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52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59"/>
      <c r="X644" s="159"/>
      <c r="Y644" s="159"/>
      <c r="Z644" s="159"/>
      <c r="AA644" s="220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52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59"/>
      <c r="X645" s="159"/>
      <c r="Y645" s="159"/>
      <c r="Z645" s="159"/>
      <c r="AA645" s="220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52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59"/>
      <c r="X646" s="159"/>
      <c r="Y646" s="159"/>
      <c r="Z646" s="159"/>
      <c r="AA646" s="220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52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59"/>
      <c r="X647" s="159"/>
      <c r="Y647" s="159"/>
      <c r="Z647" s="159"/>
      <c r="AA647" s="220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52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59"/>
      <c r="X648" s="159"/>
      <c r="Y648" s="159"/>
      <c r="Z648" s="159"/>
      <c r="AA648" s="220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52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59"/>
      <c r="X649" s="159"/>
      <c r="Y649" s="159"/>
      <c r="Z649" s="159"/>
      <c r="AA649" s="220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52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59"/>
      <c r="X650" s="159"/>
      <c r="Y650" s="159"/>
      <c r="Z650" s="159"/>
      <c r="AA650" s="220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52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59"/>
      <c r="X651" s="159"/>
      <c r="Y651" s="159"/>
      <c r="Z651" s="159"/>
      <c r="AA651" s="220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52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59"/>
      <c r="X652" s="159"/>
      <c r="Y652" s="159"/>
      <c r="Z652" s="159"/>
      <c r="AA652" s="220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52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59"/>
      <c r="X653" s="159"/>
      <c r="Y653" s="159"/>
      <c r="Z653" s="159"/>
      <c r="AA653" s="220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52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59"/>
      <c r="X654" s="159"/>
      <c r="Y654" s="159"/>
      <c r="Z654" s="159"/>
      <c r="AA654" s="220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52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59"/>
      <c r="X655" s="159"/>
      <c r="Y655" s="159"/>
      <c r="Z655" s="159"/>
      <c r="AA655" s="220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52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59"/>
      <c r="X656" s="159"/>
      <c r="Y656" s="159"/>
      <c r="Z656" s="159"/>
      <c r="AA656" s="220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52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59"/>
      <c r="X657" s="159"/>
      <c r="Y657" s="159"/>
      <c r="Z657" s="159"/>
      <c r="AA657" s="220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52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59"/>
      <c r="X658" s="159"/>
      <c r="Y658" s="159"/>
      <c r="Z658" s="159"/>
      <c r="AA658" s="220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52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59"/>
      <c r="X659" s="159"/>
      <c r="Y659" s="159"/>
      <c r="Z659" s="159"/>
      <c r="AA659" s="220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52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59"/>
      <c r="X660" s="159"/>
      <c r="Y660" s="159"/>
      <c r="Z660" s="159"/>
      <c r="AA660" s="220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52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59"/>
      <c r="X661" s="159"/>
      <c r="Y661" s="159"/>
      <c r="Z661" s="159"/>
      <c r="AA661" s="220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52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59"/>
      <c r="X662" s="159"/>
      <c r="Y662" s="159"/>
      <c r="Z662" s="159"/>
      <c r="AA662" s="220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52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59"/>
      <c r="X663" s="159"/>
      <c r="Y663" s="159"/>
      <c r="Z663" s="159"/>
      <c r="AA663" s="220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52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59"/>
      <c r="X664" s="159"/>
      <c r="Y664" s="159"/>
      <c r="Z664" s="159"/>
      <c r="AA664" s="220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52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59"/>
      <c r="X665" s="159"/>
      <c r="Y665" s="159"/>
      <c r="Z665" s="159"/>
      <c r="AA665" s="220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52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59"/>
      <c r="X666" s="159"/>
      <c r="Y666" s="159"/>
      <c r="Z666" s="159"/>
      <c r="AA666" s="220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52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59"/>
      <c r="X667" s="159"/>
      <c r="Y667" s="159"/>
      <c r="Z667" s="159"/>
      <c r="AA667" s="220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52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59"/>
      <c r="X668" s="159"/>
      <c r="Y668" s="159"/>
      <c r="Z668" s="159"/>
      <c r="AA668" s="220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52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59"/>
      <c r="X669" s="159"/>
      <c r="Y669" s="159"/>
      <c r="Z669" s="159"/>
      <c r="AA669" s="220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52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59"/>
      <c r="X670" s="159"/>
      <c r="Y670" s="159"/>
      <c r="Z670" s="159"/>
      <c r="AA670" s="220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52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59"/>
      <c r="X671" s="159"/>
      <c r="Y671" s="159"/>
      <c r="Z671" s="159"/>
      <c r="AA671" s="220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52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59"/>
      <c r="X672" s="159"/>
      <c r="Y672" s="159"/>
      <c r="Z672" s="159"/>
      <c r="AA672" s="220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52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59"/>
      <c r="X673" s="159"/>
      <c r="Y673" s="159"/>
      <c r="Z673" s="159"/>
      <c r="AA673" s="220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52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59"/>
      <c r="X674" s="159"/>
      <c r="Y674" s="159"/>
      <c r="Z674" s="159"/>
      <c r="AA674" s="220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52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59"/>
      <c r="X675" s="159"/>
      <c r="Y675" s="159"/>
      <c r="Z675" s="159"/>
      <c r="AA675" s="220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52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59"/>
      <c r="X676" s="159"/>
      <c r="Y676" s="159"/>
      <c r="Z676" s="159"/>
      <c r="AA676" s="220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52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59"/>
      <c r="X677" s="159"/>
      <c r="Y677" s="159"/>
      <c r="Z677" s="159"/>
      <c r="AA677" s="220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52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59"/>
      <c r="X678" s="159"/>
      <c r="Y678" s="159"/>
      <c r="Z678" s="159"/>
      <c r="AA678" s="220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52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59"/>
      <c r="X679" s="159"/>
      <c r="Y679" s="159"/>
      <c r="Z679" s="159"/>
      <c r="AA679" s="220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52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59"/>
      <c r="X680" s="159"/>
      <c r="Y680" s="159"/>
      <c r="Z680" s="159"/>
      <c r="AA680" s="220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52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59"/>
      <c r="X681" s="159"/>
      <c r="Y681" s="159"/>
      <c r="Z681" s="159"/>
      <c r="AA681" s="220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52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59"/>
      <c r="X682" s="159"/>
      <c r="Y682" s="159"/>
      <c r="Z682" s="159"/>
      <c r="AA682" s="220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52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59"/>
      <c r="X683" s="159"/>
      <c r="Y683" s="159"/>
      <c r="Z683" s="159"/>
      <c r="AA683" s="220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52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59"/>
      <c r="X684" s="159"/>
      <c r="Y684" s="159"/>
      <c r="Z684" s="159"/>
      <c r="AA684" s="220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52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59"/>
      <c r="X685" s="159"/>
      <c r="Y685" s="159"/>
      <c r="Z685" s="159"/>
      <c r="AA685" s="220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52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59"/>
      <c r="X686" s="159"/>
      <c r="Y686" s="159"/>
      <c r="Z686" s="159"/>
      <c r="AA686" s="220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52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59"/>
      <c r="X687" s="159"/>
      <c r="Y687" s="159"/>
      <c r="Z687" s="159"/>
      <c r="AA687" s="220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52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59"/>
      <c r="X688" s="159"/>
      <c r="Y688" s="159"/>
      <c r="Z688" s="159"/>
      <c r="AA688" s="220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52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59"/>
      <c r="X689" s="159"/>
      <c r="Y689" s="159"/>
      <c r="Z689" s="159"/>
      <c r="AA689" s="220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52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59"/>
      <c r="X690" s="159"/>
      <c r="Y690" s="159"/>
      <c r="Z690" s="159"/>
      <c r="AA690" s="220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52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59"/>
      <c r="X691" s="159"/>
      <c r="Y691" s="159"/>
      <c r="Z691" s="159"/>
      <c r="AA691" s="220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52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59"/>
      <c r="X692" s="159"/>
      <c r="Y692" s="159"/>
      <c r="Z692" s="159"/>
      <c r="AA692" s="220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52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59"/>
      <c r="X693" s="159"/>
      <c r="Y693" s="159"/>
      <c r="Z693" s="159"/>
      <c r="AA693" s="220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52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59"/>
      <c r="X694" s="159"/>
      <c r="Y694" s="159"/>
      <c r="Z694" s="159"/>
      <c r="AA694" s="220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52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59"/>
      <c r="X695" s="159"/>
      <c r="Y695" s="159"/>
      <c r="Z695" s="159"/>
      <c r="AA695" s="220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52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59"/>
      <c r="X696" s="159"/>
      <c r="Y696" s="159"/>
      <c r="Z696" s="159"/>
      <c r="AA696" s="220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52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59"/>
      <c r="X697" s="159"/>
      <c r="Y697" s="159"/>
      <c r="Z697" s="159"/>
      <c r="AA697" s="220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52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59"/>
      <c r="X698" s="159"/>
      <c r="Y698" s="159"/>
      <c r="Z698" s="159"/>
      <c r="AA698" s="220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52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59"/>
      <c r="X699" s="159"/>
      <c r="Y699" s="159"/>
      <c r="Z699" s="159"/>
      <c r="AA699" s="220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52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59"/>
      <c r="X700" s="159"/>
      <c r="Y700" s="159"/>
      <c r="Z700" s="159"/>
      <c r="AA700" s="220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52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59"/>
      <c r="X701" s="159"/>
      <c r="Y701" s="159"/>
      <c r="Z701" s="159"/>
      <c r="AA701" s="220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52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59"/>
      <c r="X702" s="159"/>
      <c r="Y702" s="159"/>
      <c r="Z702" s="159"/>
      <c r="AA702" s="220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52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59"/>
      <c r="X703" s="159"/>
      <c r="Y703" s="159"/>
      <c r="Z703" s="159"/>
      <c r="AA703" s="220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52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59"/>
      <c r="X704" s="159"/>
      <c r="Y704" s="159"/>
      <c r="Z704" s="159"/>
      <c r="AA704" s="220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52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59"/>
      <c r="X705" s="159"/>
      <c r="Y705" s="159"/>
      <c r="Z705" s="159"/>
      <c r="AA705" s="220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52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59"/>
      <c r="X706" s="159"/>
      <c r="Y706" s="159"/>
      <c r="Z706" s="159"/>
      <c r="AA706" s="220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52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59"/>
      <c r="X707" s="159"/>
      <c r="Y707" s="159"/>
      <c r="Z707" s="159"/>
      <c r="AA707" s="220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52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59"/>
      <c r="X708" s="159"/>
      <c r="Y708" s="159"/>
      <c r="Z708" s="159"/>
      <c r="AA708" s="220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52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59"/>
      <c r="X709" s="159"/>
      <c r="Y709" s="159"/>
      <c r="Z709" s="159"/>
      <c r="AA709" s="220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52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59"/>
      <c r="X710" s="159"/>
      <c r="Y710" s="159"/>
      <c r="Z710" s="159"/>
      <c r="AA710" s="220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52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59"/>
      <c r="X711" s="159"/>
      <c r="Y711" s="159"/>
      <c r="Z711" s="159"/>
      <c r="AA711" s="220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52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59"/>
      <c r="X712" s="159"/>
      <c r="Y712" s="159"/>
      <c r="Z712" s="159"/>
      <c r="AA712" s="220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52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59"/>
      <c r="X713" s="159"/>
      <c r="Y713" s="159"/>
      <c r="Z713" s="159"/>
      <c r="AA713" s="220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52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59"/>
      <c r="X714" s="159"/>
      <c r="Y714" s="159"/>
      <c r="Z714" s="159"/>
      <c r="AA714" s="220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52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59"/>
      <c r="X715" s="159"/>
      <c r="Y715" s="159"/>
      <c r="Z715" s="159"/>
      <c r="AA715" s="220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52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59"/>
      <c r="X716" s="159"/>
      <c r="Y716" s="159"/>
      <c r="Z716" s="159"/>
      <c r="AA716" s="220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52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59"/>
      <c r="X717" s="159"/>
      <c r="Y717" s="159"/>
      <c r="Z717" s="159"/>
      <c r="AA717" s="220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52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59"/>
      <c r="X718" s="159"/>
      <c r="Y718" s="159"/>
      <c r="Z718" s="159"/>
      <c r="AA718" s="220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52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59"/>
      <c r="X719" s="159"/>
      <c r="Y719" s="159"/>
      <c r="Z719" s="159"/>
      <c r="AA719" s="220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52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59"/>
      <c r="X720" s="159"/>
      <c r="Y720" s="159"/>
      <c r="Z720" s="159"/>
      <c r="AA720" s="220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52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59"/>
      <c r="X721" s="159"/>
      <c r="Y721" s="159"/>
      <c r="Z721" s="159"/>
      <c r="AA721" s="220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52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59"/>
      <c r="X722" s="159"/>
      <c r="Y722" s="159"/>
      <c r="Z722" s="159"/>
      <c r="AA722" s="220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52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59"/>
      <c r="X723" s="159"/>
      <c r="Y723" s="159"/>
      <c r="Z723" s="159"/>
      <c r="AA723" s="220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52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59"/>
      <c r="X724" s="159"/>
      <c r="Y724" s="159"/>
      <c r="Z724" s="159"/>
      <c r="AA724" s="220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52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59"/>
      <c r="X725" s="159"/>
      <c r="Y725" s="159"/>
      <c r="Z725" s="159"/>
      <c r="AA725" s="220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52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59"/>
      <c r="X726" s="159"/>
      <c r="Y726" s="159"/>
      <c r="Z726" s="159"/>
      <c r="AA726" s="220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52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59"/>
      <c r="X727" s="159"/>
      <c r="Y727" s="159"/>
      <c r="Z727" s="159"/>
      <c r="AA727" s="220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52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59"/>
      <c r="X728" s="159"/>
      <c r="Y728" s="159"/>
      <c r="Z728" s="159"/>
      <c r="AA728" s="220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52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59"/>
      <c r="X729" s="159"/>
      <c r="Y729" s="159"/>
      <c r="Z729" s="159"/>
      <c r="AA729" s="220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52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59"/>
      <c r="X730" s="159"/>
      <c r="Y730" s="159"/>
      <c r="Z730" s="159"/>
      <c r="AA730" s="220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52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59"/>
      <c r="X731" s="159"/>
      <c r="Y731" s="159"/>
      <c r="Z731" s="159"/>
      <c r="AA731" s="220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52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59"/>
      <c r="X732" s="159"/>
      <c r="Y732" s="159"/>
      <c r="Z732" s="159"/>
      <c r="AA732" s="220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52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59"/>
      <c r="X733" s="159"/>
      <c r="Y733" s="159"/>
      <c r="Z733" s="159"/>
      <c r="AA733" s="220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52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59"/>
      <c r="X734" s="159"/>
      <c r="Y734" s="159"/>
      <c r="Z734" s="159"/>
      <c r="AA734" s="220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52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59"/>
      <c r="X735" s="159"/>
      <c r="Y735" s="159"/>
      <c r="Z735" s="159"/>
      <c r="AA735" s="220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52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59"/>
      <c r="X736" s="159"/>
      <c r="Y736" s="159"/>
      <c r="Z736" s="159"/>
      <c r="AA736" s="220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52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59"/>
      <c r="X737" s="159"/>
      <c r="Y737" s="159"/>
      <c r="Z737" s="159"/>
      <c r="AA737" s="220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52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59"/>
      <c r="X738" s="159"/>
      <c r="Y738" s="159"/>
      <c r="Z738" s="159"/>
      <c r="AA738" s="220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52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59"/>
      <c r="X739" s="159"/>
      <c r="Y739" s="159"/>
      <c r="Z739" s="159"/>
      <c r="AA739" s="220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52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59"/>
      <c r="X740" s="159"/>
      <c r="Y740" s="159"/>
      <c r="Z740" s="159"/>
      <c r="AA740" s="220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52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59"/>
      <c r="X741" s="159"/>
      <c r="Y741" s="159"/>
      <c r="Z741" s="159"/>
      <c r="AA741" s="220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52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59"/>
      <c r="X742" s="159"/>
      <c r="Y742" s="159"/>
      <c r="Z742" s="159"/>
      <c r="AA742" s="220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52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59"/>
      <c r="X743" s="159"/>
      <c r="Y743" s="159"/>
      <c r="Z743" s="159"/>
      <c r="AA743" s="220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52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59"/>
      <c r="X744" s="159"/>
      <c r="Y744" s="159"/>
      <c r="Z744" s="159"/>
      <c r="AA744" s="220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52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59"/>
      <c r="X745" s="159"/>
      <c r="Y745" s="159"/>
      <c r="Z745" s="159"/>
      <c r="AA745" s="220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52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59"/>
      <c r="X746" s="159"/>
      <c r="Y746" s="159"/>
      <c r="Z746" s="159"/>
      <c r="AA746" s="220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52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59"/>
      <c r="X747" s="159"/>
      <c r="Y747" s="159"/>
      <c r="Z747" s="159"/>
      <c r="AA747" s="220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52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59"/>
      <c r="X748" s="159"/>
      <c r="Y748" s="159"/>
      <c r="Z748" s="159"/>
      <c r="AA748" s="220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52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59"/>
      <c r="X749" s="159"/>
      <c r="Y749" s="159"/>
      <c r="Z749" s="159"/>
      <c r="AA749" s="220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52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59"/>
      <c r="X750" s="159"/>
      <c r="Y750" s="159"/>
      <c r="Z750" s="159"/>
      <c r="AA750" s="220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52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59"/>
      <c r="X751" s="159"/>
      <c r="Y751" s="159"/>
      <c r="Z751" s="159"/>
      <c r="AA751" s="220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52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59"/>
      <c r="X752" s="159"/>
      <c r="Y752" s="159"/>
      <c r="Z752" s="159"/>
      <c r="AA752" s="220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52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59"/>
      <c r="X753" s="159"/>
      <c r="Y753" s="159"/>
      <c r="Z753" s="159"/>
      <c r="AA753" s="220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52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59"/>
      <c r="X754" s="159"/>
      <c r="Y754" s="159"/>
      <c r="Z754" s="159"/>
      <c r="AA754" s="220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52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59"/>
      <c r="X755" s="159"/>
      <c r="Y755" s="159"/>
      <c r="Z755" s="159"/>
      <c r="AA755" s="220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52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59"/>
      <c r="X756" s="159"/>
      <c r="Y756" s="159"/>
      <c r="Z756" s="159"/>
      <c r="AA756" s="220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52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59"/>
      <c r="X757" s="159"/>
      <c r="Y757" s="159"/>
      <c r="Z757" s="159"/>
      <c r="AA757" s="220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52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59"/>
      <c r="X758" s="159"/>
      <c r="Y758" s="159"/>
      <c r="Z758" s="159"/>
      <c r="AA758" s="220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52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59"/>
      <c r="X759" s="159"/>
      <c r="Y759" s="159"/>
      <c r="Z759" s="159"/>
      <c r="AA759" s="220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52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59"/>
      <c r="X760" s="159"/>
      <c r="Y760" s="159"/>
      <c r="Z760" s="159"/>
      <c r="AA760" s="220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52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59"/>
      <c r="X761" s="159"/>
      <c r="Y761" s="159"/>
      <c r="Z761" s="159"/>
      <c r="AA761" s="220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52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59"/>
      <c r="X762" s="159"/>
      <c r="Y762" s="159"/>
      <c r="Z762" s="159"/>
      <c r="AA762" s="220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52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59"/>
      <c r="X763" s="159"/>
      <c r="Y763" s="159"/>
      <c r="Z763" s="159"/>
      <c r="AA763" s="220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52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59"/>
      <c r="X764" s="159"/>
      <c r="Y764" s="159"/>
      <c r="Z764" s="159"/>
      <c r="AA764" s="220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52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59"/>
      <c r="X765" s="159"/>
      <c r="Y765" s="159"/>
      <c r="Z765" s="159"/>
      <c r="AA765" s="220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52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59"/>
      <c r="X766" s="159"/>
      <c r="Y766" s="159"/>
      <c r="Z766" s="159"/>
      <c r="AA766" s="220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52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59"/>
      <c r="X767" s="159"/>
      <c r="Y767" s="159"/>
      <c r="Z767" s="159"/>
      <c r="AA767" s="220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52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59"/>
      <c r="X768" s="159"/>
      <c r="Y768" s="159"/>
      <c r="Z768" s="159"/>
      <c r="AA768" s="220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52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59"/>
      <c r="X769" s="159"/>
      <c r="Y769" s="159"/>
      <c r="Z769" s="159"/>
      <c r="AA769" s="220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52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59"/>
      <c r="X770" s="159"/>
      <c r="Y770" s="159"/>
      <c r="Z770" s="159"/>
      <c r="AA770" s="220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52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59"/>
      <c r="X771" s="159"/>
      <c r="Y771" s="159"/>
      <c r="Z771" s="159"/>
      <c r="AA771" s="220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52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59"/>
      <c r="X772" s="159"/>
      <c r="Y772" s="159"/>
      <c r="Z772" s="159"/>
      <c r="AA772" s="220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52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59"/>
      <c r="X773" s="159"/>
      <c r="Y773" s="159"/>
      <c r="Z773" s="159"/>
      <c r="AA773" s="220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52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59"/>
      <c r="X774" s="159"/>
      <c r="Y774" s="159"/>
      <c r="Z774" s="159"/>
      <c r="AA774" s="220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52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59"/>
      <c r="X775" s="159"/>
      <c r="Y775" s="159"/>
      <c r="Z775" s="159"/>
      <c r="AA775" s="220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52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59"/>
      <c r="X776" s="159"/>
      <c r="Y776" s="159"/>
      <c r="Z776" s="159"/>
      <c r="AA776" s="220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52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59"/>
      <c r="X777" s="159"/>
      <c r="Y777" s="159"/>
      <c r="Z777" s="159"/>
      <c r="AA777" s="220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52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59"/>
      <c r="X778" s="159"/>
      <c r="Y778" s="159"/>
      <c r="Z778" s="159"/>
      <c r="AA778" s="220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52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59"/>
      <c r="X779" s="159"/>
      <c r="Y779" s="159"/>
      <c r="Z779" s="159"/>
      <c r="AA779" s="220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52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59"/>
      <c r="X780" s="159"/>
      <c r="Y780" s="159"/>
      <c r="Z780" s="159"/>
      <c r="AA780" s="220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52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59"/>
      <c r="X781" s="159"/>
      <c r="Y781" s="159"/>
      <c r="Z781" s="159"/>
      <c r="AA781" s="220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52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59"/>
      <c r="X782" s="159"/>
      <c r="Y782" s="159"/>
      <c r="Z782" s="159"/>
      <c r="AA782" s="220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52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59"/>
      <c r="X783" s="159"/>
      <c r="Y783" s="159"/>
      <c r="Z783" s="159"/>
      <c r="AA783" s="220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52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59"/>
      <c r="X784" s="159"/>
      <c r="Y784" s="159"/>
      <c r="Z784" s="159"/>
      <c r="AA784" s="220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52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59"/>
      <c r="X785" s="159"/>
      <c r="Y785" s="159"/>
      <c r="Z785" s="159"/>
      <c r="AA785" s="220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52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59"/>
      <c r="X786" s="159"/>
      <c r="Y786" s="159"/>
      <c r="Z786" s="159"/>
      <c r="AA786" s="220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52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59"/>
      <c r="X787" s="159"/>
      <c r="Y787" s="159"/>
      <c r="Z787" s="159"/>
      <c r="AA787" s="220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52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59"/>
      <c r="X788" s="159"/>
      <c r="Y788" s="159"/>
      <c r="Z788" s="159"/>
      <c r="AA788" s="220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52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59"/>
      <c r="X789" s="159"/>
      <c r="Y789" s="159"/>
      <c r="Z789" s="159"/>
      <c r="AA789" s="220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52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59"/>
      <c r="X790" s="159"/>
      <c r="Y790" s="159"/>
      <c r="Z790" s="159"/>
      <c r="AA790" s="220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52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59"/>
      <c r="X791" s="159"/>
      <c r="Y791" s="159"/>
      <c r="Z791" s="159"/>
      <c r="AA791" s="220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52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59"/>
      <c r="X792" s="159"/>
      <c r="Y792" s="159"/>
      <c r="Z792" s="159"/>
      <c r="AA792" s="220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52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59"/>
      <c r="X793" s="159"/>
      <c r="Y793" s="159"/>
      <c r="Z793" s="159"/>
      <c r="AA793" s="220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52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59"/>
      <c r="X794" s="159"/>
      <c r="Y794" s="159"/>
      <c r="Z794" s="159"/>
      <c r="AA794" s="220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52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59"/>
      <c r="X795" s="159"/>
      <c r="Y795" s="159"/>
      <c r="Z795" s="159"/>
      <c r="AA795" s="220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52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59"/>
      <c r="X796" s="159"/>
      <c r="Y796" s="159"/>
      <c r="Z796" s="159"/>
      <c r="AA796" s="220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52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59"/>
      <c r="X797" s="159"/>
      <c r="Y797" s="159"/>
      <c r="Z797" s="159"/>
      <c r="AA797" s="220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52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59"/>
      <c r="X798" s="159"/>
      <c r="Y798" s="159"/>
      <c r="Z798" s="159"/>
      <c r="AA798" s="220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52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59"/>
      <c r="X799" s="159"/>
      <c r="Y799" s="159"/>
      <c r="Z799" s="159"/>
      <c r="AA799" s="220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52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59"/>
      <c r="X800" s="159"/>
      <c r="Y800" s="159"/>
      <c r="Z800" s="159"/>
      <c r="AA800" s="220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52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59"/>
      <c r="X801" s="159"/>
      <c r="Y801" s="159"/>
      <c r="Z801" s="159"/>
      <c r="AA801" s="220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52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59"/>
      <c r="X802" s="159"/>
      <c r="Y802" s="159"/>
      <c r="Z802" s="159"/>
      <c r="AA802" s="220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52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59"/>
      <c r="X803" s="159"/>
      <c r="Y803" s="159"/>
      <c r="Z803" s="159"/>
      <c r="AA803" s="220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52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59"/>
      <c r="X804" s="159"/>
      <c r="Y804" s="159"/>
      <c r="Z804" s="159"/>
      <c r="AA804" s="220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52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59"/>
      <c r="X805" s="159"/>
      <c r="Y805" s="159"/>
      <c r="Z805" s="159"/>
      <c r="AA805" s="220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52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59"/>
      <c r="X806" s="159"/>
      <c r="Y806" s="159"/>
      <c r="Z806" s="159"/>
      <c r="AA806" s="220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52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59"/>
      <c r="X807" s="159"/>
      <c r="Y807" s="159"/>
      <c r="Z807" s="159"/>
      <c r="AA807" s="220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52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59"/>
      <c r="X808" s="159"/>
      <c r="Y808" s="159"/>
      <c r="Z808" s="159"/>
      <c r="AA808" s="220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52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59"/>
      <c r="X809" s="159"/>
      <c r="Y809" s="159"/>
      <c r="Z809" s="159"/>
      <c r="AA809" s="220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52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59"/>
      <c r="X810" s="159"/>
      <c r="Y810" s="159"/>
      <c r="Z810" s="159"/>
      <c r="AA810" s="220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52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59"/>
      <c r="X811" s="159"/>
      <c r="Y811" s="159"/>
      <c r="Z811" s="159"/>
      <c r="AA811" s="220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52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59"/>
      <c r="X812" s="159"/>
      <c r="Y812" s="159"/>
      <c r="Z812" s="159"/>
      <c r="AA812" s="220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52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59"/>
      <c r="X813" s="159"/>
      <c r="Y813" s="159"/>
      <c r="Z813" s="159"/>
      <c r="AA813" s="220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52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59"/>
      <c r="X814" s="159"/>
      <c r="Y814" s="159"/>
      <c r="Z814" s="159"/>
      <c r="AA814" s="220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52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59"/>
      <c r="X815" s="159"/>
      <c r="Y815" s="159"/>
      <c r="Z815" s="159"/>
      <c r="AA815" s="220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52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59"/>
      <c r="X816" s="159"/>
      <c r="Y816" s="159"/>
      <c r="Z816" s="159"/>
      <c r="AA816" s="220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52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59"/>
      <c r="X817" s="159"/>
      <c r="Y817" s="159"/>
      <c r="Z817" s="159"/>
      <c r="AA817" s="220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52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59"/>
      <c r="X818" s="159"/>
      <c r="Y818" s="159"/>
      <c r="Z818" s="159"/>
      <c r="AA818" s="220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52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59"/>
      <c r="X819" s="159"/>
      <c r="Y819" s="159"/>
      <c r="Z819" s="159"/>
      <c r="AA819" s="220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52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59"/>
      <c r="X820" s="159"/>
      <c r="Y820" s="159"/>
      <c r="Z820" s="159"/>
      <c r="AA820" s="220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52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59"/>
      <c r="X821" s="159"/>
      <c r="Y821" s="159"/>
      <c r="Z821" s="159"/>
      <c r="AA821" s="220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52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59"/>
      <c r="X822" s="159"/>
      <c r="Y822" s="159"/>
      <c r="Z822" s="159"/>
      <c r="AA822" s="220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52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59"/>
      <c r="X823" s="159"/>
      <c r="Y823" s="159"/>
      <c r="Z823" s="159"/>
      <c r="AA823" s="220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52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59"/>
      <c r="X824" s="159"/>
      <c r="Y824" s="159"/>
      <c r="Z824" s="159"/>
      <c r="AA824" s="220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52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59"/>
      <c r="X825" s="159"/>
      <c r="Y825" s="159"/>
      <c r="Z825" s="159"/>
      <c r="AA825" s="220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52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59"/>
      <c r="X826" s="159"/>
      <c r="Y826" s="159"/>
      <c r="Z826" s="159"/>
      <c r="AA826" s="220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52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59"/>
      <c r="X827" s="159"/>
      <c r="Y827" s="159"/>
      <c r="Z827" s="159"/>
      <c r="AA827" s="220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52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59"/>
      <c r="X828" s="159"/>
      <c r="Y828" s="159"/>
      <c r="Z828" s="159"/>
      <c r="AA828" s="220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52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59"/>
      <c r="X829" s="159"/>
      <c r="Y829" s="159"/>
      <c r="Z829" s="159"/>
      <c r="AA829" s="220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52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59"/>
      <c r="X830" s="159"/>
      <c r="Y830" s="159"/>
      <c r="Z830" s="159"/>
      <c r="AA830" s="220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52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59"/>
      <c r="X831" s="159"/>
      <c r="Y831" s="159"/>
      <c r="Z831" s="159"/>
      <c r="AA831" s="220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52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59"/>
      <c r="X832" s="159"/>
      <c r="Y832" s="159"/>
      <c r="Z832" s="159"/>
      <c r="AA832" s="220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52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59"/>
      <c r="X833" s="159"/>
      <c r="Y833" s="159"/>
      <c r="Z833" s="159"/>
      <c r="AA833" s="220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52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59"/>
      <c r="X834" s="159"/>
      <c r="Y834" s="159"/>
      <c r="Z834" s="159"/>
      <c r="AA834" s="220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52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59"/>
      <c r="X835" s="159"/>
      <c r="Y835" s="159"/>
      <c r="Z835" s="159"/>
      <c r="AA835" s="220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52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59"/>
      <c r="X836" s="159"/>
      <c r="Y836" s="159"/>
      <c r="Z836" s="159"/>
      <c r="AA836" s="220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52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59"/>
      <c r="X837" s="159"/>
      <c r="Y837" s="159"/>
      <c r="Z837" s="159"/>
      <c r="AA837" s="220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52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59"/>
      <c r="X838" s="159"/>
      <c r="Y838" s="159"/>
      <c r="Z838" s="159"/>
      <c r="AA838" s="220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52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59"/>
      <c r="X839" s="159"/>
      <c r="Y839" s="159"/>
      <c r="Z839" s="159"/>
      <c r="AA839" s="220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52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59"/>
      <c r="X840" s="159"/>
      <c r="Y840" s="159"/>
      <c r="Z840" s="159"/>
      <c r="AA840" s="220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52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59"/>
      <c r="X841" s="159"/>
      <c r="Y841" s="159"/>
      <c r="Z841" s="159"/>
      <c r="AA841" s="220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52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59"/>
      <c r="X842" s="159"/>
      <c r="Y842" s="159"/>
      <c r="Z842" s="159"/>
      <c r="AA842" s="220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52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59"/>
      <c r="X843" s="159"/>
      <c r="Y843" s="159"/>
      <c r="Z843" s="159"/>
      <c r="AA843" s="220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52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59"/>
      <c r="X844" s="159"/>
      <c r="Y844" s="159"/>
      <c r="Z844" s="159"/>
      <c r="AA844" s="220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52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59"/>
      <c r="X845" s="159"/>
      <c r="Y845" s="159"/>
      <c r="Z845" s="159"/>
      <c r="AA845" s="220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52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59"/>
      <c r="X846" s="159"/>
      <c r="Y846" s="159"/>
      <c r="Z846" s="159"/>
      <c r="AA846" s="220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52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59"/>
      <c r="X847" s="159"/>
      <c r="Y847" s="159"/>
      <c r="Z847" s="159"/>
      <c r="AA847" s="220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52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59"/>
      <c r="X848" s="159"/>
      <c r="Y848" s="159"/>
      <c r="Z848" s="159"/>
      <c r="AA848" s="220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52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59"/>
      <c r="X849" s="159"/>
      <c r="Y849" s="159"/>
      <c r="Z849" s="159"/>
      <c r="AA849" s="220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52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59"/>
      <c r="X850" s="159"/>
      <c r="Y850" s="159"/>
      <c r="Z850" s="159"/>
      <c r="AA850" s="220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52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59"/>
      <c r="X851" s="159"/>
      <c r="Y851" s="159"/>
      <c r="Z851" s="159"/>
      <c r="AA851" s="220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52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59"/>
      <c r="X852" s="159"/>
      <c r="Y852" s="159"/>
      <c r="Z852" s="159"/>
      <c r="AA852" s="220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52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59"/>
      <c r="X853" s="159"/>
      <c r="Y853" s="159"/>
      <c r="Z853" s="159"/>
      <c r="AA853" s="220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52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59"/>
      <c r="X854" s="159"/>
      <c r="Y854" s="159"/>
      <c r="Z854" s="159"/>
      <c r="AA854" s="220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52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59"/>
      <c r="X855" s="159"/>
      <c r="Y855" s="159"/>
      <c r="Z855" s="159"/>
      <c r="AA855" s="220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52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59"/>
      <c r="X856" s="159"/>
      <c r="Y856" s="159"/>
      <c r="Z856" s="159"/>
      <c r="AA856" s="220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52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59"/>
      <c r="X857" s="159"/>
      <c r="Y857" s="159"/>
      <c r="Z857" s="159"/>
      <c r="AA857" s="220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52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59"/>
      <c r="X858" s="159"/>
      <c r="Y858" s="159"/>
      <c r="Z858" s="159"/>
      <c r="AA858" s="220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52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59"/>
      <c r="X859" s="159"/>
      <c r="Y859" s="159"/>
      <c r="Z859" s="159"/>
      <c r="AA859" s="220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52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59"/>
      <c r="X860" s="159"/>
      <c r="Y860" s="159"/>
      <c r="Z860" s="159"/>
      <c r="AA860" s="220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52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59"/>
      <c r="X861" s="159"/>
      <c r="Y861" s="159"/>
      <c r="Z861" s="159"/>
      <c r="AA861" s="220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52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59"/>
      <c r="X862" s="159"/>
      <c r="Y862" s="159"/>
      <c r="Z862" s="159"/>
      <c r="AA862" s="220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52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59"/>
      <c r="X863" s="159"/>
      <c r="Y863" s="159"/>
      <c r="Z863" s="159"/>
      <c r="AA863" s="220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52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59"/>
      <c r="X864" s="159"/>
      <c r="Y864" s="159"/>
      <c r="Z864" s="159"/>
      <c r="AA864" s="220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52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59"/>
      <c r="X865" s="159"/>
      <c r="Y865" s="159"/>
      <c r="Z865" s="159"/>
      <c r="AA865" s="220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52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59"/>
      <c r="X866" s="159"/>
      <c r="Y866" s="159"/>
      <c r="Z866" s="159"/>
      <c r="AA866" s="220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52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59"/>
      <c r="X867" s="159"/>
      <c r="Y867" s="159"/>
      <c r="Z867" s="159"/>
      <c r="AA867" s="220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52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59"/>
      <c r="X868" s="159"/>
      <c r="Y868" s="159"/>
      <c r="Z868" s="159"/>
      <c r="AA868" s="220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52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59"/>
      <c r="X869" s="159"/>
      <c r="Y869" s="159"/>
      <c r="Z869" s="159"/>
      <c r="AA869" s="220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52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59"/>
      <c r="X870" s="159"/>
      <c r="Y870" s="159"/>
      <c r="Z870" s="159"/>
      <c r="AA870" s="220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52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59"/>
      <c r="X871" s="159"/>
      <c r="Y871" s="159"/>
      <c r="Z871" s="159"/>
      <c r="AA871" s="220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52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59"/>
      <c r="X872" s="159"/>
      <c r="Y872" s="159"/>
      <c r="Z872" s="159"/>
      <c r="AA872" s="220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52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59"/>
      <c r="X873" s="159"/>
      <c r="Y873" s="159"/>
      <c r="Z873" s="159"/>
      <c r="AA873" s="220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52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59"/>
      <c r="X874" s="159"/>
      <c r="Y874" s="159"/>
      <c r="Z874" s="159"/>
      <c r="AA874" s="220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52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59"/>
      <c r="X875" s="159"/>
      <c r="Y875" s="159"/>
      <c r="Z875" s="159"/>
      <c r="AA875" s="220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52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59"/>
      <c r="X876" s="159"/>
      <c r="Y876" s="159"/>
      <c r="Z876" s="159"/>
      <c r="AA876" s="220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52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59"/>
      <c r="X877" s="159"/>
      <c r="Y877" s="159"/>
      <c r="Z877" s="159"/>
      <c r="AA877" s="220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52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59"/>
      <c r="X878" s="159"/>
      <c r="Y878" s="159"/>
      <c r="Z878" s="159"/>
      <c r="AA878" s="220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52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59"/>
      <c r="X879" s="159"/>
      <c r="Y879" s="159"/>
      <c r="Z879" s="159"/>
      <c r="AA879" s="220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52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59"/>
      <c r="X880" s="159"/>
      <c r="Y880" s="159"/>
      <c r="Z880" s="159"/>
      <c r="AA880" s="220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52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59"/>
      <c r="X881" s="159"/>
      <c r="Y881" s="159"/>
      <c r="Z881" s="159"/>
      <c r="AA881" s="220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52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59"/>
      <c r="X882" s="159"/>
      <c r="Y882" s="159"/>
      <c r="Z882" s="159"/>
      <c r="AA882" s="220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52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59"/>
      <c r="X883" s="159"/>
      <c r="Y883" s="159"/>
      <c r="Z883" s="159"/>
      <c r="AA883" s="220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52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59"/>
      <c r="X884" s="159"/>
      <c r="Y884" s="159"/>
      <c r="Z884" s="159"/>
      <c r="AA884" s="220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52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59"/>
      <c r="X885" s="159"/>
      <c r="Y885" s="159"/>
      <c r="Z885" s="159"/>
      <c r="AA885" s="220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52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59"/>
      <c r="X886" s="159"/>
      <c r="Y886" s="159"/>
      <c r="Z886" s="159"/>
      <c r="AA886" s="220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52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59"/>
      <c r="X887" s="159"/>
      <c r="Y887" s="159"/>
      <c r="Z887" s="159"/>
      <c r="AA887" s="220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52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59"/>
      <c r="X888" s="159"/>
      <c r="Y888" s="159"/>
      <c r="Z888" s="159"/>
      <c r="AA888" s="220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52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59"/>
      <c r="X889" s="159"/>
      <c r="Y889" s="159"/>
      <c r="Z889" s="159"/>
      <c r="AA889" s="220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52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59"/>
      <c r="X890" s="159"/>
      <c r="Y890" s="159"/>
      <c r="Z890" s="159"/>
      <c r="AA890" s="220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52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59"/>
      <c r="X891" s="159"/>
      <c r="Y891" s="159"/>
      <c r="Z891" s="159"/>
      <c r="AA891" s="220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52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59"/>
      <c r="X892" s="159"/>
      <c r="Y892" s="159"/>
      <c r="Z892" s="159"/>
      <c r="AA892" s="220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52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59"/>
      <c r="X893" s="159"/>
      <c r="Y893" s="159"/>
      <c r="Z893" s="159"/>
      <c r="AA893" s="220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52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59"/>
      <c r="X894" s="159"/>
      <c r="Y894" s="159"/>
      <c r="Z894" s="159"/>
      <c r="AA894" s="220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52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59"/>
      <c r="X895" s="159"/>
      <c r="Y895" s="159"/>
      <c r="Z895" s="159"/>
      <c r="AA895" s="220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52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59"/>
      <c r="X896" s="159"/>
      <c r="Y896" s="159"/>
      <c r="Z896" s="159"/>
      <c r="AA896" s="220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52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59"/>
      <c r="X897" s="159"/>
      <c r="Y897" s="159"/>
      <c r="Z897" s="159"/>
      <c r="AA897" s="220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52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59"/>
      <c r="X898" s="159"/>
      <c r="Y898" s="159"/>
      <c r="Z898" s="159"/>
      <c r="AA898" s="220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52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59"/>
      <c r="X899" s="159"/>
      <c r="Y899" s="159"/>
      <c r="Z899" s="159"/>
      <c r="AA899" s="220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52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59"/>
      <c r="X900" s="159"/>
      <c r="Y900" s="159"/>
      <c r="Z900" s="159"/>
      <c r="AA900" s="220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52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59"/>
      <c r="X901" s="159"/>
      <c r="Y901" s="159"/>
      <c r="Z901" s="159"/>
      <c r="AA901" s="220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52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59"/>
      <c r="X902" s="159"/>
      <c r="Y902" s="159"/>
      <c r="Z902" s="159"/>
      <c r="AA902" s="220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52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59"/>
      <c r="X903" s="159"/>
      <c r="Y903" s="159"/>
      <c r="Z903" s="159"/>
      <c r="AA903" s="220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52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59"/>
      <c r="X904" s="159"/>
      <c r="Y904" s="159"/>
      <c r="Z904" s="159"/>
      <c r="AA904" s="220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52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59"/>
      <c r="X905" s="159"/>
      <c r="Y905" s="159"/>
      <c r="Z905" s="159"/>
      <c r="AA905" s="220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52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59"/>
      <c r="X906" s="159"/>
      <c r="Y906" s="159"/>
      <c r="Z906" s="159"/>
      <c r="AA906" s="220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52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59"/>
      <c r="X907" s="159"/>
      <c r="Y907" s="159"/>
      <c r="Z907" s="159"/>
      <c r="AA907" s="220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52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59"/>
      <c r="X908" s="159"/>
      <c r="Y908" s="159"/>
      <c r="Z908" s="159"/>
      <c r="AA908" s="220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52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59"/>
      <c r="X909" s="159"/>
      <c r="Y909" s="159"/>
      <c r="Z909" s="159"/>
      <c r="AA909" s="220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52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59"/>
      <c r="X910" s="159"/>
      <c r="Y910" s="159"/>
      <c r="Z910" s="159"/>
      <c r="AA910" s="220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52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59"/>
      <c r="X911" s="159"/>
      <c r="Y911" s="159"/>
      <c r="Z911" s="159"/>
      <c r="AA911" s="220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52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59"/>
      <c r="X912" s="159"/>
      <c r="Y912" s="159"/>
      <c r="Z912" s="159"/>
      <c r="AA912" s="220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52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59"/>
      <c r="X913" s="159"/>
      <c r="Y913" s="159"/>
      <c r="Z913" s="159"/>
      <c r="AA913" s="220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52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59"/>
      <c r="X914" s="159"/>
      <c r="Y914" s="159"/>
      <c r="Z914" s="159"/>
      <c r="AA914" s="220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52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59"/>
      <c r="X915" s="159"/>
      <c r="Y915" s="159"/>
      <c r="Z915" s="159"/>
      <c r="AA915" s="220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52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59"/>
      <c r="X916" s="159"/>
      <c r="Y916" s="159"/>
      <c r="Z916" s="159"/>
      <c r="AA916" s="220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52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59"/>
      <c r="X917" s="159"/>
      <c r="Y917" s="159"/>
      <c r="Z917" s="159"/>
      <c r="AA917" s="220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52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59"/>
      <c r="X918" s="159"/>
      <c r="Y918" s="159"/>
      <c r="Z918" s="159"/>
      <c r="AA918" s="220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52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59"/>
      <c r="X919" s="159"/>
      <c r="Y919" s="159"/>
      <c r="Z919" s="159"/>
      <c r="AA919" s="220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52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59"/>
      <c r="X920" s="159"/>
      <c r="Y920" s="159"/>
      <c r="Z920" s="159"/>
      <c r="AA920" s="220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52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59"/>
      <c r="X921" s="159"/>
      <c r="Y921" s="159"/>
      <c r="Z921" s="159"/>
      <c r="AA921" s="220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52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59"/>
      <c r="X922" s="159"/>
      <c r="Y922" s="159"/>
      <c r="Z922" s="159"/>
      <c r="AA922" s="220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52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59"/>
      <c r="X923" s="159"/>
      <c r="Y923" s="159"/>
      <c r="Z923" s="159"/>
      <c r="AA923" s="220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52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59"/>
      <c r="X924" s="159"/>
      <c r="Y924" s="159"/>
      <c r="Z924" s="159"/>
      <c r="AA924" s="220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52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59"/>
      <c r="X925" s="159"/>
      <c r="Y925" s="159"/>
      <c r="Z925" s="159"/>
      <c r="AA925" s="220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52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59"/>
      <c r="X926" s="159"/>
      <c r="Y926" s="159"/>
      <c r="Z926" s="159"/>
      <c r="AA926" s="220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52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59"/>
      <c r="X927" s="159"/>
      <c r="Y927" s="159"/>
      <c r="Z927" s="159"/>
      <c r="AA927" s="220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52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59"/>
      <c r="X928" s="159"/>
      <c r="Y928" s="159"/>
      <c r="Z928" s="159"/>
      <c r="AA928" s="220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52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59"/>
      <c r="X929" s="159"/>
      <c r="Y929" s="159"/>
      <c r="Z929" s="159"/>
      <c r="AA929" s="220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52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59"/>
      <c r="X930" s="159"/>
      <c r="Y930" s="159"/>
      <c r="Z930" s="159"/>
      <c r="AA930" s="220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52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59"/>
      <c r="X931" s="159"/>
      <c r="Y931" s="159"/>
      <c r="Z931" s="159"/>
      <c r="AA931" s="220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52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59"/>
      <c r="X932" s="159"/>
      <c r="Y932" s="159"/>
      <c r="Z932" s="159"/>
      <c r="AA932" s="220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52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59"/>
      <c r="X933" s="159"/>
      <c r="Y933" s="159"/>
      <c r="Z933" s="159"/>
      <c r="AA933" s="220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52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59"/>
      <c r="X934" s="159"/>
      <c r="Y934" s="159"/>
      <c r="Z934" s="159"/>
      <c r="AA934" s="220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52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59"/>
      <c r="X935" s="159"/>
      <c r="Y935" s="159"/>
      <c r="Z935" s="159"/>
      <c r="AA935" s="220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52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59"/>
      <c r="X936" s="159"/>
      <c r="Y936" s="159"/>
      <c r="Z936" s="159"/>
      <c r="AA936" s="220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52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59"/>
      <c r="X937" s="159"/>
      <c r="Y937" s="159"/>
      <c r="Z937" s="159"/>
      <c r="AA937" s="220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52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59"/>
      <c r="X938" s="159"/>
      <c r="Y938" s="159"/>
      <c r="Z938" s="159"/>
      <c r="AA938" s="220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52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59"/>
      <c r="X939" s="159"/>
      <c r="Y939" s="159"/>
      <c r="Z939" s="159"/>
      <c r="AA939" s="220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52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59"/>
      <c r="X940" s="159"/>
      <c r="Y940" s="159"/>
      <c r="Z940" s="159"/>
      <c r="AA940" s="220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52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59"/>
      <c r="X941" s="159"/>
      <c r="Y941" s="159"/>
      <c r="Z941" s="159"/>
      <c r="AA941" s="220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52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59"/>
      <c r="X942" s="159"/>
      <c r="Y942" s="159"/>
      <c r="Z942" s="159"/>
      <c r="AA942" s="220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52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59"/>
      <c r="X943" s="159"/>
      <c r="Y943" s="159"/>
      <c r="Z943" s="159"/>
      <c r="AA943" s="220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52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59"/>
      <c r="X944" s="159"/>
      <c r="Y944" s="159"/>
      <c r="Z944" s="159"/>
      <c r="AA944" s="220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52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59"/>
      <c r="X945" s="159"/>
      <c r="Y945" s="159"/>
      <c r="Z945" s="159"/>
      <c r="AA945" s="220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52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59"/>
      <c r="X946" s="159"/>
      <c r="Y946" s="159"/>
      <c r="Z946" s="159"/>
      <c r="AA946" s="220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52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59"/>
      <c r="X947" s="159"/>
      <c r="Y947" s="159"/>
      <c r="Z947" s="159"/>
      <c r="AA947" s="220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52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59"/>
      <c r="X948" s="159"/>
      <c r="Y948" s="159"/>
      <c r="Z948" s="159"/>
      <c r="AA948" s="220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52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59"/>
      <c r="X949" s="159"/>
      <c r="Y949" s="159"/>
      <c r="Z949" s="159"/>
      <c r="AA949" s="220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52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59"/>
      <c r="X950" s="159"/>
      <c r="Y950" s="159"/>
      <c r="Z950" s="159"/>
      <c r="AA950" s="220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52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59"/>
      <c r="X951" s="159"/>
      <c r="Y951" s="159"/>
      <c r="Z951" s="159"/>
      <c r="AA951" s="220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52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59"/>
      <c r="X952" s="159"/>
      <c r="Y952" s="159"/>
      <c r="Z952" s="159"/>
      <c r="AA952" s="220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52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59"/>
      <c r="X953" s="159"/>
      <c r="Y953" s="159"/>
      <c r="Z953" s="159"/>
      <c r="AA953" s="220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52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59"/>
      <c r="X954" s="159"/>
      <c r="Y954" s="159"/>
      <c r="Z954" s="159"/>
      <c r="AA954" s="220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52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59"/>
      <c r="X955" s="159"/>
      <c r="Y955" s="159"/>
      <c r="Z955" s="159"/>
      <c r="AA955" s="220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52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59"/>
      <c r="X956" s="159"/>
      <c r="Y956" s="159"/>
      <c r="Z956" s="159"/>
      <c r="AA956" s="220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52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59"/>
      <c r="X957" s="159"/>
      <c r="Y957" s="159"/>
      <c r="Z957" s="159"/>
      <c r="AA957" s="220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52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59"/>
      <c r="X958" s="159"/>
      <c r="Y958" s="159"/>
      <c r="Z958" s="159"/>
      <c r="AA958" s="220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52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59"/>
      <c r="X959" s="159"/>
      <c r="Y959" s="159"/>
      <c r="Z959" s="159"/>
      <c r="AA959" s="220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52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59"/>
      <c r="X960" s="159"/>
      <c r="Y960" s="159"/>
      <c r="Z960" s="159"/>
      <c r="AA960" s="220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52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59"/>
      <c r="X961" s="159"/>
      <c r="Y961" s="159"/>
      <c r="Z961" s="159"/>
      <c r="AA961" s="220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52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59"/>
      <c r="X962" s="159"/>
      <c r="Y962" s="159"/>
      <c r="Z962" s="159"/>
      <c r="AA962" s="220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52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59"/>
      <c r="X963" s="159"/>
      <c r="Y963" s="159"/>
      <c r="Z963" s="159"/>
      <c r="AA963" s="220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52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59"/>
      <c r="X964" s="159"/>
      <c r="Y964" s="159"/>
      <c r="Z964" s="159"/>
      <c r="AA964" s="220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52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59"/>
      <c r="X965" s="159"/>
      <c r="Y965" s="159"/>
      <c r="Z965" s="159"/>
      <c r="AA965" s="220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52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59"/>
      <c r="X966" s="159"/>
      <c r="Y966" s="159"/>
      <c r="Z966" s="159"/>
      <c r="AA966" s="220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52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59"/>
      <c r="X967" s="159"/>
      <c r="Y967" s="159"/>
      <c r="Z967" s="159"/>
      <c r="AA967" s="220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52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59"/>
      <c r="X968" s="159"/>
      <c r="Y968" s="159"/>
      <c r="Z968" s="159"/>
      <c r="AA968" s="220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52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59"/>
      <c r="X969" s="159"/>
      <c r="Y969" s="159"/>
      <c r="Z969" s="159"/>
      <c r="AA969" s="220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52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59"/>
      <c r="X970" s="159"/>
      <c r="Y970" s="159"/>
      <c r="Z970" s="159"/>
      <c r="AA970" s="220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52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59"/>
      <c r="X971" s="159"/>
      <c r="Y971" s="159"/>
      <c r="Z971" s="159"/>
      <c r="AA971" s="220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52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59"/>
      <c r="X972" s="159"/>
      <c r="Y972" s="159"/>
      <c r="Z972" s="159"/>
      <c r="AA972" s="220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52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59"/>
      <c r="X973" s="159"/>
      <c r="Y973" s="159"/>
      <c r="Z973" s="159"/>
      <c r="AA973" s="220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52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59"/>
      <c r="X974" s="159"/>
      <c r="Y974" s="159"/>
      <c r="Z974" s="159"/>
      <c r="AA974" s="220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52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59"/>
      <c r="X975" s="159"/>
      <c r="Y975" s="159"/>
      <c r="Z975" s="159"/>
      <c r="AA975" s="220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52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59"/>
      <c r="X976" s="159"/>
      <c r="Y976" s="159"/>
      <c r="Z976" s="159"/>
      <c r="AA976" s="220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52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59"/>
      <c r="X977" s="159"/>
      <c r="Y977" s="159"/>
      <c r="Z977" s="159"/>
      <c r="AA977" s="220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52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59"/>
      <c r="X978" s="159"/>
      <c r="Y978" s="159"/>
      <c r="Z978" s="159"/>
      <c r="AA978" s="220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52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59"/>
      <c r="X979" s="159"/>
      <c r="Y979" s="159"/>
      <c r="Z979" s="159"/>
      <c r="AA979" s="220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52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59"/>
      <c r="X980" s="159"/>
      <c r="Y980" s="159"/>
      <c r="Z980" s="159"/>
      <c r="AA980" s="220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52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59"/>
      <c r="X981" s="159"/>
      <c r="Y981" s="159"/>
      <c r="Z981" s="159"/>
      <c r="AA981" s="220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52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59"/>
      <c r="X982" s="159"/>
      <c r="Y982" s="159"/>
      <c r="Z982" s="159"/>
      <c r="AA982" s="220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52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59"/>
      <c r="X983" s="159"/>
      <c r="Y983" s="159"/>
      <c r="Z983" s="159"/>
      <c r="AA983" s="220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52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59"/>
      <c r="X984" s="159"/>
      <c r="Y984" s="159"/>
      <c r="Z984" s="159"/>
      <c r="AA984" s="220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52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59"/>
      <c r="X985" s="159"/>
      <c r="Y985" s="159"/>
      <c r="Z985" s="159"/>
      <c r="AA985" s="220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52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59"/>
      <c r="X986" s="159"/>
      <c r="Y986" s="159"/>
      <c r="Z986" s="159"/>
      <c r="AA986" s="220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52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59"/>
      <c r="X987" s="159"/>
      <c r="Y987" s="159"/>
      <c r="Z987" s="159"/>
      <c r="AA987" s="220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52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59"/>
      <c r="X988" s="159"/>
      <c r="Y988" s="159"/>
      <c r="Z988" s="159"/>
      <c r="AA988" s="220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52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59"/>
      <c r="X989" s="159"/>
      <c r="Y989" s="159"/>
      <c r="Z989" s="159"/>
      <c r="AA989" s="220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52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59"/>
      <c r="X990" s="159"/>
      <c r="Y990" s="159"/>
      <c r="Z990" s="159"/>
      <c r="AA990" s="220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52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59"/>
      <c r="X991" s="159"/>
      <c r="Y991" s="159"/>
      <c r="Z991" s="159"/>
      <c r="AA991" s="220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52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59"/>
      <c r="X992" s="159"/>
      <c r="Y992" s="159"/>
      <c r="Z992" s="159"/>
      <c r="AA992" s="220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52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59"/>
      <c r="X993" s="159"/>
      <c r="Y993" s="159"/>
      <c r="Z993" s="159"/>
      <c r="AA993" s="220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52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59"/>
      <c r="X994" s="159"/>
      <c r="Y994" s="159"/>
      <c r="Z994" s="159"/>
      <c r="AA994" s="220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52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59"/>
      <c r="X995" s="159"/>
      <c r="Y995" s="159"/>
      <c r="Z995" s="159"/>
      <c r="AA995" s="220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52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59"/>
      <c r="X996" s="159"/>
      <c r="Y996" s="159"/>
      <c r="Z996" s="159"/>
      <c r="AA996" s="220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52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59"/>
      <c r="X997" s="159"/>
      <c r="Y997" s="159"/>
      <c r="Z997" s="159"/>
      <c r="AA997" s="220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52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59"/>
      <c r="X998" s="159"/>
      <c r="Y998" s="159"/>
      <c r="Z998" s="159"/>
      <c r="AA998" s="220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52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59"/>
      <c r="X999" s="159"/>
      <c r="Y999" s="159"/>
      <c r="Z999" s="159"/>
      <c r="AA999" s="220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52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59"/>
      <c r="X1000" s="159"/>
      <c r="Y1000" s="159"/>
      <c r="Z1000" s="159"/>
      <c r="AA1000" s="220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52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59"/>
      <c r="X1001" s="159"/>
      <c r="Y1001" s="159"/>
      <c r="Z1001" s="159"/>
      <c r="AA1001" s="220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52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59"/>
      <c r="X1002" s="159"/>
      <c r="Y1002" s="159"/>
      <c r="Z1002" s="159"/>
      <c r="AA1002" s="220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52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59"/>
      <c r="X1003" s="159"/>
      <c r="Y1003" s="159"/>
      <c r="Z1003" s="159"/>
      <c r="AA1003" s="220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52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59"/>
      <c r="X1004" s="159"/>
      <c r="Y1004" s="159"/>
      <c r="Z1004" s="159"/>
      <c r="AA1004" s="220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52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59"/>
      <c r="X1005" s="159"/>
      <c r="Y1005" s="159"/>
      <c r="Z1005" s="159"/>
      <c r="AA1005" s="220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52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59"/>
      <c r="X1006" s="159"/>
      <c r="Y1006" s="159"/>
      <c r="Z1006" s="159"/>
      <c r="AA1006" s="220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52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59"/>
      <c r="X1007" s="159"/>
      <c r="Y1007" s="159"/>
      <c r="Z1007" s="159"/>
      <c r="AA1007" s="220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52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59"/>
      <c r="X1008" s="159"/>
      <c r="Y1008" s="159"/>
      <c r="Z1008" s="159"/>
      <c r="AA1008" s="220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52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59"/>
      <c r="X1009" s="159"/>
      <c r="Y1009" s="159"/>
      <c r="Z1009" s="159"/>
      <c r="AA1009" s="220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52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59"/>
      <c r="X1010" s="159"/>
      <c r="Y1010" s="159"/>
      <c r="Z1010" s="159"/>
      <c r="AA1010" s="220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52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59"/>
      <c r="X1011" s="159"/>
      <c r="Y1011" s="159"/>
      <c r="Z1011" s="159"/>
      <c r="AA1011" s="220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52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59"/>
      <c r="X1012" s="159"/>
      <c r="Y1012" s="159"/>
      <c r="Z1012" s="159"/>
      <c r="AA1012" s="220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52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59"/>
      <c r="X1013" s="159"/>
      <c r="Y1013" s="159"/>
      <c r="Z1013" s="159"/>
      <c r="AA1013" s="220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52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59"/>
      <c r="X1014" s="159"/>
      <c r="Y1014" s="159"/>
      <c r="Z1014" s="159"/>
      <c r="AA1014" s="220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52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59"/>
      <c r="X1015" s="159"/>
      <c r="Y1015" s="159"/>
      <c r="Z1015" s="159"/>
      <c r="AA1015" s="220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52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59"/>
      <c r="X1016" s="159"/>
      <c r="Y1016" s="159"/>
      <c r="Z1016" s="159"/>
      <c r="AA1016" s="220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52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59"/>
      <c r="X1017" s="159"/>
      <c r="Y1017" s="159"/>
      <c r="Z1017" s="159"/>
      <c r="AA1017" s="220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52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59"/>
      <c r="X1018" s="159"/>
      <c r="Y1018" s="159"/>
      <c r="Z1018" s="159"/>
      <c r="AA1018" s="220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52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59"/>
      <c r="X1019" s="159"/>
      <c r="Y1019" s="159"/>
      <c r="Z1019" s="159"/>
      <c r="AA1019" s="220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152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59"/>
      <c r="X1020" s="159"/>
      <c r="Y1020" s="159"/>
      <c r="Z1020" s="159"/>
      <c r="AA1020" s="220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152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59"/>
      <c r="X1021" s="159"/>
      <c r="Y1021" s="159"/>
      <c r="Z1021" s="159"/>
      <c r="AA1021" s="220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152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59"/>
      <c r="X1022" s="159"/>
      <c r="Y1022" s="159"/>
      <c r="Z1022" s="159"/>
      <c r="AA1022" s="220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152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59"/>
      <c r="X1023" s="159"/>
      <c r="Y1023" s="159"/>
      <c r="Z1023" s="159"/>
      <c r="AA1023" s="220"/>
      <c r="AB1023" s="1"/>
      <c r="AC1023" s="1"/>
      <c r="AD1023" s="1"/>
      <c r="AE1023" s="1"/>
      <c r="AF1023" s="1"/>
      <c r="AG1023" s="1"/>
    </row>
    <row r="1024" spans="1:33" ht="15.75" customHeight="1">
      <c r="A1024" s="1"/>
      <c r="B1024" s="1"/>
      <c r="C1024" s="2"/>
      <c r="D1024" s="152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59"/>
      <c r="X1024" s="159"/>
      <c r="Y1024" s="159"/>
      <c r="Z1024" s="159"/>
      <c r="AA1024" s="220"/>
      <c r="AB1024" s="1"/>
      <c r="AC1024" s="1"/>
      <c r="AD1024" s="1"/>
      <c r="AE1024" s="1"/>
      <c r="AF1024" s="1"/>
      <c r="AG1024" s="1"/>
    </row>
    <row r="1025" spans="1:33" ht="15.75" customHeight="1">
      <c r="A1025" s="1"/>
      <c r="B1025" s="1"/>
      <c r="C1025" s="2"/>
      <c r="D1025" s="152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59"/>
      <c r="X1025" s="159"/>
      <c r="Y1025" s="159"/>
      <c r="Z1025" s="159"/>
      <c r="AA1025" s="220"/>
      <c r="AB1025" s="1"/>
      <c r="AC1025" s="1"/>
      <c r="AD1025" s="1"/>
      <c r="AE1025" s="1"/>
      <c r="AF1025" s="1"/>
      <c r="AG1025" s="1"/>
    </row>
    <row r="1026" spans="1:33" ht="15.75" customHeight="1">
      <c r="A1026" s="1"/>
      <c r="B1026" s="1"/>
      <c r="C1026" s="2"/>
      <c r="D1026" s="152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59"/>
      <c r="X1026" s="159"/>
      <c r="Y1026" s="159"/>
      <c r="Z1026" s="159"/>
      <c r="AA1026" s="220"/>
      <c r="AB1026" s="1"/>
      <c r="AC1026" s="1"/>
      <c r="AD1026" s="1"/>
      <c r="AE1026" s="1"/>
      <c r="AF1026" s="1"/>
      <c r="AG1026" s="1"/>
    </row>
    <row r="1027" spans="1:33" ht="15.75" customHeight="1">
      <c r="A1027" s="1"/>
      <c r="B1027" s="1"/>
      <c r="C1027" s="2"/>
      <c r="D1027" s="152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59"/>
      <c r="X1027" s="159"/>
      <c r="Y1027" s="159"/>
      <c r="Z1027" s="159"/>
      <c r="AA1027" s="220"/>
      <c r="AB1027" s="1"/>
      <c r="AC1027" s="1"/>
      <c r="AD1027" s="1"/>
      <c r="AE1027" s="1"/>
      <c r="AF1027" s="1"/>
      <c r="AG1027" s="1"/>
    </row>
    <row r="1028" spans="1:33" ht="15.75" customHeight="1">
      <c r="A1028" s="1"/>
      <c r="B1028" s="1"/>
      <c r="C1028" s="2"/>
      <c r="D1028" s="152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59"/>
      <c r="X1028" s="159"/>
      <c r="Y1028" s="159"/>
      <c r="Z1028" s="159"/>
      <c r="AA1028" s="220"/>
      <c r="AB1028" s="1"/>
      <c r="AC1028" s="1"/>
      <c r="AD1028" s="1"/>
      <c r="AE1028" s="1"/>
      <c r="AF1028" s="1"/>
      <c r="AG1028" s="1"/>
    </row>
    <row r="1029" spans="1:33" ht="15.75" customHeight="1">
      <c r="A1029" s="1"/>
      <c r="B1029" s="1"/>
      <c r="C1029" s="2"/>
      <c r="D1029" s="152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59"/>
      <c r="X1029" s="159"/>
      <c r="Y1029" s="159"/>
      <c r="Z1029" s="159"/>
      <c r="AA1029" s="220"/>
      <c r="AB1029" s="1"/>
      <c r="AC1029" s="1"/>
      <c r="AD1029" s="1"/>
      <c r="AE1029" s="1"/>
      <c r="AF1029" s="1"/>
      <c r="AG1029" s="1"/>
    </row>
    <row r="1030" spans="1:33" ht="15.75" customHeight="1">
      <c r="A1030" s="1"/>
      <c r="B1030" s="1"/>
      <c r="C1030" s="2"/>
      <c r="D1030" s="152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59"/>
      <c r="X1030" s="159"/>
      <c r="Y1030" s="159"/>
      <c r="Z1030" s="159"/>
      <c r="AA1030" s="220"/>
      <c r="AB1030" s="1"/>
      <c r="AC1030" s="1"/>
      <c r="AD1030" s="1"/>
      <c r="AE1030" s="1"/>
      <c r="AF1030" s="1"/>
      <c r="AG1030" s="1"/>
    </row>
    <row r="1031" spans="1:33" ht="15.75" customHeight="1">
      <c r="A1031" s="1"/>
      <c r="B1031" s="1"/>
      <c r="C1031" s="2"/>
      <c r="D1031" s="152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59"/>
      <c r="X1031" s="159"/>
      <c r="Y1031" s="159"/>
      <c r="Z1031" s="159"/>
      <c r="AA1031" s="220"/>
      <c r="AB1031" s="1"/>
      <c r="AC1031" s="1"/>
      <c r="AD1031" s="1"/>
      <c r="AE1031" s="1"/>
      <c r="AF1031" s="1"/>
      <c r="AG1031" s="1"/>
    </row>
    <row r="1032" spans="1:33" ht="15.75" customHeight="1">
      <c r="A1032" s="1"/>
      <c r="B1032" s="1"/>
      <c r="C1032" s="2"/>
      <c r="D1032" s="152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59"/>
      <c r="X1032" s="159"/>
      <c r="Y1032" s="159"/>
      <c r="Z1032" s="159"/>
      <c r="AA1032" s="220"/>
      <c r="AB1032" s="1"/>
      <c r="AC1032" s="1"/>
      <c r="AD1032" s="1"/>
      <c r="AE1032" s="1"/>
      <c r="AF1032" s="1"/>
      <c r="AG1032" s="1"/>
    </row>
    <row r="1033" spans="1:33" ht="15.75" customHeight="1">
      <c r="A1033" s="1"/>
      <c r="B1033" s="1"/>
      <c r="C1033" s="2"/>
      <c r="D1033" s="152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59"/>
      <c r="X1033" s="159"/>
      <c r="Y1033" s="159"/>
      <c r="Z1033" s="159"/>
      <c r="AA1033" s="220"/>
      <c r="AB1033" s="1"/>
      <c r="AC1033" s="1"/>
      <c r="AD1033" s="1"/>
      <c r="AE1033" s="1"/>
      <c r="AF1033" s="1"/>
      <c r="AG1033" s="1"/>
    </row>
    <row r="1034" spans="1:33" ht="15.75" customHeight="1">
      <c r="A1034" s="1"/>
      <c r="B1034" s="1"/>
      <c r="C1034" s="2"/>
      <c r="D1034" s="152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59"/>
      <c r="X1034" s="159"/>
      <c r="Y1034" s="159"/>
      <c r="Z1034" s="159"/>
      <c r="AA1034" s="220"/>
      <c r="AB1034" s="1"/>
      <c r="AC1034" s="1"/>
      <c r="AD1034" s="1"/>
      <c r="AE1034" s="1"/>
      <c r="AF1034" s="1"/>
      <c r="AG1034" s="1"/>
    </row>
    <row r="1035" spans="1:33" ht="15.75" customHeight="1">
      <c r="A1035" s="1"/>
      <c r="B1035" s="1"/>
      <c r="C1035" s="2"/>
      <c r="D1035" s="152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59"/>
      <c r="X1035" s="159"/>
      <c r="Y1035" s="159"/>
      <c r="Z1035" s="159"/>
      <c r="AA1035" s="220"/>
      <c r="AB1035" s="1"/>
      <c r="AC1035" s="1"/>
      <c r="AD1035" s="1"/>
      <c r="AE1035" s="1"/>
      <c r="AF1035" s="1"/>
      <c r="AG1035" s="1"/>
    </row>
    <row r="1036" spans="1:33" ht="15.75" customHeight="1">
      <c r="A1036" s="1"/>
      <c r="B1036" s="1"/>
      <c r="C1036" s="2"/>
      <c r="D1036" s="152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59"/>
      <c r="X1036" s="159"/>
      <c r="Y1036" s="159"/>
      <c r="Z1036" s="159"/>
      <c r="AA1036" s="220"/>
      <c r="AB1036" s="1"/>
      <c r="AC1036" s="1"/>
      <c r="AD1036" s="1"/>
      <c r="AE1036" s="1"/>
      <c r="AF1036" s="1"/>
      <c r="AG1036" s="1"/>
    </row>
    <row r="1037" spans="1:33" ht="15.75" customHeight="1">
      <c r="A1037" s="1"/>
      <c r="B1037" s="1"/>
      <c r="C1037" s="2"/>
      <c r="D1037" s="152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59"/>
      <c r="X1037" s="159"/>
      <c r="Y1037" s="159"/>
      <c r="Z1037" s="159"/>
      <c r="AA1037" s="220"/>
      <c r="AB1037" s="1"/>
      <c r="AC1037" s="1"/>
      <c r="AD1037" s="1"/>
      <c r="AE1037" s="1"/>
      <c r="AF1037" s="1"/>
      <c r="AG1037" s="1"/>
    </row>
    <row r="1038" spans="1:33" ht="15.75" customHeight="1">
      <c r="A1038" s="1"/>
      <c r="B1038" s="1"/>
      <c r="C1038" s="2"/>
      <c r="D1038" s="152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59"/>
      <c r="X1038" s="159"/>
      <c r="Y1038" s="159"/>
      <c r="Z1038" s="159"/>
      <c r="AA1038" s="220"/>
      <c r="AB1038" s="1"/>
      <c r="AC1038" s="1"/>
      <c r="AD1038" s="1"/>
      <c r="AE1038" s="1"/>
      <c r="AF1038" s="1"/>
      <c r="AG1038" s="1"/>
    </row>
    <row r="1039" spans="1:33" ht="15.75" customHeight="1">
      <c r="A1039" s="1"/>
      <c r="B1039" s="1"/>
      <c r="C1039" s="2"/>
      <c r="D1039" s="152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59"/>
      <c r="X1039" s="159"/>
      <c r="Y1039" s="159"/>
      <c r="Z1039" s="159"/>
      <c r="AA1039" s="220"/>
      <c r="AB1039" s="1"/>
      <c r="AC1039" s="1"/>
      <c r="AD1039" s="1"/>
      <c r="AE1039" s="1"/>
      <c r="AF1039" s="1"/>
      <c r="AG1039" s="1"/>
    </row>
    <row r="1040" spans="1:33" ht="15.75" customHeight="1">
      <c r="A1040" s="1"/>
      <c r="B1040" s="1"/>
      <c r="C1040" s="2"/>
      <c r="D1040" s="152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59"/>
      <c r="X1040" s="159"/>
      <c r="Y1040" s="159"/>
      <c r="Z1040" s="159"/>
      <c r="AA1040" s="220"/>
      <c r="AB1040" s="1"/>
      <c r="AC1040" s="1"/>
      <c r="AD1040" s="1"/>
      <c r="AE1040" s="1"/>
      <c r="AF1040" s="1"/>
      <c r="AG1040" s="1"/>
    </row>
    <row r="1041" spans="1:33" ht="15.75" customHeight="1">
      <c r="A1041" s="1"/>
      <c r="B1041" s="1"/>
      <c r="C1041" s="2"/>
      <c r="D1041" s="152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59"/>
      <c r="X1041" s="159"/>
      <c r="Y1041" s="159"/>
      <c r="Z1041" s="159"/>
      <c r="AA1041" s="220"/>
      <c r="AB1041" s="1"/>
      <c r="AC1041" s="1"/>
      <c r="AD1041" s="1"/>
      <c r="AE1041" s="1"/>
      <c r="AF1041" s="1"/>
      <c r="AG1041" s="1"/>
    </row>
    <row r="1042" spans="1:33" ht="15.75" customHeight="1">
      <c r="A1042" s="1"/>
      <c r="B1042" s="1"/>
      <c r="C1042" s="2"/>
      <c r="D1042" s="152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59"/>
      <c r="X1042" s="159"/>
      <c r="Y1042" s="159"/>
      <c r="Z1042" s="159"/>
      <c r="AA1042" s="220"/>
      <c r="AB1042" s="1"/>
      <c r="AC1042" s="1"/>
      <c r="AD1042" s="1"/>
      <c r="AE1042" s="1"/>
      <c r="AF1042" s="1"/>
      <c r="AG1042" s="1"/>
    </row>
    <row r="1043" spans="1:33" ht="15.75" customHeight="1">
      <c r="A1043" s="1"/>
      <c r="B1043" s="1"/>
      <c r="C1043" s="2"/>
      <c r="D1043" s="152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59"/>
      <c r="X1043" s="159"/>
      <c r="Y1043" s="159"/>
      <c r="Z1043" s="159"/>
      <c r="AA1043" s="220"/>
      <c r="AB1043" s="1"/>
      <c r="AC1043" s="1"/>
      <c r="AD1043" s="1"/>
      <c r="AE1043" s="1"/>
      <c r="AF1043" s="1"/>
      <c r="AG1043" s="1"/>
    </row>
    <row r="1044" spans="1:33" ht="15.75" customHeight="1">
      <c r="A1044" s="1"/>
      <c r="B1044" s="1"/>
      <c r="C1044" s="2"/>
      <c r="D1044" s="152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59"/>
      <c r="X1044" s="159"/>
      <c r="Y1044" s="159"/>
      <c r="Z1044" s="159"/>
      <c r="AA1044" s="220"/>
      <c r="AB1044" s="1"/>
      <c r="AC1044" s="1"/>
      <c r="AD1044" s="1"/>
      <c r="AE1044" s="1"/>
      <c r="AF1044" s="1"/>
      <c r="AG1044" s="1"/>
    </row>
    <row r="1045" spans="1:33" ht="15.75" customHeight="1">
      <c r="A1045" s="1"/>
      <c r="B1045" s="1"/>
      <c r="C1045" s="2"/>
      <c r="D1045" s="152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59"/>
      <c r="X1045" s="159"/>
      <c r="Y1045" s="159"/>
      <c r="Z1045" s="159"/>
      <c r="AA1045" s="220"/>
      <c r="AB1045" s="1"/>
      <c r="AC1045" s="1"/>
      <c r="AD1045" s="1"/>
      <c r="AE1045" s="1"/>
      <c r="AF1045" s="1"/>
      <c r="AG1045" s="1"/>
    </row>
    <row r="1046" spans="1:33" ht="15.75" customHeight="1">
      <c r="A1046" s="1"/>
      <c r="B1046" s="1"/>
      <c r="C1046" s="2"/>
      <c r="D1046" s="152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59"/>
      <c r="X1046" s="159"/>
      <c r="Y1046" s="159"/>
      <c r="Z1046" s="159"/>
      <c r="AA1046" s="220"/>
      <c r="AB1046" s="1"/>
      <c r="AC1046" s="1"/>
      <c r="AD1046" s="1"/>
      <c r="AE1046" s="1"/>
      <c r="AF1046" s="1"/>
      <c r="AG1046" s="1"/>
    </row>
    <row r="1047" spans="1:33" ht="15.75" customHeight="1">
      <c r="A1047" s="1"/>
      <c r="B1047" s="1"/>
      <c r="C1047" s="2"/>
      <c r="D1047" s="152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59"/>
      <c r="X1047" s="159"/>
      <c r="Y1047" s="159"/>
      <c r="Z1047" s="159"/>
      <c r="AA1047" s="220"/>
      <c r="AB1047" s="1"/>
      <c r="AC1047" s="1"/>
      <c r="AD1047" s="1"/>
      <c r="AE1047" s="1"/>
      <c r="AF1047" s="1"/>
      <c r="AG1047" s="1"/>
    </row>
    <row r="1048" spans="1:33" ht="15.75" customHeight="1">
      <c r="A1048" s="1"/>
      <c r="B1048" s="1"/>
      <c r="C1048" s="2"/>
      <c r="D1048" s="152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59"/>
      <c r="X1048" s="159"/>
      <c r="Y1048" s="159"/>
      <c r="Z1048" s="159"/>
      <c r="AA1048" s="220"/>
      <c r="AB1048" s="1"/>
      <c r="AC1048" s="1"/>
      <c r="AD1048" s="1"/>
      <c r="AE1048" s="1"/>
      <c r="AF1048" s="1"/>
      <c r="AG1048" s="1"/>
    </row>
    <row r="1049" spans="1:33" ht="15.75" customHeight="1">
      <c r="A1049" s="1"/>
      <c r="B1049" s="1"/>
      <c r="C1049" s="2"/>
      <c r="D1049" s="152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59"/>
      <c r="X1049" s="159"/>
      <c r="Y1049" s="159"/>
      <c r="Z1049" s="159"/>
      <c r="AA1049" s="220"/>
      <c r="AB1049" s="1"/>
      <c r="AC1049" s="1"/>
      <c r="AD1049" s="1"/>
      <c r="AE1049" s="1"/>
      <c r="AF1049" s="1"/>
      <c r="AG1049" s="1"/>
    </row>
    <row r="1050" spans="1:33" ht="15.75" customHeight="1">
      <c r="A1050" s="1"/>
      <c r="B1050" s="1"/>
      <c r="C1050" s="2"/>
      <c r="D1050" s="152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59"/>
      <c r="X1050" s="159"/>
      <c r="Y1050" s="159"/>
      <c r="Z1050" s="159"/>
      <c r="AA1050" s="220"/>
      <c r="AB1050" s="1"/>
      <c r="AC1050" s="1"/>
      <c r="AD1050" s="1"/>
      <c r="AE1050" s="1"/>
      <c r="AF1050" s="1"/>
      <c r="AG1050" s="1"/>
    </row>
    <row r="1051" spans="1:33" ht="15.75" customHeight="1">
      <c r="A1051" s="1"/>
      <c r="B1051" s="1"/>
      <c r="C1051" s="2"/>
      <c r="D1051" s="152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59"/>
      <c r="X1051" s="159"/>
      <c r="Y1051" s="159"/>
      <c r="Z1051" s="159"/>
      <c r="AA1051" s="220"/>
      <c r="AB1051" s="1"/>
      <c r="AC1051" s="1"/>
      <c r="AD1051" s="1"/>
      <c r="AE1051" s="1"/>
      <c r="AF1051" s="1"/>
      <c r="AG1051" s="1"/>
    </row>
  </sheetData>
  <sheetProtection/>
  <mergeCells count="26">
    <mergeCell ref="K223:L223"/>
    <mergeCell ref="A218:C218"/>
    <mergeCell ref="A219:C219"/>
    <mergeCell ref="E78:G79"/>
    <mergeCell ref="A117:D117"/>
    <mergeCell ref="A1:E1"/>
    <mergeCell ref="A7:A9"/>
    <mergeCell ref="B7:B9"/>
    <mergeCell ref="C7:C9"/>
    <mergeCell ref="D7:D9"/>
    <mergeCell ref="Y8:Z8"/>
    <mergeCell ref="A173:D173"/>
    <mergeCell ref="H78:J79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</mergeCells>
  <printOptions/>
  <pageMargins left="0" right="0" top="0.35433070866141736" bottom="0.35433070866141736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IM</cp:lastModifiedBy>
  <cp:lastPrinted>2020-11-14T14:30:01Z</cp:lastPrinted>
  <dcterms:created xsi:type="dcterms:W3CDTF">2020-11-14T13:09:40Z</dcterms:created>
  <dcterms:modified xsi:type="dcterms:W3CDTF">2021-12-03T14:09:31Z</dcterms:modified>
  <cp:category/>
  <cp:version/>
  <cp:contentType/>
  <cp:contentStatus/>
</cp:coreProperties>
</file>