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640" yWindow="220" windowWidth="10380" windowHeight="711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I170" i="2" l="1"/>
  <c r="J170" i="2"/>
  <c r="I37" i="3" l="1"/>
  <c r="F37" i="3"/>
  <c r="D37" i="3"/>
  <c r="I27" i="3"/>
  <c r="F27" i="3"/>
  <c r="D27" i="3"/>
  <c r="I17" i="3"/>
  <c r="F17" i="3"/>
  <c r="D17" i="3"/>
  <c r="V176" i="2"/>
  <c r="S176" i="2"/>
  <c r="P176" i="2"/>
  <c r="M176" i="2"/>
  <c r="J176" i="2"/>
  <c r="G176" i="2"/>
  <c r="W176" i="2" s="1"/>
  <c r="V175" i="2"/>
  <c r="S175" i="2"/>
  <c r="P175" i="2"/>
  <c r="X175" i="2" s="1"/>
  <c r="M175" i="2"/>
  <c r="W175" i="2" s="1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W172" i="2" s="1"/>
  <c r="V171" i="2"/>
  <c r="S171" i="2"/>
  <c r="P171" i="2"/>
  <c r="X171" i="2" s="1"/>
  <c r="M171" i="2"/>
  <c r="W171" i="2" s="1"/>
  <c r="J171" i="2"/>
  <c r="G171" i="2"/>
  <c r="V170" i="2"/>
  <c r="S170" i="2"/>
  <c r="S168" i="2" s="1"/>
  <c r="P170" i="2"/>
  <c r="M170" i="2"/>
  <c r="G170" i="2"/>
  <c r="V169" i="2"/>
  <c r="V168" i="2" s="1"/>
  <c r="S169" i="2"/>
  <c r="P169" i="2"/>
  <c r="M169" i="2"/>
  <c r="M168" i="2" s="1"/>
  <c r="J169" i="2"/>
  <c r="G169" i="2"/>
  <c r="T168" i="2"/>
  <c r="T177" i="2" s="1"/>
  <c r="Q168" i="2"/>
  <c r="N168" i="2"/>
  <c r="K168" i="2"/>
  <c r="H168" i="2"/>
  <c r="E168" i="2"/>
  <c r="V167" i="2"/>
  <c r="S167" i="2"/>
  <c r="P167" i="2"/>
  <c r="M167" i="2"/>
  <c r="J167" i="2"/>
  <c r="G167" i="2"/>
  <c r="W167" i="2" s="1"/>
  <c r="V166" i="2"/>
  <c r="S166" i="2"/>
  <c r="P166" i="2"/>
  <c r="P164" i="2" s="1"/>
  <c r="M166" i="2"/>
  <c r="J166" i="2"/>
  <c r="X166" i="2" s="1"/>
  <c r="G166" i="2"/>
  <c r="V165" i="2"/>
  <c r="V164" i="2" s="1"/>
  <c r="S165" i="2"/>
  <c r="P165" i="2"/>
  <c r="M165" i="2"/>
  <c r="M164" i="2" s="1"/>
  <c r="J165" i="2"/>
  <c r="G165" i="2"/>
  <c r="T164" i="2"/>
  <c r="Q164" i="2"/>
  <c r="N164" i="2"/>
  <c r="K164" i="2"/>
  <c r="H164" i="2"/>
  <c r="E164" i="2"/>
  <c r="V163" i="2"/>
  <c r="S163" i="2"/>
  <c r="P163" i="2"/>
  <c r="X163" i="2" s="1"/>
  <c r="M163" i="2"/>
  <c r="W163" i="2" s="1"/>
  <c r="Y163" i="2" s="1"/>
  <c r="Z163" i="2" s="1"/>
  <c r="J163" i="2"/>
  <c r="G163" i="2"/>
  <c r="V162" i="2"/>
  <c r="S162" i="2"/>
  <c r="P162" i="2"/>
  <c r="M162" i="2"/>
  <c r="J162" i="2"/>
  <c r="X162" i="2" s="1"/>
  <c r="G162" i="2"/>
  <c r="V161" i="2"/>
  <c r="S161" i="2"/>
  <c r="P161" i="2"/>
  <c r="P159" i="2" s="1"/>
  <c r="M161" i="2"/>
  <c r="J161" i="2"/>
  <c r="G161" i="2"/>
  <c r="V160" i="2"/>
  <c r="V159" i="2" s="1"/>
  <c r="S160" i="2"/>
  <c r="P160" i="2"/>
  <c r="M160" i="2"/>
  <c r="J160" i="2"/>
  <c r="G160" i="2"/>
  <c r="T159" i="2"/>
  <c r="S159" i="2"/>
  <c r="Q159" i="2"/>
  <c r="N159" i="2"/>
  <c r="K159" i="2"/>
  <c r="H159" i="2"/>
  <c r="E159" i="2"/>
  <c r="V158" i="2"/>
  <c r="S158" i="2"/>
  <c r="P158" i="2"/>
  <c r="X158" i="2" s="1"/>
  <c r="M158" i="2"/>
  <c r="M154" i="2" s="1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P154" i="2" s="1"/>
  <c r="M156" i="2"/>
  <c r="J156" i="2"/>
  <c r="G156" i="2"/>
  <c r="V155" i="2"/>
  <c r="S155" i="2"/>
  <c r="P155" i="2"/>
  <c r="M155" i="2"/>
  <c r="J155" i="2"/>
  <c r="G155" i="2"/>
  <c r="T154" i="2"/>
  <c r="S154" i="2"/>
  <c r="Q154" i="2"/>
  <c r="N154" i="2"/>
  <c r="K154" i="2"/>
  <c r="H154" i="2"/>
  <c r="G154" i="2"/>
  <c r="E154" i="2"/>
  <c r="T152" i="2"/>
  <c r="Q152" i="2"/>
  <c r="N152" i="2"/>
  <c r="K152" i="2"/>
  <c r="H152" i="2"/>
  <c r="E152" i="2"/>
  <c r="V151" i="2"/>
  <c r="S151" i="2"/>
  <c r="P151" i="2"/>
  <c r="X151" i="2" s="1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X149" i="2" s="1"/>
  <c r="M149" i="2"/>
  <c r="J149" i="2"/>
  <c r="G149" i="2"/>
  <c r="V148" i="2"/>
  <c r="V152" i="2" s="1"/>
  <c r="S148" i="2"/>
  <c r="P148" i="2"/>
  <c r="M148" i="2"/>
  <c r="M152" i="2" s="1"/>
  <c r="J148" i="2"/>
  <c r="G148" i="2"/>
  <c r="T146" i="2"/>
  <c r="Q146" i="2"/>
  <c r="N146" i="2"/>
  <c r="K146" i="2"/>
  <c r="H146" i="2"/>
  <c r="E146" i="2"/>
  <c r="V145" i="2"/>
  <c r="S145" i="2"/>
  <c r="P145" i="2"/>
  <c r="X145" i="2" s="1"/>
  <c r="M145" i="2"/>
  <c r="M146" i="2" s="1"/>
  <c r="J145" i="2"/>
  <c r="G145" i="2"/>
  <c r="V144" i="2"/>
  <c r="V146" i="2" s="1"/>
  <c r="S144" i="2"/>
  <c r="S146" i="2" s="1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M141" i="2"/>
  <c r="W141" i="2" s="1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W139" i="2" s="1"/>
  <c r="J139" i="2"/>
  <c r="G139" i="2"/>
  <c r="V138" i="2"/>
  <c r="S138" i="2"/>
  <c r="S142" i="2" s="1"/>
  <c r="P138" i="2"/>
  <c r="M138" i="2"/>
  <c r="J138" i="2"/>
  <c r="G138" i="2"/>
  <c r="W138" i="2" s="1"/>
  <c r="V137" i="2"/>
  <c r="S137" i="2"/>
  <c r="P137" i="2"/>
  <c r="M137" i="2"/>
  <c r="J137" i="2"/>
  <c r="G137" i="2"/>
  <c r="G142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W134" i="2" s="1"/>
  <c r="V133" i="2"/>
  <c r="S133" i="2"/>
  <c r="P133" i="2"/>
  <c r="M133" i="2"/>
  <c r="W133" i="2" s="1"/>
  <c r="J133" i="2"/>
  <c r="G133" i="2"/>
  <c r="V132" i="2"/>
  <c r="S132" i="2"/>
  <c r="P132" i="2"/>
  <c r="M132" i="2"/>
  <c r="J132" i="2"/>
  <c r="G132" i="2"/>
  <c r="V131" i="2"/>
  <c r="S131" i="2"/>
  <c r="P131" i="2"/>
  <c r="M131" i="2"/>
  <c r="W131" i="2" s="1"/>
  <c r="J131" i="2"/>
  <c r="G131" i="2"/>
  <c r="V130" i="2"/>
  <c r="S130" i="2"/>
  <c r="P130" i="2"/>
  <c r="M130" i="2"/>
  <c r="J130" i="2"/>
  <c r="G130" i="2"/>
  <c r="W130" i="2" s="1"/>
  <c r="V129" i="2"/>
  <c r="S129" i="2"/>
  <c r="P129" i="2"/>
  <c r="P135" i="2" s="1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X125" i="2" s="1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X121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X117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W112" i="2" s="1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X109" i="2"/>
  <c r="V109" i="2"/>
  <c r="S109" i="2"/>
  <c r="P109" i="2"/>
  <c r="M109" i="2"/>
  <c r="J109" i="2"/>
  <c r="G109" i="2"/>
  <c r="V108" i="2"/>
  <c r="S108" i="2"/>
  <c r="P108" i="2"/>
  <c r="P119" i="2" s="1"/>
  <c r="M108" i="2"/>
  <c r="J108" i="2"/>
  <c r="G108" i="2"/>
  <c r="V105" i="2"/>
  <c r="S105" i="2"/>
  <c r="P105" i="2"/>
  <c r="M105" i="2"/>
  <c r="J105" i="2"/>
  <c r="X105" i="2" s="1"/>
  <c r="G105" i="2"/>
  <c r="V104" i="2"/>
  <c r="S104" i="2"/>
  <c r="P104" i="2"/>
  <c r="P102" i="2" s="1"/>
  <c r="M104" i="2"/>
  <c r="M102" i="2" s="1"/>
  <c r="J104" i="2"/>
  <c r="G104" i="2"/>
  <c r="V103" i="2"/>
  <c r="V102" i="2" s="1"/>
  <c r="S103" i="2"/>
  <c r="P103" i="2"/>
  <c r="M103" i="2"/>
  <c r="J103" i="2"/>
  <c r="X103" i="2" s="1"/>
  <c r="G103" i="2"/>
  <c r="T102" i="2"/>
  <c r="T106" i="2" s="1"/>
  <c r="Q102" i="2"/>
  <c r="N102" i="2"/>
  <c r="K102" i="2"/>
  <c r="H102" i="2"/>
  <c r="E102" i="2"/>
  <c r="V101" i="2"/>
  <c r="S101" i="2"/>
  <c r="S98" i="2" s="1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M98" i="2"/>
  <c r="K98" i="2"/>
  <c r="H98" i="2"/>
  <c r="E98" i="2"/>
  <c r="X97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S94" i="2" s="1"/>
  <c r="P95" i="2"/>
  <c r="M95" i="2"/>
  <c r="J95" i="2"/>
  <c r="X95" i="2" s="1"/>
  <c r="G95" i="2"/>
  <c r="V94" i="2"/>
  <c r="T94" i="2"/>
  <c r="Q94" i="2"/>
  <c r="P94" i="2"/>
  <c r="N94" i="2"/>
  <c r="K94" i="2"/>
  <c r="H94" i="2"/>
  <c r="E94" i="2"/>
  <c r="V91" i="2"/>
  <c r="S91" i="2"/>
  <c r="S88" i="2" s="1"/>
  <c r="P91" i="2"/>
  <c r="M91" i="2"/>
  <c r="J91" i="2"/>
  <c r="X91" i="2" s="1"/>
  <c r="G91" i="2"/>
  <c r="V90" i="2"/>
  <c r="S90" i="2"/>
  <c r="P90" i="2"/>
  <c r="M90" i="2"/>
  <c r="M88" i="2" s="1"/>
  <c r="J90" i="2"/>
  <c r="G90" i="2"/>
  <c r="V89" i="2"/>
  <c r="S89" i="2"/>
  <c r="P89" i="2"/>
  <c r="M89" i="2"/>
  <c r="J89" i="2"/>
  <c r="G89" i="2"/>
  <c r="W89" i="2" s="1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P85" i="2"/>
  <c r="P84" i="2" s="1"/>
  <c r="M85" i="2"/>
  <c r="M84" i="2" s="1"/>
  <c r="J85" i="2"/>
  <c r="G85" i="2"/>
  <c r="G84" i="2" s="1"/>
  <c r="T84" i="2"/>
  <c r="Q84" i="2"/>
  <c r="N84" i="2"/>
  <c r="K84" i="2"/>
  <c r="H84" i="2"/>
  <c r="E84" i="2"/>
  <c r="V83" i="2"/>
  <c r="S83" i="2"/>
  <c r="P83" i="2"/>
  <c r="M83" i="2"/>
  <c r="J83" i="2"/>
  <c r="G83" i="2"/>
  <c r="W83" i="2" s="1"/>
  <c r="V82" i="2"/>
  <c r="S82" i="2"/>
  <c r="P82" i="2"/>
  <c r="M82" i="2"/>
  <c r="J82" i="2"/>
  <c r="G82" i="2"/>
  <c r="V81" i="2"/>
  <c r="S81" i="2"/>
  <c r="S80" i="2" s="1"/>
  <c r="P81" i="2"/>
  <c r="M81" i="2"/>
  <c r="J81" i="2"/>
  <c r="G81" i="2"/>
  <c r="T80" i="2"/>
  <c r="Q80" i="2"/>
  <c r="N80" i="2"/>
  <c r="M80" i="2"/>
  <c r="K80" i="2"/>
  <c r="H80" i="2"/>
  <c r="E80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W76" i="2" s="1"/>
  <c r="V75" i="2"/>
  <c r="V74" i="2" s="1"/>
  <c r="S75" i="2"/>
  <c r="S74" i="2" s="1"/>
  <c r="P75" i="2"/>
  <c r="M75" i="2"/>
  <c r="J75" i="2"/>
  <c r="J74" i="2" s="1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W73" i="2" s="1"/>
  <c r="V72" i="2"/>
  <c r="S72" i="2"/>
  <c r="P72" i="2"/>
  <c r="P70" i="2" s="1"/>
  <c r="M72" i="2"/>
  <c r="M70" i="2" s="1"/>
  <c r="J72" i="2"/>
  <c r="G72" i="2"/>
  <c r="V71" i="2"/>
  <c r="S71" i="2"/>
  <c r="S70" i="2" s="1"/>
  <c r="P71" i="2"/>
  <c r="M71" i="2"/>
  <c r="J71" i="2"/>
  <c r="G71" i="2"/>
  <c r="W71" i="2" s="1"/>
  <c r="T70" i="2"/>
  <c r="Q70" i="2"/>
  <c r="N70" i="2"/>
  <c r="K70" i="2"/>
  <c r="H70" i="2"/>
  <c r="E70" i="2"/>
  <c r="V69" i="2"/>
  <c r="S69" i="2"/>
  <c r="P69" i="2"/>
  <c r="M69" i="2"/>
  <c r="W69" i="2" s="1"/>
  <c r="J69" i="2"/>
  <c r="G69" i="2"/>
  <c r="V68" i="2"/>
  <c r="V66" i="2" s="1"/>
  <c r="S68" i="2"/>
  <c r="P68" i="2"/>
  <c r="M68" i="2"/>
  <c r="J68" i="2"/>
  <c r="G68" i="2"/>
  <c r="V67" i="2"/>
  <c r="S67" i="2"/>
  <c r="P67" i="2"/>
  <c r="X67" i="2" s="1"/>
  <c r="M67" i="2"/>
  <c r="M66" i="2" s="1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X65" i="2" s="1"/>
  <c r="G65" i="2"/>
  <c r="W65" i="2" s="1"/>
  <c r="Y65" i="2" s="1"/>
  <c r="Z65" i="2" s="1"/>
  <c r="V64" i="2"/>
  <c r="S64" i="2"/>
  <c r="P64" i="2"/>
  <c r="M64" i="2"/>
  <c r="W64" i="2" s="1"/>
  <c r="J64" i="2"/>
  <c r="G64" i="2"/>
  <c r="V63" i="2"/>
  <c r="V62" i="2" s="1"/>
  <c r="S63" i="2"/>
  <c r="S62" i="2" s="1"/>
  <c r="P63" i="2"/>
  <c r="M63" i="2"/>
  <c r="J63" i="2"/>
  <c r="G63" i="2"/>
  <c r="T62" i="2"/>
  <c r="Q62" i="2"/>
  <c r="N62" i="2"/>
  <c r="K62" i="2"/>
  <c r="H62" i="2"/>
  <c r="E62" i="2"/>
  <c r="E78" i="2" s="1"/>
  <c r="V61" i="2"/>
  <c r="S61" i="2"/>
  <c r="P61" i="2"/>
  <c r="X61" i="2" s="1"/>
  <c r="M61" i="2"/>
  <c r="W61" i="2" s="1"/>
  <c r="J61" i="2"/>
  <c r="G61" i="2"/>
  <c r="V60" i="2"/>
  <c r="S60" i="2"/>
  <c r="P60" i="2"/>
  <c r="M60" i="2"/>
  <c r="J60" i="2"/>
  <c r="X60" i="2" s="1"/>
  <c r="G60" i="2"/>
  <c r="V59" i="2"/>
  <c r="S59" i="2"/>
  <c r="P59" i="2"/>
  <c r="M59" i="2"/>
  <c r="J59" i="2"/>
  <c r="G59" i="2"/>
  <c r="V58" i="2"/>
  <c r="T58" i="2"/>
  <c r="Q58" i="2"/>
  <c r="N58" i="2"/>
  <c r="K58" i="2"/>
  <c r="J58" i="2"/>
  <c r="H58" i="2"/>
  <c r="E58" i="2"/>
  <c r="H56" i="2"/>
  <c r="V55" i="2"/>
  <c r="S55" i="2"/>
  <c r="P55" i="2"/>
  <c r="M55" i="2"/>
  <c r="W55" i="2" s="1"/>
  <c r="V54" i="2"/>
  <c r="S54" i="2"/>
  <c r="S53" i="2" s="1"/>
  <c r="P54" i="2"/>
  <c r="P53" i="2" s="1"/>
  <c r="P56" i="2" s="1"/>
  <c r="M54" i="2"/>
  <c r="M53" i="2" s="1"/>
  <c r="T53" i="2"/>
  <c r="T56" i="2" s="1"/>
  <c r="Q53" i="2"/>
  <c r="N53" i="2"/>
  <c r="N56" i="2" s="1"/>
  <c r="K53" i="2"/>
  <c r="V52" i="2"/>
  <c r="S52" i="2"/>
  <c r="P52" i="2"/>
  <c r="M52" i="2"/>
  <c r="J52" i="2"/>
  <c r="G52" i="2"/>
  <c r="V51" i="2"/>
  <c r="S51" i="2"/>
  <c r="S49" i="2" s="1"/>
  <c r="P51" i="2"/>
  <c r="P49" i="2" s="1"/>
  <c r="M51" i="2"/>
  <c r="J51" i="2"/>
  <c r="X51" i="2" s="1"/>
  <c r="G51" i="2"/>
  <c r="V50" i="2"/>
  <c r="V49" i="2" s="1"/>
  <c r="S50" i="2"/>
  <c r="P50" i="2"/>
  <c r="M50" i="2"/>
  <c r="J50" i="2"/>
  <c r="G50" i="2"/>
  <c r="T49" i="2"/>
  <c r="Q49" i="2"/>
  <c r="N49" i="2"/>
  <c r="K49" i="2"/>
  <c r="H49" i="2"/>
  <c r="G49" i="2"/>
  <c r="G56" i="2" s="1"/>
  <c r="E49" i="2"/>
  <c r="E56" i="2" s="1"/>
  <c r="V46" i="2"/>
  <c r="S46" i="2"/>
  <c r="P46" i="2"/>
  <c r="X46" i="2" s="1"/>
  <c r="M46" i="2"/>
  <c r="J46" i="2"/>
  <c r="G46" i="2"/>
  <c r="V45" i="2"/>
  <c r="V43" i="2" s="1"/>
  <c r="S45" i="2"/>
  <c r="P45" i="2"/>
  <c r="M45" i="2"/>
  <c r="J45" i="2"/>
  <c r="G45" i="2"/>
  <c r="V44" i="2"/>
  <c r="S44" i="2"/>
  <c r="S43" i="2" s="1"/>
  <c r="P44" i="2"/>
  <c r="X44" i="2" s="1"/>
  <c r="M44" i="2"/>
  <c r="M43" i="2" s="1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V41" i="2"/>
  <c r="S41" i="2"/>
  <c r="P41" i="2"/>
  <c r="P39" i="2" s="1"/>
  <c r="M41" i="2"/>
  <c r="J41" i="2"/>
  <c r="G41" i="2"/>
  <c r="V40" i="2"/>
  <c r="V39" i="2" s="1"/>
  <c r="S40" i="2"/>
  <c r="P40" i="2"/>
  <c r="M40" i="2"/>
  <c r="M39" i="2" s="1"/>
  <c r="J40" i="2"/>
  <c r="G40" i="2"/>
  <c r="T39" i="2"/>
  <c r="S39" i="2"/>
  <c r="Q39" i="2"/>
  <c r="Q47" i="2" s="1"/>
  <c r="N39" i="2"/>
  <c r="K39" i="2"/>
  <c r="H39" i="2"/>
  <c r="E39" i="2"/>
  <c r="V38" i="2"/>
  <c r="S38" i="2"/>
  <c r="P38" i="2"/>
  <c r="P35" i="2" s="1"/>
  <c r="M38" i="2"/>
  <c r="J38" i="2"/>
  <c r="G38" i="2"/>
  <c r="V37" i="2"/>
  <c r="S37" i="2"/>
  <c r="P37" i="2"/>
  <c r="M37" i="2"/>
  <c r="J37" i="2"/>
  <c r="X37" i="2" s="1"/>
  <c r="G37" i="2"/>
  <c r="V36" i="2"/>
  <c r="S36" i="2"/>
  <c r="P36" i="2"/>
  <c r="X36" i="2" s="1"/>
  <c r="M36" i="2"/>
  <c r="J36" i="2"/>
  <c r="J35" i="2" s="1"/>
  <c r="G36" i="2"/>
  <c r="G35" i="2" s="1"/>
  <c r="V35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G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V21" i="2" s="1"/>
  <c r="T28" i="2" s="1"/>
  <c r="V28" i="2" s="1"/>
  <c r="S22" i="2"/>
  <c r="P22" i="2"/>
  <c r="X22" i="2" s="1"/>
  <c r="M22" i="2"/>
  <c r="J22" i="2"/>
  <c r="G22" i="2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V18" i="2"/>
  <c r="V17" i="2" s="1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S13" i="2" s="1"/>
  <c r="P15" i="2"/>
  <c r="M15" i="2"/>
  <c r="J15" i="2"/>
  <c r="X15" i="2" s="1"/>
  <c r="G15" i="2"/>
  <c r="V14" i="2"/>
  <c r="V13" i="2" s="1"/>
  <c r="T26" i="2" s="1"/>
  <c r="V26" i="2" s="1"/>
  <c r="S14" i="2"/>
  <c r="P14" i="2"/>
  <c r="P13" i="2" s="1"/>
  <c r="N26" i="2" s="1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Y138" i="2" l="1"/>
  <c r="Z138" i="2" s="1"/>
  <c r="P43" i="2"/>
  <c r="W18" i="2"/>
  <c r="W24" i="2"/>
  <c r="P29" i="2"/>
  <c r="P33" i="2" s="1"/>
  <c r="S56" i="2"/>
  <c r="G58" i="2"/>
  <c r="S66" i="2"/>
  <c r="X77" i="2"/>
  <c r="Y77" i="2" s="1"/>
  <c r="Z77" i="2" s="1"/>
  <c r="X83" i="2"/>
  <c r="G88" i="2"/>
  <c r="W97" i="2"/>
  <c r="Y97" i="2" s="1"/>
  <c r="Z97" i="2" s="1"/>
  <c r="M119" i="2"/>
  <c r="W117" i="2"/>
  <c r="Y117" i="2" s="1"/>
  <c r="Z117" i="2" s="1"/>
  <c r="V127" i="2"/>
  <c r="X131" i="2"/>
  <c r="Y131" i="2" s="1"/>
  <c r="Z131" i="2" s="1"/>
  <c r="X140" i="2"/>
  <c r="Y140" i="2" s="1"/>
  <c r="Z140" i="2" s="1"/>
  <c r="X18" i="2"/>
  <c r="P17" i="2"/>
  <c r="N27" i="2" s="1"/>
  <c r="P27" i="2" s="1"/>
  <c r="X23" i="2"/>
  <c r="X24" i="2"/>
  <c r="S29" i="2"/>
  <c r="E47" i="2"/>
  <c r="W40" i="2"/>
  <c r="W41" i="2"/>
  <c r="W45" i="2"/>
  <c r="W46" i="2"/>
  <c r="V53" i="2"/>
  <c r="V56" i="2" s="1"/>
  <c r="K78" i="2"/>
  <c r="G74" i="2"/>
  <c r="S84" i="2"/>
  <c r="S92" i="2" s="1"/>
  <c r="W99" i="2"/>
  <c r="E106" i="2"/>
  <c r="W111" i="2"/>
  <c r="Y111" i="2" s="1"/>
  <c r="Z111" i="2" s="1"/>
  <c r="X112" i="2"/>
  <c r="W118" i="2"/>
  <c r="W123" i="2"/>
  <c r="Y123" i="2" s="1"/>
  <c r="Z123" i="2" s="1"/>
  <c r="X124" i="2"/>
  <c r="W125" i="2"/>
  <c r="V142" i="2"/>
  <c r="W150" i="2"/>
  <c r="Y150" i="2" s="1"/>
  <c r="Z150" i="2" s="1"/>
  <c r="W151" i="2"/>
  <c r="Y151" i="2" s="1"/>
  <c r="Z151" i="2" s="1"/>
  <c r="W157" i="2"/>
  <c r="Y157" i="2" s="1"/>
  <c r="Z157" i="2" s="1"/>
  <c r="W162" i="2"/>
  <c r="Y162" i="2" s="1"/>
  <c r="Z162" i="2" s="1"/>
  <c r="S164" i="2"/>
  <c r="S177" i="2" s="1"/>
  <c r="M13" i="2"/>
  <c r="X45" i="2"/>
  <c r="Y45" i="2" s="1"/>
  <c r="Z45" i="2" s="1"/>
  <c r="W52" i="2"/>
  <c r="Y55" i="2"/>
  <c r="Z55" i="2" s="1"/>
  <c r="M58" i="2"/>
  <c r="W63" i="2"/>
  <c r="W68" i="2"/>
  <c r="Y167" i="2"/>
  <c r="Z167" i="2" s="1"/>
  <c r="H177" i="2"/>
  <c r="S35" i="2"/>
  <c r="K47" i="2"/>
  <c r="X52" i="2"/>
  <c r="X68" i="2"/>
  <c r="V70" i="2"/>
  <c r="M74" i="2"/>
  <c r="W82" i="2"/>
  <c r="W80" i="2" s="1"/>
  <c r="W87" i="2"/>
  <c r="N106" i="2"/>
  <c r="K106" i="2"/>
  <c r="V119" i="2"/>
  <c r="X116" i="2"/>
  <c r="M135" i="2"/>
  <c r="Y139" i="2"/>
  <c r="Z139" i="2" s="1"/>
  <c r="X167" i="2"/>
  <c r="X172" i="2"/>
  <c r="X176" i="2"/>
  <c r="Y176" i="2" s="1"/>
  <c r="Z176" i="2" s="1"/>
  <c r="J21" i="2"/>
  <c r="W32" i="2"/>
  <c r="G43" i="2"/>
  <c r="X55" i="2"/>
  <c r="P58" i="2"/>
  <c r="P62" i="2"/>
  <c r="X69" i="2"/>
  <c r="Q78" i="2"/>
  <c r="X73" i="2"/>
  <c r="Y73" i="2" s="1"/>
  <c r="Z73" i="2" s="1"/>
  <c r="W81" i="2"/>
  <c r="W86" i="2"/>
  <c r="W91" i="2"/>
  <c r="Y91" i="2" s="1"/>
  <c r="Z91" i="2" s="1"/>
  <c r="X96" i="2"/>
  <c r="X94" i="2" s="1"/>
  <c r="W115" i="2"/>
  <c r="Y115" i="2" s="1"/>
  <c r="Z115" i="2" s="1"/>
  <c r="W132" i="2"/>
  <c r="X138" i="2"/>
  <c r="S17" i="2"/>
  <c r="Q27" i="2" s="1"/>
  <c r="S27" i="2" s="1"/>
  <c r="W20" i="2"/>
  <c r="M21" i="2"/>
  <c r="K28" i="2" s="1"/>
  <c r="M28" i="2" s="1"/>
  <c r="S21" i="2"/>
  <c r="Q28" i="2" s="1"/>
  <c r="S28" i="2" s="1"/>
  <c r="X31" i="2"/>
  <c r="X32" i="2"/>
  <c r="S58" i="2"/>
  <c r="G66" i="2"/>
  <c r="P74" i="2"/>
  <c r="P78" i="2" s="1"/>
  <c r="P80" i="2"/>
  <c r="X86" i="2"/>
  <c r="Y86" i="2" s="1"/>
  <c r="Z86" i="2" s="1"/>
  <c r="X87" i="2"/>
  <c r="V88" i="2"/>
  <c r="J94" i="2"/>
  <c r="M94" i="2"/>
  <c r="V98" i="2"/>
  <c r="V106" i="2" s="1"/>
  <c r="X101" i="2"/>
  <c r="W109" i="2"/>
  <c r="Y109" i="2" s="1"/>
  <c r="Z109" i="2" s="1"/>
  <c r="X110" i="2"/>
  <c r="W116" i="2"/>
  <c r="Y116" i="2" s="1"/>
  <c r="Z116" i="2" s="1"/>
  <c r="X122" i="2"/>
  <c r="X127" i="2" s="1"/>
  <c r="X129" i="2"/>
  <c r="V135" i="2"/>
  <c r="X132" i="2"/>
  <c r="X133" i="2"/>
  <c r="Y133" i="2" s="1"/>
  <c r="Z133" i="2" s="1"/>
  <c r="X139" i="2"/>
  <c r="N177" i="2"/>
  <c r="X169" i="2"/>
  <c r="X21" i="2"/>
  <c r="W37" i="2"/>
  <c r="Y37" i="2" s="1"/>
  <c r="Z37" i="2" s="1"/>
  <c r="W38" i="2"/>
  <c r="W42" i="2"/>
  <c r="Y42" i="2" s="1"/>
  <c r="Z42" i="2" s="1"/>
  <c r="W50" i="2"/>
  <c r="M49" i="2"/>
  <c r="M62" i="2"/>
  <c r="S78" i="2"/>
  <c r="W101" i="2"/>
  <c r="Y101" i="2" s="1"/>
  <c r="Z101" i="2" s="1"/>
  <c r="S102" i="2"/>
  <c r="S106" i="2" s="1"/>
  <c r="W110" i="2"/>
  <c r="Y110" i="2" s="1"/>
  <c r="Z110" i="2" s="1"/>
  <c r="W122" i="2"/>
  <c r="W126" i="2"/>
  <c r="Y126" i="2" s="1"/>
  <c r="Z126" i="2" s="1"/>
  <c r="J142" i="2"/>
  <c r="P146" i="2"/>
  <c r="W149" i="2"/>
  <c r="Y149" i="2" s="1"/>
  <c r="Z149" i="2" s="1"/>
  <c r="S152" i="2"/>
  <c r="W155" i="2"/>
  <c r="W156" i="2"/>
  <c r="W160" i="2"/>
  <c r="W166" i="2"/>
  <c r="Y166" i="2" s="1"/>
  <c r="Z166" i="2" s="1"/>
  <c r="P168" i="2"/>
  <c r="P177" i="2" s="1"/>
  <c r="X43" i="2"/>
  <c r="W60" i="2"/>
  <c r="Y60" i="2" s="1"/>
  <c r="Z60" i="2" s="1"/>
  <c r="M78" i="2"/>
  <c r="W105" i="2"/>
  <c r="Y105" i="2" s="1"/>
  <c r="Z105" i="2" s="1"/>
  <c r="W113" i="2"/>
  <c r="Y113" i="2" s="1"/>
  <c r="Z113" i="2" s="1"/>
  <c r="X114" i="2"/>
  <c r="Y114" i="2" s="1"/>
  <c r="Z114" i="2" s="1"/>
  <c r="X126" i="2"/>
  <c r="W174" i="2"/>
  <c r="S47" i="2"/>
  <c r="Y76" i="2"/>
  <c r="Z76" i="2" s="1"/>
  <c r="Y134" i="2"/>
  <c r="Z134" i="2" s="1"/>
  <c r="P142" i="2"/>
  <c r="G70" i="2"/>
  <c r="Y83" i="2"/>
  <c r="Z83" i="2" s="1"/>
  <c r="M17" i="2"/>
  <c r="K27" i="2" s="1"/>
  <c r="M27" i="2" s="1"/>
  <c r="P66" i="2"/>
  <c r="X76" i="2"/>
  <c r="V80" i="2"/>
  <c r="X85" i="2"/>
  <c r="X84" i="2" s="1"/>
  <c r="P88" i="2"/>
  <c r="H106" i="2"/>
  <c r="X118" i="2"/>
  <c r="W124" i="2"/>
  <c r="Y124" i="2" s="1"/>
  <c r="Z124" i="2" s="1"/>
  <c r="X134" i="2"/>
  <c r="X141" i="2"/>
  <c r="Y141" i="2" s="1"/>
  <c r="Z141" i="2" s="1"/>
  <c r="X173" i="2"/>
  <c r="W173" i="2"/>
  <c r="Y173" i="2" s="1"/>
  <c r="Z173" i="2" s="1"/>
  <c r="G159" i="2"/>
  <c r="E177" i="2"/>
  <c r="J29" i="2"/>
  <c r="W31" i="2"/>
  <c r="Y31" i="2" s="1"/>
  <c r="Z31" i="2" s="1"/>
  <c r="G21" i="2"/>
  <c r="X16" i="2"/>
  <c r="J13" i="2"/>
  <c r="H26" i="2" s="1"/>
  <c r="X14" i="2"/>
  <c r="G13" i="2"/>
  <c r="E26" i="2" s="1"/>
  <c r="W16" i="2"/>
  <c r="Y46" i="2"/>
  <c r="Z46" i="2" s="1"/>
  <c r="T27" i="2"/>
  <c r="K26" i="2"/>
  <c r="Q26" i="2"/>
  <c r="N25" i="2"/>
  <c r="P26" i="2"/>
  <c r="P25" i="2" s="1"/>
  <c r="Y18" i="2"/>
  <c r="Z18" i="2" s="1"/>
  <c r="Y20" i="2"/>
  <c r="Z20" i="2" s="1"/>
  <c r="Y61" i="2"/>
  <c r="Z61" i="2" s="1"/>
  <c r="Y69" i="2"/>
  <c r="Z69" i="2" s="1"/>
  <c r="I29" i="1"/>
  <c r="W14" i="2"/>
  <c r="W22" i="2"/>
  <c r="X30" i="2"/>
  <c r="X38" i="2"/>
  <c r="X35" i="2" s="1"/>
  <c r="V47" i="2"/>
  <c r="W72" i="2"/>
  <c r="H47" i="2"/>
  <c r="Q56" i="2"/>
  <c r="T78" i="2"/>
  <c r="M92" i="2"/>
  <c r="X81" i="2"/>
  <c r="Y81" i="2" s="1"/>
  <c r="Z81" i="2" s="1"/>
  <c r="J80" i="2"/>
  <c r="W85" i="2"/>
  <c r="W96" i="2"/>
  <c r="W103" i="2"/>
  <c r="G102" i="2"/>
  <c r="X104" i="2"/>
  <c r="J102" i="2"/>
  <c r="G119" i="2"/>
  <c r="S119" i="2"/>
  <c r="Y112" i="2"/>
  <c r="Z112" i="2" s="1"/>
  <c r="W165" i="2"/>
  <c r="G164" i="2"/>
  <c r="N47" i="2"/>
  <c r="W51" i="2"/>
  <c r="W90" i="2"/>
  <c r="G17" i="2"/>
  <c r="E27" i="2" s="1"/>
  <c r="G27" i="2" s="1"/>
  <c r="P47" i="2"/>
  <c r="W44" i="2"/>
  <c r="X63" i="2"/>
  <c r="J62" i="2"/>
  <c r="W67" i="2"/>
  <c r="X72" i="2"/>
  <c r="K29" i="1"/>
  <c r="W15" i="2"/>
  <c r="Y15" i="2" s="1"/>
  <c r="Z15" i="2" s="1"/>
  <c r="W23" i="2"/>
  <c r="Y23" i="2" s="1"/>
  <c r="Z23" i="2" s="1"/>
  <c r="M35" i="2"/>
  <c r="M47" i="2" s="1"/>
  <c r="W36" i="2"/>
  <c r="G39" i="2"/>
  <c r="G47" i="2" s="1"/>
  <c r="W39" i="2"/>
  <c r="J43" i="2"/>
  <c r="K56" i="2"/>
  <c r="M56" i="2"/>
  <c r="G62" i="2"/>
  <c r="G78" i="2" s="1"/>
  <c r="W62" i="2"/>
  <c r="J66" i="2"/>
  <c r="N78" i="2"/>
  <c r="V78" i="2"/>
  <c r="G80" i="2"/>
  <c r="G92" i="2" s="1"/>
  <c r="J84" i="2"/>
  <c r="P98" i="2"/>
  <c r="P106" i="2" s="1"/>
  <c r="X100" i="2"/>
  <c r="M106" i="2"/>
  <c r="X108" i="2"/>
  <c r="J119" i="2"/>
  <c r="J127" i="2"/>
  <c r="M142" i="2"/>
  <c r="W137" i="2"/>
  <c r="W145" i="2"/>
  <c r="Y145" i="2" s="1"/>
  <c r="Z145" i="2" s="1"/>
  <c r="M159" i="2"/>
  <c r="M177" i="2" s="1"/>
  <c r="W161" i="2"/>
  <c r="W19" i="2"/>
  <c r="X59" i="2"/>
  <c r="X58" i="2" s="1"/>
  <c r="X75" i="2"/>
  <c r="X170" i="2"/>
  <c r="X168" i="2" s="1"/>
  <c r="J168" i="2"/>
  <c r="X19" i="2"/>
  <c r="X17" i="2" s="1"/>
  <c r="X40" i="2"/>
  <c r="J39" i="2"/>
  <c r="B29" i="1"/>
  <c r="J17" i="2"/>
  <c r="H27" i="2" s="1"/>
  <c r="J27" i="2" s="1"/>
  <c r="M29" i="2"/>
  <c r="W30" i="2"/>
  <c r="X41" i="2"/>
  <c r="T47" i="2"/>
  <c r="X50" i="2"/>
  <c r="J49" i="2"/>
  <c r="J56" i="2" s="1"/>
  <c r="X54" i="2"/>
  <c r="W59" i="2"/>
  <c r="X64" i="2"/>
  <c r="Y64" i="2" s="1"/>
  <c r="Z64" i="2" s="1"/>
  <c r="X71" i="2"/>
  <c r="J70" i="2"/>
  <c r="H78" i="2"/>
  <c r="W75" i="2"/>
  <c r="P92" i="2"/>
  <c r="X82" i="2"/>
  <c r="X89" i="2"/>
  <c r="J88" i="2"/>
  <c r="W100" i="2"/>
  <c r="Y100" i="2" s="1"/>
  <c r="Z100" i="2" s="1"/>
  <c r="G98" i="2"/>
  <c r="X130" i="2"/>
  <c r="J135" i="2"/>
  <c r="W158" i="2"/>
  <c r="W54" i="2"/>
  <c r="W95" i="2"/>
  <c r="G94" i="2"/>
  <c r="X99" i="2"/>
  <c r="J98" i="2"/>
  <c r="X102" i="2"/>
  <c r="W104" i="2"/>
  <c r="Y104" i="2" s="1"/>
  <c r="Z104" i="2" s="1"/>
  <c r="W108" i="2"/>
  <c r="P127" i="2"/>
  <c r="G135" i="2"/>
  <c r="S135" i="2"/>
  <c r="P152" i="2"/>
  <c r="X155" i="2"/>
  <c r="J154" i="2"/>
  <c r="V154" i="2"/>
  <c r="V177" i="2" s="1"/>
  <c r="X161" i="2"/>
  <c r="X90" i="2"/>
  <c r="Q106" i="2"/>
  <c r="G127" i="2"/>
  <c r="W121" i="2"/>
  <c r="S127" i="2"/>
  <c r="Y125" i="2"/>
  <c r="Z125" i="2" s="1"/>
  <c r="W146" i="2"/>
  <c r="W148" i="2"/>
  <c r="G152" i="2"/>
  <c r="K177" i="2"/>
  <c r="G168" i="2"/>
  <c r="W170" i="2"/>
  <c r="Y171" i="2"/>
  <c r="Z171" i="2" s="1"/>
  <c r="Y172" i="2"/>
  <c r="Z172" i="2" s="1"/>
  <c r="Y174" i="2"/>
  <c r="Z174" i="2" s="1"/>
  <c r="Y175" i="2"/>
  <c r="Z175" i="2" s="1"/>
  <c r="W129" i="2"/>
  <c r="X137" i="2"/>
  <c r="X142" i="2" s="1"/>
  <c r="J152" i="2"/>
  <c r="X148" i="2"/>
  <c r="X152" i="2" s="1"/>
  <c r="X156" i="2"/>
  <c r="Y156" i="2" s="1"/>
  <c r="Z156" i="2" s="1"/>
  <c r="X165" i="2"/>
  <c r="X164" i="2" s="1"/>
  <c r="J164" i="2"/>
  <c r="W169" i="2"/>
  <c r="M127" i="2"/>
  <c r="J146" i="2"/>
  <c r="X144" i="2"/>
  <c r="G146" i="2"/>
  <c r="X160" i="2"/>
  <c r="J159" i="2"/>
  <c r="Q177" i="2"/>
  <c r="X29" i="2" l="1"/>
  <c r="X106" i="2"/>
  <c r="Y82" i="2"/>
  <c r="Z82" i="2" s="1"/>
  <c r="X53" i="2"/>
  <c r="Y32" i="2"/>
  <c r="Z32" i="2" s="1"/>
  <c r="Y68" i="2"/>
  <c r="Z68" i="2" s="1"/>
  <c r="X66" i="2"/>
  <c r="H28" i="2"/>
  <c r="J28" i="2" s="1"/>
  <c r="X28" i="2" s="1"/>
  <c r="X119" i="2"/>
  <c r="Y52" i="2"/>
  <c r="Z52" i="2" s="1"/>
  <c r="X98" i="2"/>
  <c r="X62" i="2"/>
  <c r="Y96" i="2"/>
  <c r="Z96" i="2" s="1"/>
  <c r="Y132" i="2"/>
  <c r="Z132" i="2" s="1"/>
  <c r="X135" i="2"/>
  <c r="V92" i="2"/>
  <c r="Y122" i="2"/>
  <c r="Z122" i="2" s="1"/>
  <c r="Y41" i="2"/>
  <c r="Z41" i="2" s="1"/>
  <c r="E28" i="2"/>
  <c r="G28" i="2" s="1"/>
  <c r="W28" i="2" s="1"/>
  <c r="Y28" i="2" s="1"/>
  <c r="Z28" i="2" s="1"/>
  <c r="Y87" i="2"/>
  <c r="Z87" i="2" s="1"/>
  <c r="W27" i="2"/>
  <c r="Y27" i="2" s="1"/>
  <c r="Z27" i="2" s="1"/>
  <c r="Y118" i="2"/>
  <c r="Z118" i="2" s="1"/>
  <c r="Y24" i="2"/>
  <c r="Z24" i="2" s="1"/>
  <c r="X74" i="2"/>
  <c r="X78" i="2" s="1"/>
  <c r="Y170" i="2"/>
  <c r="Z170" i="2" s="1"/>
  <c r="J177" i="2"/>
  <c r="J78" i="2"/>
  <c r="Y62" i="2"/>
  <c r="Z62" i="2" s="1"/>
  <c r="Y16" i="2"/>
  <c r="Z16" i="2" s="1"/>
  <c r="X13" i="2"/>
  <c r="Y169" i="2"/>
  <c r="Z169" i="2" s="1"/>
  <c r="W168" i="2"/>
  <c r="W135" i="2"/>
  <c r="Y135" i="2" s="1"/>
  <c r="Z135" i="2" s="1"/>
  <c r="Y129" i="2"/>
  <c r="Z129" i="2" s="1"/>
  <c r="Y148" i="2"/>
  <c r="Z148" i="2" s="1"/>
  <c r="W152" i="2"/>
  <c r="Y152" i="2" s="1"/>
  <c r="Z152" i="2" s="1"/>
  <c r="X154" i="2"/>
  <c r="Y155" i="2"/>
  <c r="Z155" i="2" s="1"/>
  <c r="Y95" i="2"/>
  <c r="Z95" i="2" s="1"/>
  <c r="W94" i="2"/>
  <c r="Y94" i="2" s="1"/>
  <c r="Z94" i="2" s="1"/>
  <c r="P178" i="2"/>
  <c r="W35" i="2"/>
  <c r="Y35" i="2" s="1"/>
  <c r="Z35" i="2" s="1"/>
  <c r="Y36" i="2"/>
  <c r="Z36" i="2" s="1"/>
  <c r="Y103" i="2"/>
  <c r="Z103" i="2" s="1"/>
  <c r="W102" i="2"/>
  <c r="M26" i="2"/>
  <c r="M25" i="2" s="1"/>
  <c r="M33" i="2" s="1"/>
  <c r="M178" i="2" s="1"/>
  <c r="M180" i="2" s="1"/>
  <c r="K25" i="2"/>
  <c r="V27" i="2"/>
  <c r="V25" i="2" s="1"/>
  <c r="V33" i="2" s="1"/>
  <c r="T25" i="2"/>
  <c r="Y38" i="2"/>
  <c r="Z38" i="2" s="1"/>
  <c r="X146" i="2"/>
  <c r="Y146" i="2" s="1"/>
  <c r="Z146" i="2" s="1"/>
  <c r="Y144" i="2"/>
  <c r="Z144" i="2" s="1"/>
  <c r="Y108" i="2"/>
  <c r="Z108" i="2" s="1"/>
  <c r="W119" i="2"/>
  <c r="Y119" i="2" s="1"/>
  <c r="Z119" i="2" s="1"/>
  <c r="W53" i="2"/>
  <c r="Y54" i="2"/>
  <c r="Z54" i="2" s="1"/>
  <c r="W29" i="2"/>
  <c r="Y29" i="2" s="1"/>
  <c r="Z29" i="2" s="1"/>
  <c r="Y30" i="2"/>
  <c r="Z30" i="2" s="1"/>
  <c r="Y130" i="2"/>
  <c r="Z130" i="2" s="1"/>
  <c r="J47" i="2"/>
  <c r="Y90" i="2"/>
  <c r="Z90" i="2" s="1"/>
  <c r="W88" i="2"/>
  <c r="Y165" i="2"/>
  <c r="Z165" i="2" s="1"/>
  <c r="W164" i="2"/>
  <c r="Y164" i="2" s="1"/>
  <c r="Z164" i="2" s="1"/>
  <c r="J106" i="2"/>
  <c r="G26" i="2"/>
  <c r="Y158" i="2"/>
  <c r="Z158" i="2" s="1"/>
  <c r="W154" i="2"/>
  <c r="Y75" i="2"/>
  <c r="Z75" i="2" s="1"/>
  <c r="W74" i="2"/>
  <c r="Y50" i="2"/>
  <c r="Z50" i="2" s="1"/>
  <c r="X49" i="2"/>
  <c r="X56" i="2" s="1"/>
  <c r="X39" i="2"/>
  <c r="X47" i="2" s="1"/>
  <c r="Y19" i="2"/>
  <c r="Z19" i="2" s="1"/>
  <c r="Y99" i="2"/>
  <c r="Z99" i="2" s="1"/>
  <c r="J26" i="2"/>
  <c r="H25" i="2"/>
  <c r="Y44" i="2"/>
  <c r="Z44" i="2" s="1"/>
  <c r="W43" i="2"/>
  <c r="Y51" i="2"/>
  <c r="Z51" i="2" s="1"/>
  <c r="W49" i="2"/>
  <c r="Y49" i="2" s="1"/>
  <c r="Z49" i="2" s="1"/>
  <c r="Y85" i="2"/>
  <c r="Z85" i="2" s="1"/>
  <c r="W84" i="2"/>
  <c r="Y84" i="2" s="1"/>
  <c r="Z84" i="2" s="1"/>
  <c r="Y72" i="2"/>
  <c r="Z72" i="2" s="1"/>
  <c r="W70" i="2"/>
  <c r="Y22" i="2"/>
  <c r="Z22" i="2" s="1"/>
  <c r="W21" i="2"/>
  <c r="Y21" i="2" s="1"/>
  <c r="Z21" i="2" s="1"/>
  <c r="W17" i="2"/>
  <c r="Y17" i="2" s="1"/>
  <c r="Z17" i="2" s="1"/>
  <c r="S26" i="2"/>
  <c r="S25" i="2" s="1"/>
  <c r="S33" i="2" s="1"/>
  <c r="S178" i="2" s="1"/>
  <c r="L27" i="1" s="1"/>
  <c r="Q25" i="2"/>
  <c r="X80" i="2"/>
  <c r="X92" i="2" s="1"/>
  <c r="G177" i="2"/>
  <c r="W127" i="2"/>
  <c r="Y127" i="2" s="1"/>
  <c r="Z127" i="2" s="1"/>
  <c r="Y121" i="2"/>
  <c r="Z121" i="2" s="1"/>
  <c r="Y71" i="2"/>
  <c r="Z71" i="2" s="1"/>
  <c r="X70" i="2"/>
  <c r="W98" i="2"/>
  <c r="Y98" i="2" s="1"/>
  <c r="Z98" i="2" s="1"/>
  <c r="X159" i="2"/>
  <c r="Y160" i="2"/>
  <c r="Z160" i="2" s="1"/>
  <c r="Y89" i="2"/>
  <c r="Z89" i="2" s="1"/>
  <c r="X88" i="2"/>
  <c r="Y59" i="2"/>
  <c r="Z59" i="2" s="1"/>
  <c r="W58" i="2"/>
  <c r="Y58" i="2" s="1"/>
  <c r="Z58" i="2" s="1"/>
  <c r="X27" i="2"/>
  <c r="Y161" i="2"/>
  <c r="Z161" i="2" s="1"/>
  <c r="W159" i="2"/>
  <c r="Y137" i="2"/>
  <c r="Z137" i="2" s="1"/>
  <c r="W142" i="2"/>
  <c r="Y142" i="2" s="1"/>
  <c r="Z142" i="2" s="1"/>
  <c r="Y67" i="2"/>
  <c r="Z67" i="2" s="1"/>
  <c r="W66" i="2"/>
  <c r="Y66" i="2" s="1"/>
  <c r="Z66" i="2" s="1"/>
  <c r="G106" i="2"/>
  <c r="J92" i="2"/>
  <c r="Y14" i="2"/>
  <c r="Z14" i="2" s="1"/>
  <c r="W13" i="2"/>
  <c r="Y63" i="2"/>
  <c r="Z63" i="2" s="1"/>
  <c r="Y40" i="2"/>
  <c r="Z40" i="2" s="1"/>
  <c r="E25" i="2" l="1"/>
  <c r="P180" i="2"/>
  <c r="V178" i="2"/>
  <c r="L28" i="1" s="1"/>
  <c r="V180" i="2" s="1"/>
  <c r="Y70" i="2"/>
  <c r="Z70" i="2" s="1"/>
  <c r="X177" i="2"/>
  <c r="X26" i="2"/>
  <c r="X25" i="2" s="1"/>
  <c r="X33" i="2" s="1"/>
  <c r="J25" i="2"/>
  <c r="J33" i="2" s="1"/>
  <c r="J178" i="2" s="1"/>
  <c r="C28" i="1" s="1"/>
  <c r="W26" i="2"/>
  <c r="G25" i="2"/>
  <c r="G33" i="2" s="1"/>
  <c r="G178" i="2" s="1"/>
  <c r="C27" i="1" s="1"/>
  <c r="W56" i="2"/>
  <c r="Y56" i="2" s="1"/>
  <c r="Z56" i="2" s="1"/>
  <c r="Y53" i="2"/>
  <c r="Z53" i="2" s="1"/>
  <c r="W106" i="2"/>
  <c r="Y106" i="2" s="1"/>
  <c r="Z106" i="2" s="1"/>
  <c r="Y102" i="2"/>
  <c r="Z102" i="2" s="1"/>
  <c r="W92" i="2"/>
  <c r="Y92" i="2" s="1"/>
  <c r="Z92" i="2" s="1"/>
  <c r="W177" i="2"/>
  <c r="Y168" i="2"/>
  <c r="Z168" i="2" s="1"/>
  <c r="S180" i="2"/>
  <c r="W78" i="2"/>
  <c r="Y78" i="2" s="1"/>
  <c r="Z78" i="2" s="1"/>
  <c r="Y74" i="2"/>
  <c r="Z74" i="2" s="1"/>
  <c r="W47" i="2"/>
  <c r="Y47" i="2" s="1"/>
  <c r="Z47" i="2" s="1"/>
  <c r="Y43" i="2"/>
  <c r="Z43" i="2" s="1"/>
  <c r="Y39" i="2"/>
  <c r="Z39" i="2" s="1"/>
  <c r="Y154" i="2"/>
  <c r="Z154" i="2" s="1"/>
  <c r="Y88" i="2"/>
  <c r="Z88" i="2" s="1"/>
  <c r="Y80" i="2"/>
  <c r="Z80" i="2" s="1"/>
  <c r="Y13" i="2"/>
  <c r="Z13" i="2" s="1"/>
  <c r="Y159" i="2"/>
  <c r="Z159" i="2" s="1"/>
  <c r="L30" i="1" l="1"/>
  <c r="X178" i="2"/>
  <c r="Y177" i="2"/>
  <c r="Z177" i="2" s="1"/>
  <c r="J180" i="2"/>
  <c r="C30" i="1"/>
  <c r="N28" i="1"/>
  <c r="B28" i="1" s="1"/>
  <c r="B30" i="1" s="1"/>
  <c r="G180" i="2"/>
  <c r="N27" i="1"/>
  <c r="B27" i="1" s="1"/>
  <c r="Y26" i="2"/>
  <c r="Z26" i="2" s="1"/>
  <c r="W25" i="2"/>
  <c r="X180" i="2" l="1"/>
  <c r="N30" i="1"/>
  <c r="M29" i="1"/>
  <c r="M30" i="1" s="1"/>
  <c r="I28" i="1"/>
  <c r="I30" i="1" s="1"/>
  <c r="K28" i="1"/>
  <c r="K30" i="1" s="1"/>
  <c r="I27" i="1"/>
  <c r="K27" i="1"/>
  <c r="Y25" i="2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<sst xmlns="http://schemas.openxmlformats.org/spreadsheetml/2006/main" count="719" uniqueCount="377">
  <si>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</si>
  <si>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</si>
  <si>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</si>
  <si>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</si>
  <si>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</si>
  <si>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</si>
  <si>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</si>
  <si>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</si>
  <si>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</si>
  <si>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</si>
  <si>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</si>
  <si>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</si>
  <si>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</si>
  <si>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</si>
  <si>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</si>
  <si>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</si>
  <si>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</si>
  <si>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</si>
  <si>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</si>
  <si>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</si>
  <si>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</si>
  <si>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</si>
  <si>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</si>
  <si>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</si>
  <si>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</si>
  <si>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</si>
  <si>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</si>
  <si>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</si>
  <si>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</si>
  <si>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</si>
  <si>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</si>
  <si>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</si>
  <si>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</si>
  <si>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</si>
  <si>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</si>
  <si>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</si>
  <si>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</si>
  <si>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</si>
  <si>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</si>
  <si>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</si>
  <si>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</si>
  <si>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</si>
  <si>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</si>
  <si>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</si>
  <si>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</si>
  <si>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</si>
  <si>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</si>
  <si>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</si>
  <si>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</si>
  <si>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</si>
  <si>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</si>
  <si>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</si>
  <si>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</si>
  <si>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</si>
  <si>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</si>
  <si>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</si>
  <si>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</si>
  <si>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</si>
  <si>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</si>
  <si>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</si>
  <si>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</si>
  <si>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</si>
  <si>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</si>
  <si>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</si>
  <si>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</si>
  <si>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</si>
  <si>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</si>
  <si>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</si>
  <si>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</si>
  <si>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</si>
  <si>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</si>
  <si>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</si>
  <si>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</si>
  <si>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</si>
  <si>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</si>
  <si>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</si>
  <si>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</si>
  <si>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</si>
  <si>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</si>
  <si>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</si>
  <si>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</si>
  <si>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</si>
  <si>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</si>
  <si>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</si>
  <si>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</si>
  <si>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</si>
  <si>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</si>
  <si>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</si>
  <si>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</si>
  <si>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</si>
  <si>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</si>
  <si>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</si>
  <si>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</si>
  <si>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</si>
  <si>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</si>
  <si>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</si>
  <si>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</si>
  <si>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</si>
  <si>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</si>
  <si>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</si>
  <si>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</si>
  <si>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</si>
  <si>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</si>
  <si>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</si>
  <si>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</si>
  <si>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</si>
  <si>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</si>
  <si>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</si>
  <si>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</si>
  <si>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</si>
  <si>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</si>
  <si>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</si>
  <si>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</si>
  <si>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</si>
  <si>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</si>
  <si>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</si>
  <si>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</si>
  <si>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</si>
  <si>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</si>
  <si>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</si>
  <si>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</si>
  <si>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</si>
  <si>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</si>
  <si>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</si>
  <si>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</si>
  <si>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</si>
  <si>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</si>
  <si>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</si>
  <si>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</si>
  <si>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</si>
  <si>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</si>
  <si>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</si>
  <si>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</si>
  <si>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</si>
  <si>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</si>
  <si>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</si>
  <si>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</si>
  <si>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</si>
  <si>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</si>
  <si>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</si>
  <si>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</si>
  <si>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</si>
  <si>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</si>
  <si>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</si>
  <si>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</si>
  <si>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</si>
  <si>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</si>
  <si>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</si>
  <si>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</si>
  <si>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</si>
  <si>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</si>
  <si>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</si>
  <si>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</si>
  <si>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</si>
  <si>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</si>
  <si>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</si>
  <si>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</si>
  <si>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</si>
  <si>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</si>
  <si>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</si>
  <si>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</si>
  <si>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</si>
  <si>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</si>
  <si>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</si>
  <si>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</si>
  <si>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</si>
  <si>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</si>
  <si>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</si>
  <si>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</si>
  <si>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</si>
  <si>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</si>
  <si>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</si>
  <si>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</si>
  <si>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</si>
  <si>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</si>
  <si>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</si>
  <si>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</si>
  <si>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</si>
  <si>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</si>
  <si>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</si>
  <si>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</si>
  <si>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</si>
  <si>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</si>
  <si>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</si>
  <si>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</si>
  <si>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</si>
  <si>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</si>
  <si>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</si>
  <si>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</si>
  <si>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</si>
  <si>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</si>
  <si>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</si>
  <si>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</si>
  <si>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</si>
  <si>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</si>
  <si>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</si>
  <si>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</si>
  <si>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</si>
  <si>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</si>
  <si>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</si>
  <si>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</si>
  <si>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</si>
  <si>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</si>
  <si>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</si>
  <si>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</si>
  <si>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</si>
  <si>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</si>
  <si>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</si>
  <si>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</si>
  <si>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</si>
  <si>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</si>
  <si>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</si>
  <si>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</si>
  <si>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</si>
  <si>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</si>
  <si>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</si>
  <si>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</si>
  <si>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</si>
  <si>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</si>
  <si>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</si>
  <si>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</si>
  <si>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</si>
  <si>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</si>
  <si>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</si>
  <si>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</si>
  <si>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</si>
  <si>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</si>
  <si>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</si>
  <si>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</si>
  <si>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</si>
  <si>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</si>
  <si>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</si>
  <si>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</si>
  <si>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</si>
  <si>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</si>
  <si>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</si>
  <si>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</si>
  <si>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</si>
  <si>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</si>
  <si>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</si>
  <si>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</si>
  <si>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</si>
  <si>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</si>
  <si>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</si>
  <si>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</si>
  <si>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</si>
  <si>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</si>
  <si>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</si>
  <si>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</si>
  <si>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</si>
  <si>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</si>
  <si>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</si>
  <si>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</si>
  <si>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</si>
  <si>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</si>
  <si>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</si>
  <si>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</si>
  <si>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</si>
  <si>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</si>
  <si>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</si>
  <si>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</si>
  <si>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</si>
  <si>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</si>
  <si>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</si>
  <si>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</si>
  <si>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</si>
  <si>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</si>
  <si>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</si>
  <si>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</si>
  <si>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</si>
  <si>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</si>
  <si>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</si>
  <si>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</si>
  <si>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</si>
  <si>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</si>
  <si>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</si>
  <si>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</si>
  <si>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</si>
  <si>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</si>
  <si>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</si>
  <si>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</si>
  <si>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</si>
  <si>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</si>
  <si>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</si>
  <si>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</si>
  <si>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</si>
  <si>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</si>
  <si>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</si>
  <si>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</si>
  <si>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</si>
  <si>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</si>
  <si>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</si>
  <si>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</si>
  <si>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</si>
  <si>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</si>
  <si>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</si>
  <si>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</si>
  <si>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</si>
  <si>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</si>
  <si>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</si>
  <si>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</si>
  <si>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</si>
  <si>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</si>
  <si>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</si>
  <si>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</si>
  <si>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</si>
  <si>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</si>
  <si>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</si>
  <si>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</si>
  <si>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</si>
  <si>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</si>
  <si>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</si>
  <si>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</si>
  <si>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</si>
  <si>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</si>
  <si>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</si>
  <si>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</si>
  <si>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</si>
  <si>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</si>
  <si>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</si>
  <si>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</si>
  <si>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</si>
  <si>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</si>
  <si>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</si>
  <si>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</si>
  <si>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</si>
  <si>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</si>
  <si>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</si>
  <si>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</si>
  <si>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</si>
  <si>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</si>
  <si>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</si>
  <si>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</si>
  <si>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</si>
  <si>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</si>
  <si>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</si>
  <si>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</si>
  <si>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</si>
  <si>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</si>
  <si>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</si>
  <si>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</si>
  <si>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</si>
  <si>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Додаток №____4__</t>
  </si>
  <si>
    <t>до Договору про надання гранту №_№4FILM1-26253 _</t>
  </si>
  <si>
    <t>від "_14_" _вересня_ 2021 року</t>
  </si>
  <si>
    <t>Назва конкурсної програми: Розвиток кінопроєкту</t>
  </si>
  <si>
    <t>Назва Грантоотримувача: ДП "УКРКІНОХРОНІКА"</t>
  </si>
  <si>
    <t>Назва проєкту: Дуель через океан</t>
  </si>
  <si>
    <t>Дата завершення проєкту: 15 листопада 2021</t>
  </si>
  <si>
    <t xml:space="preserve">Авраменко Володимир Андрійович, В.О. директора ДП "Укркінохроніка", керівник проекту </t>
  </si>
  <si>
    <t xml:space="preserve">Машкова Ольга , головний бухгалтер  ДП "Укркінохроніка", бухгалтер проекту  </t>
  </si>
  <si>
    <t>Ковальска Ольга, юрист ДП “Укркінохрооніка”</t>
  </si>
  <si>
    <t>Хохолкін Андрій Сергійович, сценарист</t>
  </si>
  <si>
    <t xml:space="preserve">ФОП Хопта Д.А., креативний продюсер. </t>
  </si>
  <si>
    <t>ФОП Кашпур А,О. виконавчий продюсер</t>
  </si>
  <si>
    <t xml:space="preserve">Оренда комплекту техніки для зйомки відео (9 роликів)  </t>
  </si>
  <si>
    <t>змін (шт). (діб)</t>
  </si>
  <si>
    <t xml:space="preserve">Послуги з постової оброобки відео (9 роликів) </t>
  </si>
  <si>
    <t>шт</t>
  </si>
  <si>
    <t>Послуги помічника сценариста ФОП Ковальчук Н.М.</t>
  </si>
  <si>
    <t>Пошук основного масиву архівних даних у різноманітних джерелах,  Сортування та підготовка архівних матеріалів, попередній опис архівних даних, підготовка матеріалів для фінальної збірки презентаційного пакету,адміністративні контакти по проекту</t>
  </si>
  <si>
    <t>Монтаж та фінальне зведення відео роликів для ФБ стоорінки. 9 роликів по 2-3 хвилини</t>
  </si>
  <si>
    <t>знімальна камера типу SONY PXW-FS7, блок розширення типу XDCA-FS7 Extension Unit, Zoom lenses типу Canon 16-35mm f/2.8L III USM (EF mount).  Управління  Фокусом  типу Follow Focus ARRI FF-3  Cine Kit Pro/ Механический, Монітор накамерний типу  5,7" TV Logic VFM-056W\HDLCD + battery. Зарядний пристрій, 3 карт пам'яті типу SONY (128 gb), карт-рідер типу Sony, штатив типу Legs Tall Sachtler /Miller, 1 радіо-петличка типу Sennheiser EW 112P G4,  мікрофон типу Snakin, аудіо микшер типу Zoom H8), Світлова панель типу LitePanel mini kit,  Компендіум потипу Matte Box Bright Tangerine.</t>
  </si>
  <si>
    <t>Підготовка матеріалів для фінальної збірки презентаційного пакету, розробка режисерського бачення Розробка креативної концепції, написання брифів та контроль виробництва медіа-продуктів, знімального процесу та робота з СМІ</t>
  </si>
  <si>
    <t>Координація розробці концепції проєкту, координація роботи експертів та амбасадорів, розробка продюсерскої та маркетингової стратегії. Розробка концепції та копірайт фінальної презентації.</t>
  </si>
  <si>
    <t>Співавтор ідеї, співавтор сценарію, керівник розробки презентаційного пакету та розробник маркетингової стратегії</t>
  </si>
  <si>
    <t xml:space="preserve">Співавтор ідеї, координатор всього проекту та підготовки звіту </t>
  </si>
  <si>
    <t>Ведення бухгалтерії проекту, підготовка звіту</t>
  </si>
  <si>
    <t>Юридичний супровід проекту, підготовка звіту</t>
  </si>
  <si>
    <t>Головний бухгалтер</t>
  </si>
  <si>
    <t>О.В.Машкова</t>
  </si>
  <si>
    <t>В.о. директора</t>
  </si>
  <si>
    <t>В.А.Авраменко</t>
  </si>
  <si>
    <t>В.О.директора</t>
  </si>
  <si>
    <t>Дата початку проєкту: 14 вересня 2021</t>
  </si>
  <si>
    <t>за період з _14 вересня_ по _15 листопада_ 2021 року</t>
  </si>
  <si>
    <t xml:space="preserve">Назва ЛОТ-у: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</si>
</sst>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Myriad Pro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5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4" fontId="32" fillId="0" borderId="112" xfId="0" applyNumberFormat="1" applyFont="1" applyBorder="1" applyAlignment="1">
      <alignment horizontal="center" vertical="center" wrapText="1"/>
    </xf>
    <xf numFmtId="49" fontId="0" fillId="0" borderId="112" xfId="0" applyNumberFormat="1" applyBorder="1" applyAlignment="1">
      <alignment horizontal="right" wrapText="1"/>
    </xf>
    <xf numFmtId="0" fontId="0" fillId="0" borderId="112" xfId="0" applyBorder="1" applyAlignment="1">
      <alignment wrapText="1"/>
    </xf>
    <xf numFmtId="4" fontId="0" fillId="0" borderId="112" xfId="0" applyNumberFormat="1" applyBorder="1"/>
    <xf numFmtId="0" fontId="32" fillId="0" borderId="0" xfId="0" applyFont="1" applyAlignment="1">
      <alignment wrapText="1"/>
    </xf>
    <xf numFmtId="4" fontId="32" fillId="0" borderId="112" xfId="0" applyNumberFormat="1" applyFont="1" applyBorder="1" applyAlignment="1">
      <alignment wrapText="1"/>
    </xf>
    <xf numFmtId="0" fontId="32" fillId="0" borderId="112" xfId="0" applyFont="1" applyBorder="1" applyAlignment="1">
      <alignment wrapText="1"/>
    </xf>
    <xf numFmtId="0" fontId="32" fillId="0" borderId="0" xfId="0" applyFont="1"/>
    <xf numFmtId="0" fontId="36" fillId="0" borderId="0" xfId="0" applyFont="1"/>
    <xf numFmtId="4" fontId="36" fillId="0" borderId="0" xfId="0" applyNumberFormat="1" applyFont="1"/>
    <xf numFmtId="49" fontId="37" fillId="9" borderId="113" xfId="0" applyNumberFormat="1" applyFont="1" applyFill="1" applyBorder="1" applyAlignment="1">
      <alignment vertical="top" wrapText="1"/>
    </xf>
    <xf numFmtId="49" fontId="37" fillId="10" borderId="113" xfId="0" applyNumberFormat="1" applyFont="1" applyFill="1" applyBorder="1" applyAlignment="1">
      <alignment vertical="top" wrapText="1"/>
    </xf>
    <xf numFmtId="49" fontId="37" fillId="10" borderId="114" xfId="0" applyNumberFormat="1" applyFont="1" applyFill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37" fillId="10" borderId="116" xfId="0" applyFont="1" applyFill="1" applyBorder="1" applyAlignment="1">
      <alignment vertical="top" wrapText="1"/>
    </xf>
    <xf numFmtId="49" fontId="37" fillId="10" borderId="117" xfId="0" applyNumberFormat="1" applyFont="1" applyFill="1" applyBorder="1" applyAlignment="1">
      <alignment vertical="top" wrapText="1"/>
    </xf>
    <xf numFmtId="49" fontId="37" fillId="10" borderId="116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4" fontId="1" fillId="9" borderId="26" xfId="0" applyNumberFormat="1" applyFont="1" applyFill="1" applyBorder="1" applyAlignment="1">
      <alignment horizontal="right" vertical="top"/>
    </xf>
    <xf numFmtId="0" fontId="39" fillId="0" borderId="65" xfId="0" applyFont="1" applyBorder="1" applyAlignment="1">
      <alignment vertical="top" wrapText="1"/>
    </xf>
    <xf numFmtId="0" fontId="40" fillId="0" borderId="32" xfId="0" applyFont="1" applyBorder="1"/>
    <xf numFmtId="0" fontId="40" fillId="0" borderId="32" xfId="0" applyFont="1" applyBorder="1" applyAlignment="1">
      <alignment wrapText="1"/>
    </xf>
    <xf numFmtId="4" fontId="1" fillId="0" borderId="44" xfId="0" applyNumberFormat="1" applyFont="1" applyBorder="1" applyAlignment="1">
      <alignment horizontal="right"/>
    </xf>
    <xf numFmtId="4" fontId="25" fillId="0" borderId="44" xfId="0" applyNumberFormat="1" applyFont="1" applyBorder="1" applyAlignment="1">
      <alignment horizontal="right"/>
    </xf>
    <xf numFmtId="4" fontId="26" fillId="0" borderId="44" xfId="0" applyNumberFormat="1" applyFont="1" applyBorder="1" applyAlignment="1">
      <alignment horizontal="left"/>
    </xf>
    <xf numFmtId="4" fontId="2" fillId="0" borderId="44" xfId="0" applyNumberFormat="1" applyFont="1" applyBorder="1" applyAlignment="1">
      <alignment horizontal="right"/>
    </xf>
    <xf numFmtId="0" fontId="1" fillId="0" borderId="44" xfId="0" applyFont="1" applyBorder="1" applyAlignment="1">
      <alignment wrapText="1"/>
    </xf>
    <xf numFmtId="4" fontId="27" fillId="0" borderId="44" xfId="0" applyNumberFormat="1" applyFont="1" applyBorder="1" applyAlignment="1">
      <alignment horizontal="right"/>
    </xf>
    <xf numFmtId="0" fontId="28" fillId="0" borderId="44" xfId="0" applyFont="1" applyBorder="1" applyAlignment="1">
      <alignment horizontal="center" wrapText="1"/>
    </xf>
    <xf numFmtId="4" fontId="1" fillId="9" borderId="65" xfId="0" applyNumberFormat="1" applyFont="1" applyFill="1" applyBorder="1" applyAlignment="1">
      <alignment horizontal="right" vertical="top"/>
    </xf>
    <xf numFmtId="49" fontId="38" fillId="9" borderId="114" xfId="0" applyNumberFormat="1" applyFont="1" applyFill="1" applyBorder="1" applyAlignment="1">
      <alignment horizontal="left" vertical="top" wrapText="1"/>
    </xf>
    <xf numFmtId="49" fontId="37" fillId="9" borderId="115" xfId="0" applyNumberFormat="1" applyFont="1" applyFill="1" applyBorder="1" applyAlignment="1">
      <alignment vertical="top" wrapText="1"/>
    </xf>
    <xf numFmtId="0" fontId="4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0" fillId="0" borderId="52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2" fillId="0" borderId="109" xfId="0" applyFont="1" applyBorder="1" applyAlignment="1">
      <alignment horizontal="right" wrapText="1"/>
    </xf>
    <xf numFmtId="0" fontId="32" fillId="0" borderId="110" xfId="0" applyFont="1" applyBorder="1" applyAlignment="1">
      <alignment horizontal="right" wrapText="1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110" xfId="0" applyFont="1" applyFill="1" applyBorder="1" applyAlignment="1">
      <alignment horizontal="center" vertical="center" wrapText="1"/>
    </xf>
    <xf numFmtId="0" fontId="32" fillId="8" borderId="111" xfId="0" applyFont="1" applyFill="1" applyBorder="1" applyAlignment="1">
      <alignment horizontal="center" vertical="center" wrapText="1"/>
    </xf>
    <xf numFmtId="4" fontId="32" fillId="8" borderId="109" xfId="0" applyNumberFormat="1" applyFont="1" applyFill="1" applyBorder="1" applyAlignment="1">
      <alignment horizontal="center" vertical="center" wrapText="1"/>
    </xf>
    <xf numFmtId="4" fontId="32" fillId="8" borderId="110" xfId="0" applyNumberFormat="1" applyFont="1" applyFill="1" applyBorder="1" applyAlignment="1">
      <alignment horizontal="center" vertical="center" wrapText="1"/>
    </xf>
    <xf numFmtId="4" fontId="32" fillId="8" borderId="1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" fillId="9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4"/>
  <sheetViews>
    <sheetView zoomScale="50" zoomScaleNormal="50" workbookViewId="0">
      <selection activeCell="A15" sqref="A15"/>
    </sheetView>
  </sheetViews>
  <sheetFormatPr defaultColWidth="12.58203125" defaultRowHeight="15" customHeight="1"/>
  <cols>
    <col min="1" max="1" width="16" customWidth="1"/>
    <col min="2" max="2" width="14.5" customWidth="1"/>
    <col min="3" max="8" width="20.33203125" customWidth="1"/>
    <col min="9" max="9" width="14.5" customWidth="1"/>
    <col min="10" max="10" width="20.33203125" customWidth="1"/>
    <col min="11" max="11" width="14.5" customWidth="1"/>
    <col min="12" max="12" width="20.33203125" customWidth="1"/>
    <col min="13" max="13" width="14.5" customWidth="1"/>
    <col min="14" max="14" width="20.33203125" customWidth="1"/>
    <col min="15" max="23" width="4.83203125" customWidth="1"/>
    <col min="24" max="26" width="9.58203125" customWidth="1"/>
    <col min="27" max="31" width="11" customWidth="1"/>
  </cols>
  <sheetData>
    <row r="1" spans="1:31" ht="15" customHeight="1">
      <c r="A1" s="382" t="s">
        <v>0</v>
      </c>
      <c r="B1" s="377"/>
      <c r="C1" s="1"/>
      <c r="D1" s="2"/>
      <c r="E1" s="1"/>
      <c r="F1" s="1"/>
      <c r="G1" s="1"/>
      <c r="H1" s="2" t="s">
        <v>342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82" t="s">
        <v>343</v>
      </c>
      <c r="I2" s="377"/>
      <c r="J2" s="3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82" t="s">
        <v>344</v>
      </c>
      <c r="I3" s="377"/>
      <c r="J3" s="3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428" t="s">
        <v>376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>
      <c r="A18" s="8"/>
      <c r="B18" s="383" t="s">
        <v>1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>
      <c r="A19" s="8"/>
      <c r="B19" s="383" t="s">
        <v>2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>
      <c r="A20" s="8"/>
      <c r="B20" s="384" t="s">
        <v>375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85"/>
      <c r="B23" s="378" t="s">
        <v>3</v>
      </c>
      <c r="C23" s="379"/>
      <c r="D23" s="388" t="s">
        <v>4</v>
      </c>
      <c r="E23" s="389"/>
      <c r="F23" s="389"/>
      <c r="G23" s="389"/>
      <c r="H23" s="389"/>
      <c r="I23" s="389"/>
      <c r="J23" s="390"/>
      <c r="K23" s="378" t="s">
        <v>5</v>
      </c>
      <c r="L23" s="379"/>
      <c r="M23" s="378" t="s">
        <v>6</v>
      </c>
      <c r="N23" s="37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86"/>
      <c r="B24" s="380"/>
      <c r="C24" s="381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91" t="s">
        <v>12</v>
      </c>
      <c r="J24" s="381"/>
      <c r="K24" s="380"/>
      <c r="L24" s="381"/>
      <c r="M24" s="380"/>
      <c r="N24" s="38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42.5" customHeight="1">
      <c r="A25" s="387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30</v>
      </c>
      <c r="B27" s="33">
        <f t="shared" ref="B27:B29" si="0">C27/N27</f>
        <v>1</v>
      </c>
      <c r="C27" s="34">
        <f>'Кошторис  витрат'!G178</f>
        <v>457945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457945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31</v>
      </c>
      <c r="B28" s="41">
        <f t="shared" si="0"/>
        <v>1</v>
      </c>
      <c r="C28" s="42">
        <f>'Кошторис  витрат'!J178</f>
        <v>443050.88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443050.88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32</v>
      </c>
      <c r="B29" s="49">
        <f t="shared" si="0"/>
        <v>1</v>
      </c>
      <c r="C29" s="50">
        <v>343459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0.77521344726817831</v>
      </c>
      <c r="N29" s="55">
        <f t="shared" si="4"/>
        <v>343459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33</v>
      </c>
      <c r="B30" s="57">
        <f t="shared" ref="B30:N30" si="5">B28-B29</f>
        <v>0</v>
      </c>
      <c r="C30" s="58">
        <f t="shared" si="5"/>
        <v>99591.88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0.22478655273182169</v>
      </c>
      <c r="N30" s="64">
        <f t="shared" si="5"/>
        <v>99591.88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359" customFormat="1" ht="15.75" customHeight="1">
      <c r="A32" s="65"/>
      <c r="B32" s="65" t="s">
        <v>34</v>
      </c>
      <c r="C32" s="374" t="s">
        <v>373</v>
      </c>
      <c r="D32" s="375"/>
      <c r="E32" s="375"/>
      <c r="F32" s="65"/>
      <c r="G32" s="66"/>
      <c r="H32" s="66"/>
      <c r="I32" s="67"/>
      <c r="J32" s="374" t="s">
        <v>372</v>
      </c>
      <c r="K32" s="375"/>
      <c r="L32" s="375"/>
      <c r="M32" s="375"/>
      <c r="N32" s="37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s="359" customFormat="1" ht="15.75" customHeight="1">
      <c r="A33" s="5"/>
      <c r="B33" s="5"/>
      <c r="C33" s="5"/>
      <c r="D33" s="68" t="s">
        <v>35</v>
      </c>
      <c r="E33" s="5"/>
      <c r="F33" s="69"/>
      <c r="G33" s="376" t="s">
        <v>36</v>
      </c>
      <c r="H33" s="377"/>
      <c r="I33" s="13"/>
      <c r="J33" s="376" t="s">
        <v>37</v>
      </c>
      <c r="K33" s="377"/>
      <c r="L33" s="377"/>
      <c r="M33" s="377"/>
      <c r="N33" s="37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359" customFormat="1" ht="15.75" customHeight="1">
      <c r="A34" s="5"/>
      <c r="B34" s="5"/>
      <c r="C34" s="5"/>
      <c r="D34" s="68"/>
      <c r="E34" s="5"/>
      <c r="F34" s="69"/>
      <c r="G34" s="358"/>
      <c r="I34" s="13"/>
      <c r="J34" s="35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359" customFormat="1" ht="15.75" customHeight="1">
      <c r="A35" s="5"/>
      <c r="B35" s="5"/>
      <c r="C35" s="5"/>
      <c r="D35" s="68"/>
      <c r="E35" s="5"/>
      <c r="F35" s="69"/>
      <c r="G35" s="358"/>
      <c r="I35" s="13"/>
      <c r="J35" s="35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.75" customHeight="1">
      <c r="A36" s="65"/>
      <c r="B36" s="65"/>
      <c r="C36" s="374" t="s">
        <v>369</v>
      </c>
      <c r="D36" s="375"/>
      <c r="E36" s="375"/>
      <c r="F36" s="65"/>
      <c r="G36" s="66"/>
      <c r="H36" s="66"/>
      <c r="I36" s="67"/>
      <c r="J36" s="374" t="s">
        <v>370</v>
      </c>
      <c r="K36" s="375"/>
      <c r="L36" s="375"/>
      <c r="M36" s="375"/>
      <c r="N36" s="37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ht="15.75" customHeight="1">
      <c r="A37" s="5"/>
      <c r="B37" s="5"/>
      <c r="C37" s="5"/>
      <c r="D37" s="68" t="s">
        <v>35</v>
      </c>
      <c r="E37" s="5"/>
      <c r="F37" s="69"/>
      <c r="G37" s="376" t="s">
        <v>36</v>
      </c>
      <c r="H37" s="377"/>
      <c r="I37" s="13"/>
      <c r="J37" s="376" t="s">
        <v>37</v>
      </c>
      <c r="K37" s="377"/>
      <c r="L37" s="377"/>
      <c r="M37" s="377"/>
      <c r="N37" s="37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0"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  <mergeCell ref="G33:H33"/>
    <mergeCell ref="J33:N33"/>
    <mergeCell ref="G37:H37"/>
    <mergeCell ref="J37:N37"/>
    <mergeCell ref="C36:E36"/>
    <mergeCell ref="J36:N36"/>
  </mergeCells>
  <pageMargins left="1.1023622047244095" right="0.70866141732283472" top="0.74803149606299213" bottom="0.59055118110236227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abSelected="1" zoomScale="50" zoomScaleNormal="50" workbookViewId="0">
      <pane ySplit="10" topLeftCell="A11" activePane="bottomLeft" state="frozen"/>
      <selection pane="bottomLeft" activeCell="G3" sqref="G3"/>
    </sheetView>
  </sheetViews>
  <sheetFormatPr defaultColWidth="12.58203125" defaultRowHeight="15" customHeight="1" outlineLevelCol="1"/>
  <cols>
    <col min="1" max="1" width="9.25" customWidth="1"/>
    <col min="2" max="2" width="5.75" customWidth="1"/>
    <col min="3" max="3" width="38.58203125" customWidth="1"/>
    <col min="4" max="4" width="8.58203125" customWidth="1"/>
    <col min="5" max="5" width="12.83203125" customWidth="1"/>
    <col min="6" max="6" width="13" customWidth="1"/>
    <col min="7" max="7" width="14.08203125" customWidth="1"/>
    <col min="8" max="8" width="11.33203125" customWidth="1"/>
    <col min="9" max="9" width="13" customWidth="1"/>
    <col min="10" max="10" width="14.08203125" customWidth="1"/>
    <col min="11" max="11" width="9.5" customWidth="1" outlineLevel="1"/>
    <col min="12" max="12" width="13" customWidth="1" outlineLevel="1"/>
    <col min="13" max="13" width="14.08203125" customWidth="1" outlineLevel="1"/>
    <col min="14" max="14" width="9.5" customWidth="1" outlineLevel="1"/>
    <col min="15" max="15" width="13" customWidth="1" outlineLevel="1"/>
    <col min="16" max="16" width="14.08203125" customWidth="1" outlineLevel="1"/>
    <col min="17" max="17" width="9.5" customWidth="1" outlineLevel="1"/>
    <col min="18" max="18" width="13" customWidth="1" outlineLevel="1"/>
    <col min="19" max="19" width="14.08203125" customWidth="1" outlineLevel="1"/>
    <col min="20" max="20" width="9.5" customWidth="1" outlineLevel="1"/>
    <col min="21" max="21" width="13" customWidth="1" outlineLevel="1"/>
    <col min="22" max="22" width="14.08203125" customWidth="1" outlineLevel="1"/>
    <col min="23" max="25" width="11" customWidth="1"/>
    <col min="26" max="26" width="11.83203125" customWidth="1"/>
    <col min="27" max="27" width="36.33203125" customWidth="1"/>
    <col min="28" max="28" width="14" customWidth="1"/>
    <col min="29" max="33" width="5.08203125" customWidth="1"/>
  </cols>
  <sheetData>
    <row r="1" spans="1:33" ht="15.5">
      <c r="A1" s="394" t="s">
        <v>38</v>
      </c>
      <c r="B1" s="377"/>
      <c r="C1" s="377"/>
      <c r="D1" s="377"/>
      <c r="E1" s="3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>
      <c r="A2" s="72" t="str">
        <f>Фінансування!A12</f>
        <v>Назва Грантоотримувача: ДП "УКРКІНОХРОНІКА"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 Дуель через океан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 14 вересня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 15 листопада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395" t="s">
        <v>39</v>
      </c>
      <c r="B7" s="397" t="s">
        <v>40</v>
      </c>
      <c r="C7" s="400" t="s">
        <v>41</v>
      </c>
      <c r="D7" s="400" t="s">
        <v>42</v>
      </c>
      <c r="E7" s="393" t="s">
        <v>43</v>
      </c>
      <c r="F7" s="389"/>
      <c r="G7" s="389"/>
      <c r="H7" s="389"/>
      <c r="I7" s="389"/>
      <c r="J7" s="390"/>
      <c r="K7" s="393" t="s">
        <v>44</v>
      </c>
      <c r="L7" s="389"/>
      <c r="M7" s="389"/>
      <c r="N7" s="389"/>
      <c r="O7" s="389"/>
      <c r="P7" s="390"/>
      <c r="Q7" s="393" t="s">
        <v>45</v>
      </c>
      <c r="R7" s="389"/>
      <c r="S7" s="389"/>
      <c r="T7" s="389"/>
      <c r="U7" s="389"/>
      <c r="V7" s="390"/>
      <c r="W7" s="415" t="s">
        <v>46</v>
      </c>
      <c r="X7" s="389"/>
      <c r="Y7" s="389"/>
      <c r="Z7" s="390"/>
      <c r="AA7" s="416" t="s">
        <v>47</v>
      </c>
      <c r="AB7" s="1"/>
      <c r="AC7" s="1"/>
      <c r="AD7" s="1"/>
      <c r="AE7" s="1"/>
      <c r="AF7" s="1"/>
      <c r="AG7" s="1"/>
    </row>
    <row r="8" spans="1:33" ht="42" customHeight="1">
      <c r="A8" s="386"/>
      <c r="B8" s="398"/>
      <c r="C8" s="401"/>
      <c r="D8" s="401"/>
      <c r="E8" s="409" t="s">
        <v>48</v>
      </c>
      <c r="F8" s="389"/>
      <c r="G8" s="390"/>
      <c r="H8" s="409" t="s">
        <v>49</v>
      </c>
      <c r="I8" s="389"/>
      <c r="J8" s="390"/>
      <c r="K8" s="409" t="s">
        <v>48</v>
      </c>
      <c r="L8" s="389"/>
      <c r="M8" s="390"/>
      <c r="N8" s="409" t="s">
        <v>49</v>
      </c>
      <c r="O8" s="389"/>
      <c r="P8" s="390"/>
      <c r="Q8" s="409" t="s">
        <v>48</v>
      </c>
      <c r="R8" s="389"/>
      <c r="S8" s="390"/>
      <c r="T8" s="409" t="s">
        <v>49</v>
      </c>
      <c r="U8" s="389"/>
      <c r="V8" s="390"/>
      <c r="W8" s="416" t="s">
        <v>50</v>
      </c>
      <c r="X8" s="416" t="s">
        <v>51</v>
      </c>
      <c r="Y8" s="415" t="s">
        <v>52</v>
      </c>
      <c r="Z8" s="390"/>
      <c r="AA8" s="386"/>
      <c r="AB8" s="1"/>
      <c r="AC8" s="1"/>
      <c r="AD8" s="1"/>
      <c r="AE8" s="1"/>
      <c r="AF8" s="1"/>
      <c r="AG8" s="1"/>
    </row>
    <row r="9" spans="1:33" ht="30" customHeight="1">
      <c r="A9" s="396"/>
      <c r="B9" s="399"/>
      <c r="C9" s="402"/>
      <c r="D9" s="402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387"/>
      <c r="X9" s="387"/>
      <c r="Y9" s="87" t="s">
        <v>62</v>
      </c>
      <c r="Z9" s="88" t="s">
        <v>13</v>
      </c>
      <c r="AA9" s="387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67</v>
      </c>
      <c r="B13" s="109" t="s">
        <v>68</v>
      </c>
      <c r="C13" s="110" t="s">
        <v>69</v>
      </c>
      <c r="D13" s="111"/>
      <c r="E13" s="112">
        <f>SUM(E14:E16)</f>
        <v>4.5</v>
      </c>
      <c r="F13" s="113"/>
      <c r="G13" s="114">
        <f t="shared" ref="G13:H13" si="0">SUM(G14:G16)</f>
        <v>75000</v>
      </c>
      <c r="H13" s="112">
        <f t="shared" si="0"/>
        <v>4.5</v>
      </c>
      <c r="I13" s="113"/>
      <c r="J13" s="114">
        <f t="shared" ref="J13:K13" si="1">SUM(J14:J16)</f>
        <v>75000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75000</v>
      </c>
      <c r="X13" s="114">
        <f t="shared" si="5"/>
        <v>75000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70</v>
      </c>
      <c r="B14" s="120" t="s">
        <v>71</v>
      </c>
      <c r="C14" s="351" t="s">
        <v>349</v>
      </c>
      <c r="D14" s="122" t="s">
        <v>73</v>
      </c>
      <c r="E14" s="123">
        <v>1.5</v>
      </c>
      <c r="F14" s="124">
        <v>30000</v>
      </c>
      <c r="G14" s="125">
        <f t="shared" ref="G14:G16" si="8">E14*F14</f>
        <v>45000</v>
      </c>
      <c r="H14" s="123">
        <v>1.5</v>
      </c>
      <c r="I14" s="124">
        <v>30000</v>
      </c>
      <c r="J14" s="125">
        <f t="shared" ref="J14:J16" si="9">H14*I14</f>
        <v>45000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45000</v>
      </c>
      <c r="X14" s="127">
        <f t="shared" ref="X14:X16" si="15">J14+P14+V14</f>
        <v>45000</v>
      </c>
      <c r="Y14" s="127">
        <f t="shared" si="6"/>
        <v>0</v>
      </c>
      <c r="Z14" s="128">
        <f t="shared" si="7"/>
        <v>0</v>
      </c>
      <c r="AA14" s="357" t="s">
        <v>366</v>
      </c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70</v>
      </c>
      <c r="B15" s="120" t="s">
        <v>74</v>
      </c>
      <c r="C15" s="352" t="s">
        <v>350</v>
      </c>
      <c r="D15" s="122" t="s">
        <v>73</v>
      </c>
      <c r="E15" s="123">
        <v>1.5</v>
      </c>
      <c r="F15" s="124">
        <v>10000</v>
      </c>
      <c r="G15" s="125">
        <f t="shared" si="8"/>
        <v>15000</v>
      </c>
      <c r="H15" s="123">
        <v>1.5</v>
      </c>
      <c r="I15" s="124">
        <v>10000</v>
      </c>
      <c r="J15" s="125">
        <f t="shared" si="9"/>
        <v>15000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15000</v>
      </c>
      <c r="X15" s="127">
        <f t="shared" si="15"/>
        <v>15000</v>
      </c>
      <c r="Y15" s="127">
        <f t="shared" si="6"/>
        <v>0</v>
      </c>
      <c r="Z15" s="128">
        <f t="shared" si="7"/>
        <v>0</v>
      </c>
      <c r="AA15" s="357" t="s">
        <v>367</v>
      </c>
      <c r="AB15" s="131"/>
      <c r="AC15" s="131"/>
      <c r="AD15" s="131"/>
      <c r="AE15" s="131"/>
      <c r="AF15" s="131"/>
      <c r="AG15" s="131"/>
    </row>
    <row r="16" spans="1:33" ht="30" customHeight="1" thickBot="1">
      <c r="A16" s="132" t="s">
        <v>70</v>
      </c>
      <c r="B16" s="133" t="s">
        <v>75</v>
      </c>
      <c r="C16" s="353" t="s">
        <v>351</v>
      </c>
      <c r="D16" s="134" t="s">
        <v>73</v>
      </c>
      <c r="E16" s="135">
        <v>1.5</v>
      </c>
      <c r="F16" s="136">
        <v>10000</v>
      </c>
      <c r="G16" s="137">
        <f t="shared" si="8"/>
        <v>15000</v>
      </c>
      <c r="H16" s="135">
        <v>1.5</v>
      </c>
      <c r="I16" s="136">
        <v>10000</v>
      </c>
      <c r="J16" s="137">
        <f t="shared" si="9"/>
        <v>15000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15000</v>
      </c>
      <c r="X16" s="127">
        <f t="shared" si="15"/>
        <v>15000</v>
      </c>
      <c r="Y16" s="127">
        <f t="shared" si="6"/>
        <v>0</v>
      </c>
      <c r="Z16" s="128">
        <f t="shared" si="7"/>
        <v>0</v>
      </c>
      <c r="AA16" s="356" t="s">
        <v>368</v>
      </c>
      <c r="AB16" s="131"/>
      <c r="AC16" s="131"/>
      <c r="AD16" s="131"/>
      <c r="AE16" s="131"/>
      <c r="AF16" s="131"/>
      <c r="AG16" s="131"/>
    </row>
    <row r="17" spans="1:33" ht="30" customHeight="1">
      <c r="A17" s="108" t="s">
        <v>67</v>
      </c>
      <c r="B17" s="109" t="s">
        <v>76</v>
      </c>
      <c r="C17" s="140" t="s">
        <v>77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70</v>
      </c>
      <c r="B18" s="120" t="s">
        <v>78</v>
      </c>
      <c r="C18" s="121" t="s">
        <v>72</v>
      </c>
      <c r="D18" s="122" t="s">
        <v>73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70</v>
      </c>
      <c r="B19" s="120" t="s">
        <v>79</v>
      </c>
      <c r="C19" s="121" t="s">
        <v>72</v>
      </c>
      <c r="D19" s="122" t="s">
        <v>73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47" t="s">
        <v>70</v>
      </c>
      <c r="B20" s="133" t="s">
        <v>80</v>
      </c>
      <c r="C20" s="121" t="s">
        <v>72</v>
      </c>
      <c r="D20" s="148" t="s">
        <v>73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67</v>
      </c>
      <c r="B21" s="109" t="s">
        <v>81</v>
      </c>
      <c r="C21" s="153" t="s">
        <v>82</v>
      </c>
      <c r="D21" s="141"/>
      <c r="E21" s="142">
        <f>SUM(E22:E24)</f>
        <v>2.5</v>
      </c>
      <c r="F21" s="143"/>
      <c r="G21" s="144">
        <f t="shared" ref="G21:H21" si="30">SUM(G22:G24)</f>
        <v>124750</v>
      </c>
      <c r="H21" s="142">
        <f t="shared" si="30"/>
        <v>2.5</v>
      </c>
      <c r="I21" s="143"/>
      <c r="J21" s="144">
        <f t="shared" ref="J21:K21" si="31">SUM(J22:J24)</f>
        <v>124750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124750</v>
      </c>
      <c r="X21" s="144">
        <f t="shared" si="35"/>
        <v>124750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50" customHeight="1">
      <c r="A22" s="119" t="s">
        <v>70</v>
      </c>
      <c r="B22" s="120" t="s">
        <v>83</v>
      </c>
      <c r="C22" s="351" t="s">
        <v>352</v>
      </c>
      <c r="D22" s="122" t="s">
        <v>73</v>
      </c>
      <c r="E22" s="123">
        <v>2.5</v>
      </c>
      <c r="F22" s="124">
        <v>49900</v>
      </c>
      <c r="G22" s="125">
        <f t="shared" ref="G22:G24" si="36">E22*F22</f>
        <v>124750</v>
      </c>
      <c r="H22" s="123">
        <v>2.5</v>
      </c>
      <c r="I22" s="360">
        <v>49900</v>
      </c>
      <c r="J22" s="125">
        <f t="shared" ref="J22:J24" si="37">H22*I22</f>
        <v>124750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124750</v>
      </c>
      <c r="X22" s="127">
        <f t="shared" ref="X22:X24" si="43">J22+P22+V22</f>
        <v>124750</v>
      </c>
      <c r="Y22" s="127">
        <f t="shared" si="6"/>
        <v>0</v>
      </c>
      <c r="Z22" s="128">
        <f t="shared" si="7"/>
        <v>0</v>
      </c>
      <c r="AA22" s="357" t="s">
        <v>365</v>
      </c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70</v>
      </c>
      <c r="B23" s="120" t="s">
        <v>85</v>
      </c>
      <c r="C23" s="121" t="s">
        <v>84</v>
      </c>
      <c r="D23" s="122" t="s">
        <v>73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>
      <c r="A24" s="132" t="s">
        <v>70</v>
      </c>
      <c r="B24" s="154" t="s">
        <v>86</v>
      </c>
      <c r="C24" s="121" t="s">
        <v>84</v>
      </c>
      <c r="D24" s="134" t="s">
        <v>73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>
      <c r="A25" s="108" t="s">
        <v>65</v>
      </c>
      <c r="B25" s="155" t="s">
        <v>87</v>
      </c>
      <c r="C25" s="140" t="s">
        <v>88</v>
      </c>
      <c r="D25" s="141"/>
      <c r="E25" s="142">
        <f>SUM(E26:E28)</f>
        <v>199750</v>
      </c>
      <c r="F25" s="143"/>
      <c r="G25" s="144">
        <f t="shared" ref="G25:H25" si="44">SUM(G26:G28)</f>
        <v>43945</v>
      </c>
      <c r="H25" s="142">
        <f t="shared" si="44"/>
        <v>137375</v>
      </c>
      <c r="I25" s="143"/>
      <c r="J25" s="144">
        <f t="shared" ref="J25:K25" si="45">SUM(J26:J28)</f>
        <v>30222.5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43945</v>
      </c>
      <c r="X25" s="144">
        <f t="shared" si="49"/>
        <v>30222.5</v>
      </c>
      <c r="Y25" s="115">
        <f t="shared" si="6"/>
        <v>13722.5</v>
      </c>
      <c r="Z25" s="116">
        <f t="shared" si="7"/>
        <v>0.3122653316645807</v>
      </c>
      <c r="AA25" s="146"/>
      <c r="AB25" s="7"/>
      <c r="AC25" s="7"/>
      <c r="AD25" s="7"/>
      <c r="AE25" s="7"/>
      <c r="AF25" s="7"/>
      <c r="AG25" s="7"/>
    </row>
    <row r="26" spans="1:33" ht="30" customHeight="1">
      <c r="A26" s="156" t="s">
        <v>70</v>
      </c>
      <c r="B26" s="157" t="s">
        <v>89</v>
      </c>
      <c r="C26" s="121" t="s">
        <v>90</v>
      </c>
      <c r="D26" s="158"/>
      <c r="E26" s="159">
        <f>G13</f>
        <v>75000</v>
      </c>
      <c r="F26" s="160">
        <v>0.22</v>
      </c>
      <c r="G26" s="161">
        <f t="shared" ref="G26:G28" si="50">E26*F26</f>
        <v>16500</v>
      </c>
      <c r="H26" s="159">
        <f>J13</f>
        <v>75000</v>
      </c>
      <c r="I26" s="160">
        <v>0.22</v>
      </c>
      <c r="J26" s="161">
        <f t="shared" ref="J26:J28" si="51">H26*I26</f>
        <v>16500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16500</v>
      </c>
      <c r="X26" s="127">
        <f t="shared" ref="X26:X28" si="57">J26+P26+V26</f>
        <v>16500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>
      <c r="A27" s="119" t="s">
        <v>70</v>
      </c>
      <c r="B27" s="120" t="s">
        <v>91</v>
      </c>
      <c r="C27" s="121" t="s">
        <v>92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59" customHeight="1">
      <c r="A28" s="132" t="s">
        <v>70</v>
      </c>
      <c r="B28" s="154" t="s">
        <v>93</v>
      </c>
      <c r="C28" s="163" t="s">
        <v>82</v>
      </c>
      <c r="D28" s="134"/>
      <c r="E28" s="135">
        <f>G21</f>
        <v>124750</v>
      </c>
      <c r="F28" s="136">
        <v>0.22</v>
      </c>
      <c r="G28" s="137">
        <f t="shared" si="50"/>
        <v>27445</v>
      </c>
      <c r="H28" s="135">
        <f>J21/2</f>
        <v>62375</v>
      </c>
      <c r="I28" s="136">
        <v>0.22</v>
      </c>
      <c r="J28" s="371">
        <f t="shared" si="51"/>
        <v>13722.5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27445</v>
      </c>
      <c r="X28" s="127">
        <f t="shared" si="57"/>
        <v>13722.5</v>
      </c>
      <c r="Y28" s="127">
        <f t="shared" si="6"/>
        <v>13722.5</v>
      </c>
      <c r="Z28" s="128">
        <f t="shared" si="7"/>
        <v>0.5</v>
      </c>
      <c r="AA28" s="361"/>
      <c r="AB28" s="131"/>
      <c r="AC28" s="131"/>
      <c r="AD28" s="131"/>
      <c r="AE28" s="131"/>
      <c r="AF28" s="131"/>
      <c r="AG28" s="131"/>
    </row>
    <row r="29" spans="1:33" ht="30" customHeight="1">
      <c r="A29" s="108" t="s">
        <v>67</v>
      </c>
      <c r="B29" s="155" t="s">
        <v>94</v>
      </c>
      <c r="C29" s="140" t="s">
        <v>95</v>
      </c>
      <c r="D29" s="141"/>
      <c r="E29" s="142">
        <f>SUM(E30:E32)</f>
        <v>2</v>
      </c>
      <c r="F29" s="143"/>
      <c r="G29" s="144">
        <f t="shared" ref="G29:H29" si="58">SUM(G30:G32)</f>
        <v>60000</v>
      </c>
      <c r="H29" s="142">
        <f t="shared" si="58"/>
        <v>2</v>
      </c>
      <c r="I29" s="143"/>
      <c r="J29" s="144">
        <f t="shared" ref="J29:K29" si="59">SUM(J30:J32)</f>
        <v>60000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60000</v>
      </c>
      <c r="X29" s="144">
        <f t="shared" si="63"/>
        <v>60000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82.5" customHeight="1">
      <c r="A30" s="119" t="s">
        <v>70</v>
      </c>
      <c r="B30" s="157" t="s">
        <v>96</v>
      </c>
      <c r="C30" s="351" t="s">
        <v>353</v>
      </c>
      <c r="D30" s="122" t="s">
        <v>73</v>
      </c>
      <c r="E30" s="123">
        <v>1</v>
      </c>
      <c r="F30" s="124">
        <v>40000</v>
      </c>
      <c r="G30" s="125">
        <f t="shared" ref="G30:G32" si="64">E30*F30</f>
        <v>40000</v>
      </c>
      <c r="H30" s="123">
        <v>1</v>
      </c>
      <c r="I30" s="124">
        <v>40000</v>
      </c>
      <c r="J30" s="125">
        <f t="shared" ref="J30:J32" si="65">H30*I30</f>
        <v>40000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40000</v>
      </c>
      <c r="X30" s="127">
        <f t="shared" ref="X30:X32" si="71">J30+P30+V30</f>
        <v>40000</v>
      </c>
      <c r="Y30" s="127">
        <f t="shared" si="6"/>
        <v>0</v>
      </c>
      <c r="Z30" s="128">
        <f t="shared" si="7"/>
        <v>0</v>
      </c>
      <c r="AA30" s="357" t="s">
        <v>363</v>
      </c>
      <c r="AB30" s="7"/>
      <c r="AC30" s="7"/>
      <c r="AD30" s="7"/>
      <c r="AE30" s="7"/>
      <c r="AF30" s="7"/>
      <c r="AG30" s="7"/>
    </row>
    <row r="31" spans="1:33" ht="82.5" customHeight="1">
      <c r="A31" s="119" t="s">
        <v>70</v>
      </c>
      <c r="B31" s="120" t="s">
        <v>97</v>
      </c>
      <c r="C31" s="351" t="s">
        <v>354</v>
      </c>
      <c r="D31" s="122" t="s">
        <v>73</v>
      </c>
      <c r="E31" s="123">
        <v>1</v>
      </c>
      <c r="F31" s="124">
        <v>20000</v>
      </c>
      <c r="G31" s="125">
        <f t="shared" si="64"/>
        <v>20000</v>
      </c>
      <c r="H31" s="123">
        <v>1</v>
      </c>
      <c r="I31" s="124">
        <v>20000</v>
      </c>
      <c r="J31" s="125">
        <f t="shared" si="65"/>
        <v>20000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20000</v>
      </c>
      <c r="X31" s="127">
        <f t="shared" si="71"/>
        <v>20000</v>
      </c>
      <c r="Y31" s="127">
        <f t="shared" si="6"/>
        <v>0</v>
      </c>
      <c r="Z31" s="128">
        <f t="shared" si="7"/>
        <v>0</v>
      </c>
      <c r="AA31" s="357" t="s">
        <v>364</v>
      </c>
      <c r="AB31" s="7"/>
      <c r="AC31" s="7"/>
      <c r="AD31" s="7"/>
      <c r="AE31" s="7"/>
      <c r="AF31" s="7"/>
      <c r="AG31" s="7"/>
    </row>
    <row r="32" spans="1:33" ht="30" customHeight="1">
      <c r="A32" s="132" t="s">
        <v>70</v>
      </c>
      <c r="B32" s="133" t="s">
        <v>98</v>
      </c>
      <c r="C32" s="164" t="s">
        <v>84</v>
      </c>
      <c r="D32" s="134" t="s">
        <v>73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>
      <c r="A33" s="166" t="s">
        <v>99</v>
      </c>
      <c r="B33" s="167"/>
      <c r="C33" s="168"/>
      <c r="D33" s="169"/>
      <c r="E33" s="170"/>
      <c r="F33" s="171"/>
      <c r="G33" s="172">
        <f>G13+G17+G21+G25+G29</f>
        <v>303695</v>
      </c>
      <c r="H33" s="170"/>
      <c r="I33" s="171"/>
      <c r="J33" s="172">
        <f>J13+J17+J21+J25+J29</f>
        <v>289972.5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303695</v>
      </c>
      <c r="X33" s="174">
        <f t="shared" si="72"/>
        <v>289972.5</v>
      </c>
      <c r="Y33" s="175">
        <f t="shared" si="6"/>
        <v>13722.5</v>
      </c>
      <c r="Z33" s="176">
        <f t="shared" si="7"/>
        <v>4.518513640329936E-2</v>
      </c>
      <c r="AA33" s="177"/>
      <c r="AB33" s="6"/>
      <c r="AC33" s="7"/>
      <c r="AD33" s="7"/>
      <c r="AE33" s="7"/>
      <c r="AF33" s="7"/>
      <c r="AG33" s="7"/>
    </row>
    <row r="34" spans="1:33" ht="30" customHeight="1">
      <c r="A34" s="178" t="s">
        <v>65</v>
      </c>
      <c r="B34" s="179">
        <v>2</v>
      </c>
      <c r="C34" s="180" t="s">
        <v>100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>
      <c r="A35" s="108" t="s">
        <v>67</v>
      </c>
      <c r="B35" s="155" t="s">
        <v>101</v>
      </c>
      <c r="C35" s="110" t="s">
        <v>102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>
      <c r="A36" s="119" t="s">
        <v>70</v>
      </c>
      <c r="B36" s="120" t="s">
        <v>103</v>
      </c>
      <c r="C36" s="121" t="s">
        <v>104</v>
      </c>
      <c r="D36" s="122" t="s">
        <v>105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>
      <c r="A37" s="119" t="s">
        <v>70</v>
      </c>
      <c r="B37" s="120" t="s">
        <v>106</v>
      </c>
      <c r="C37" s="121" t="s">
        <v>104</v>
      </c>
      <c r="D37" s="122" t="s">
        <v>105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47" t="s">
        <v>70</v>
      </c>
      <c r="B38" s="154" t="s">
        <v>107</v>
      </c>
      <c r="C38" s="121" t="s">
        <v>104</v>
      </c>
      <c r="D38" s="148" t="s">
        <v>105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>
      <c r="A39" s="108" t="s">
        <v>67</v>
      </c>
      <c r="B39" s="155" t="s">
        <v>108</v>
      </c>
      <c r="C39" s="153" t="s">
        <v>109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>
      <c r="A40" s="119" t="s">
        <v>70</v>
      </c>
      <c r="B40" s="120" t="s">
        <v>110</v>
      </c>
      <c r="C40" s="121" t="s">
        <v>111</v>
      </c>
      <c r="D40" s="122" t="s">
        <v>112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>
      <c r="A41" s="119" t="s">
        <v>70</v>
      </c>
      <c r="B41" s="120" t="s">
        <v>113</v>
      </c>
      <c r="C41" s="187" t="s">
        <v>111</v>
      </c>
      <c r="D41" s="122" t="s">
        <v>112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47" t="s">
        <v>70</v>
      </c>
      <c r="B42" s="154" t="s">
        <v>114</v>
      </c>
      <c r="C42" s="188" t="s">
        <v>111</v>
      </c>
      <c r="D42" s="148" t="s">
        <v>112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>
      <c r="A43" s="108" t="s">
        <v>67</v>
      </c>
      <c r="B43" s="155" t="s">
        <v>115</v>
      </c>
      <c r="C43" s="153" t="s">
        <v>116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>
      <c r="A44" s="119" t="s">
        <v>70</v>
      </c>
      <c r="B44" s="120" t="s">
        <v>117</v>
      </c>
      <c r="C44" s="121" t="s">
        <v>118</v>
      </c>
      <c r="D44" s="122" t="s">
        <v>112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>
      <c r="A45" s="119" t="s">
        <v>70</v>
      </c>
      <c r="B45" s="120" t="s">
        <v>119</v>
      </c>
      <c r="C45" s="121" t="s">
        <v>120</v>
      </c>
      <c r="D45" s="122" t="s">
        <v>112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>
      <c r="A46" s="132" t="s">
        <v>70</v>
      </c>
      <c r="B46" s="133" t="s">
        <v>121</v>
      </c>
      <c r="C46" s="164" t="s">
        <v>118</v>
      </c>
      <c r="D46" s="134" t="s">
        <v>112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>
      <c r="A47" s="166" t="s">
        <v>122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>
      <c r="A48" s="178" t="s">
        <v>65</v>
      </c>
      <c r="B48" s="179">
        <v>3</v>
      </c>
      <c r="C48" s="180" t="s">
        <v>123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>
      <c r="A49" s="108" t="s">
        <v>67</v>
      </c>
      <c r="B49" s="155" t="s">
        <v>124</v>
      </c>
      <c r="C49" s="110" t="s">
        <v>125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>
      <c r="A50" s="119" t="s">
        <v>70</v>
      </c>
      <c r="B50" s="120" t="s">
        <v>126</v>
      </c>
      <c r="C50" s="187" t="s">
        <v>127</v>
      </c>
      <c r="D50" s="122" t="s">
        <v>105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>
      <c r="A51" s="119" t="s">
        <v>70</v>
      </c>
      <c r="B51" s="120" t="s">
        <v>128</v>
      </c>
      <c r="C51" s="187" t="s">
        <v>129</v>
      </c>
      <c r="D51" s="122" t="s">
        <v>105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32" t="s">
        <v>70</v>
      </c>
      <c r="B52" s="133" t="s">
        <v>130</v>
      </c>
      <c r="C52" s="163" t="s">
        <v>131</v>
      </c>
      <c r="D52" s="134" t="s">
        <v>105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>
      <c r="A53" s="108" t="s">
        <v>67</v>
      </c>
      <c r="B53" s="155" t="s">
        <v>132</v>
      </c>
      <c r="C53" s="140" t="s">
        <v>133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>
      <c r="A54" s="119" t="s">
        <v>70</v>
      </c>
      <c r="B54" s="120" t="s">
        <v>134</v>
      </c>
      <c r="C54" s="187" t="s">
        <v>135</v>
      </c>
      <c r="D54" s="122" t="s">
        <v>136</v>
      </c>
      <c r="E54" s="410" t="s">
        <v>137</v>
      </c>
      <c r="F54" s="411"/>
      <c r="G54" s="412"/>
      <c r="H54" s="410" t="s">
        <v>137</v>
      </c>
      <c r="I54" s="411"/>
      <c r="J54" s="412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>
      <c r="A55" s="132" t="s">
        <v>70</v>
      </c>
      <c r="B55" s="133" t="s">
        <v>138</v>
      </c>
      <c r="C55" s="163" t="s">
        <v>139</v>
      </c>
      <c r="D55" s="134" t="s">
        <v>136</v>
      </c>
      <c r="E55" s="380"/>
      <c r="F55" s="413"/>
      <c r="G55" s="381"/>
      <c r="H55" s="380"/>
      <c r="I55" s="413"/>
      <c r="J55" s="381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>
      <c r="A56" s="166" t="s">
        <v>140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>
      <c r="A57" s="178" t="s">
        <v>65</v>
      </c>
      <c r="B57" s="179">
        <v>4</v>
      </c>
      <c r="C57" s="180" t="s">
        <v>141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>
      <c r="A58" s="108" t="s">
        <v>67</v>
      </c>
      <c r="B58" s="155" t="s">
        <v>142</v>
      </c>
      <c r="C58" s="192" t="s">
        <v>143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>
      <c r="A59" s="119" t="s">
        <v>70</v>
      </c>
      <c r="B59" s="120" t="s">
        <v>144</v>
      </c>
      <c r="C59" s="187" t="s">
        <v>145</v>
      </c>
      <c r="D59" s="194" t="s">
        <v>146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>
      <c r="A60" s="119" t="s">
        <v>70</v>
      </c>
      <c r="B60" s="120" t="s">
        <v>147</v>
      </c>
      <c r="C60" s="187" t="s">
        <v>145</v>
      </c>
      <c r="D60" s="194" t="s">
        <v>146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47" t="s">
        <v>70</v>
      </c>
      <c r="B61" s="133" t="s">
        <v>148</v>
      </c>
      <c r="C61" s="163" t="s">
        <v>145</v>
      </c>
      <c r="D61" s="194" t="s">
        <v>146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>
      <c r="A62" s="108" t="s">
        <v>67</v>
      </c>
      <c r="B62" s="155" t="s">
        <v>149</v>
      </c>
      <c r="C62" s="153" t="s">
        <v>150</v>
      </c>
      <c r="D62" s="141"/>
      <c r="E62" s="142">
        <f>SUM(E63:E65)</f>
        <v>9</v>
      </c>
      <c r="F62" s="143"/>
      <c r="G62" s="144">
        <f t="shared" ref="G62:H62" si="170">SUM(G63:G65)</f>
        <v>90000</v>
      </c>
      <c r="H62" s="142">
        <f t="shared" si="170"/>
        <v>9</v>
      </c>
      <c r="I62" s="143"/>
      <c r="J62" s="144">
        <f t="shared" ref="J62:K62" si="171">SUM(J63:J65)</f>
        <v>90000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90000</v>
      </c>
      <c r="X62" s="144">
        <f t="shared" si="175"/>
        <v>90000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236.5" customHeight="1" thickBot="1">
      <c r="A63" s="119" t="s">
        <v>70</v>
      </c>
      <c r="B63" s="120" t="s">
        <v>151</v>
      </c>
      <c r="C63" s="372" t="s">
        <v>355</v>
      </c>
      <c r="D63" s="202" t="s">
        <v>356</v>
      </c>
      <c r="E63" s="123">
        <v>9</v>
      </c>
      <c r="F63" s="124">
        <v>10000</v>
      </c>
      <c r="G63" s="125">
        <f t="shared" ref="G63:G65" si="176">E63*F63</f>
        <v>90000</v>
      </c>
      <c r="H63" s="123">
        <v>9</v>
      </c>
      <c r="I63" s="124">
        <v>10000</v>
      </c>
      <c r="J63" s="125">
        <f t="shared" ref="J63:J65" si="177">H63*I63</f>
        <v>90000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90000</v>
      </c>
      <c r="X63" s="127">
        <f t="shared" ref="X63:X65" si="183">J63+P63+V63</f>
        <v>90000</v>
      </c>
      <c r="Y63" s="127">
        <f t="shared" si="160"/>
        <v>0</v>
      </c>
      <c r="Z63" s="128">
        <f t="shared" si="161"/>
        <v>0</v>
      </c>
      <c r="AA63" s="356" t="s">
        <v>362</v>
      </c>
      <c r="AB63" s="131"/>
      <c r="AC63" s="131"/>
      <c r="AD63" s="131"/>
      <c r="AE63" s="131"/>
      <c r="AF63" s="131"/>
      <c r="AG63" s="131"/>
    </row>
    <row r="64" spans="1:33" ht="30" customHeight="1">
      <c r="A64" s="119" t="s">
        <v>70</v>
      </c>
      <c r="B64" s="120" t="s">
        <v>153</v>
      </c>
      <c r="C64" s="201" t="s">
        <v>127</v>
      </c>
      <c r="D64" s="202" t="s">
        <v>152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32" t="s">
        <v>70</v>
      </c>
      <c r="B65" s="154" t="s">
        <v>154</v>
      </c>
      <c r="C65" s="203" t="s">
        <v>129</v>
      </c>
      <c r="D65" s="202" t="s">
        <v>152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>
      <c r="A66" s="108" t="s">
        <v>67</v>
      </c>
      <c r="B66" s="155" t="s">
        <v>155</v>
      </c>
      <c r="C66" s="153" t="s">
        <v>156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>
      <c r="A67" s="119" t="s">
        <v>70</v>
      </c>
      <c r="B67" s="120" t="s">
        <v>157</v>
      </c>
      <c r="C67" s="201" t="s">
        <v>158</v>
      </c>
      <c r="D67" s="202" t="s">
        <v>159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>
      <c r="A68" s="119" t="s">
        <v>70</v>
      </c>
      <c r="B68" s="120" t="s">
        <v>160</v>
      </c>
      <c r="C68" s="201" t="s">
        <v>161</v>
      </c>
      <c r="D68" s="202" t="s">
        <v>159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32" t="s">
        <v>70</v>
      </c>
      <c r="B69" s="154" t="s">
        <v>162</v>
      </c>
      <c r="C69" s="203" t="s">
        <v>163</v>
      </c>
      <c r="D69" s="204" t="s">
        <v>159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>
      <c r="A70" s="108" t="s">
        <v>67</v>
      </c>
      <c r="B70" s="155" t="s">
        <v>164</v>
      </c>
      <c r="C70" s="153" t="s">
        <v>165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>
      <c r="A71" s="119" t="s">
        <v>70</v>
      </c>
      <c r="B71" s="120" t="s">
        <v>166</v>
      </c>
      <c r="C71" s="187" t="s">
        <v>167</v>
      </c>
      <c r="D71" s="202" t="s">
        <v>105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>
      <c r="A72" s="119" t="s">
        <v>70</v>
      </c>
      <c r="B72" s="120" t="s">
        <v>168</v>
      </c>
      <c r="C72" s="187" t="s">
        <v>167</v>
      </c>
      <c r="D72" s="202" t="s">
        <v>105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32" t="s">
        <v>70</v>
      </c>
      <c r="B73" s="133" t="s">
        <v>169</v>
      </c>
      <c r="C73" s="163" t="s">
        <v>167</v>
      </c>
      <c r="D73" s="204" t="s">
        <v>105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>
      <c r="A74" s="108" t="s">
        <v>67</v>
      </c>
      <c r="B74" s="155" t="s">
        <v>170</v>
      </c>
      <c r="C74" s="153" t="s">
        <v>171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>
      <c r="A75" s="119" t="s">
        <v>70</v>
      </c>
      <c r="B75" s="120" t="s">
        <v>172</v>
      </c>
      <c r="C75" s="187" t="s">
        <v>167</v>
      </c>
      <c r="D75" s="202" t="s">
        <v>105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>
      <c r="A76" s="119" t="s">
        <v>70</v>
      </c>
      <c r="B76" s="120" t="s">
        <v>173</v>
      </c>
      <c r="C76" s="187" t="s">
        <v>167</v>
      </c>
      <c r="D76" s="202" t="s">
        <v>105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>
      <c r="A77" s="132" t="s">
        <v>70</v>
      </c>
      <c r="B77" s="154" t="s">
        <v>174</v>
      </c>
      <c r="C77" s="163" t="s">
        <v>167</v>
      </c>
      <c r="D77" s="204" t="s">
        <v>105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>
      <c r="A78" s="166" t="s">
        <v>175</v>
      </c>
      <c r="B78" s="167"/>
      <c r="C78" s="168"/>
      <c r="D78" s="169"/>
      <c r="E78" s="173">
        <f>E74+E70+E66+E62+E58</f>
        <v>9</v>
      </c>
      <c r="F78" s="189"/>
      <c r="G78" s="172">
        <f t="shared" ref="G78:H78" si="226">G74+G70+G66+G62+G58</f>
        <v>90000</v>
      </c>
      <c r="H78" s="173">
        <f t="shared" si="226"/>
        <v>9</v>
      </c>
      <c r="I78" s="189"/>
      <c r="J78" s="172">
        <f t="shared" ref="J78:K78" si="227">J74+J70+J66+J62+J58</f>
        <v>90000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90000</v>
      </c>
      <c r="X78" s="205">
        <f t="shared" si="231"/>
        <v>90000</v>
      </c>
      <c r="Y78" s="206">
        <f t="shared" si="160"/>
        <v>0</v>
      </c>
      <c r="Z78" s="206">
        <f t="shared" si="161"/>
        <v>0</v>
      </c>
      <c r="AA78" s="177"/>
      <c r="AB78" s="7"/>
      <c r="AC78" s="7"/>
      <c r="AD78" s="7"/>
      <c r="AE78" s="7"/>
      <c r="AF78" s="7"/>
      <c r="AG78" s="7"/>
    </row>
    <row r="79" spans="1:33" ht="30" customHeight="1">
      <c r="A79" s="207" t="s">
        <v>65</v>
      </c>
      <c r="B79" s="208">
        <v>5</v>
      </c>
      <c r="C79" s="209" t="s">
        <v>176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>
      <c r="A80" s="108" t="s">
        <v>67</v>
      </c>
      <c r="B80" s="155" t="s">
        <v>177</v>
      </c>
      <c r="C80" s="140" t="s">
        <v>178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>
      <c r="A81" s="119" t="s">
        <v>70</v>
      </c>
      <c r="B81" s="120" t="s">
        <v>179</v>
      </c>
      <c r="C81" s="212" t="s">
        <v>180</v>
      </c>
      <c r="D81" s="202" t="s">
        <v>181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>
      <c r="A82" s="119" t="s">
        <v>70</v>
      </c>
      <c r="B82" s="120" t="s">
        <v>182</v>
      </c>
      <c r="C82" s="212" t="s">
        <v>180</v>
      </c>
      <c r="D82" s="202" t="s">
        <v>181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>
      <c r="A83" s="132" t="s">
        <v>70</v>
      </c>
      <c r="B83" s="133" t="s">
        <v>183</v>
      </c>
      <c r="C83" s="212" t="s">
        <v>180</v>
      </c>
      <c r="D83" s="204" t="s">
        <v>181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>
      <c r="A84" s="108" t="s">
        <v>67</v>
      </c>
      <c r="B84" s="155" t="s">
        <v>184</v>
      </c>
      <c r="C84" s="140" t="s">
        <v>185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>
      <c r="A85" s="119" t="s">
        <v>70</v>
      </c>
      <c r="B85" s="120" t="s">
        <v>186</v>
      </c>
      <c r="C85" s="212" t="s">
        <v>187</v>
      </c>
      <c r="D85" s="215" t="s">
        <v>105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70</v>
      </c>
      <c r="B86" s="120" t="s">
        <v>188</v>
      </c>
      <c r="C86" s="187" t="s">
        <v>187</v>
      </c>
      <c r="D86" s="202" t="s">
        <v>105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>
      <c r="A87" s="132" t="s">
        <v>70</v>
      </c>
      <c r="B87" s="133" t="s">
        <v>189</v>
      </c>
      <c r="C87" s="163" t="s">
        <v>187</v>
      </c>
      <c r="D87" s="204" t="s">
        <v>105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>
      <c r="A88" s="108" t="s">
        <v>67</v>
      </c>
      <c r="B88" s="155" t="s">
        <v>190</v>
      </c>
      <c r="C88" s="216" t="s">
        <v>191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>
      <c r="A89" s="119" t="s">
        <v>70</v>
      </c>
      <c r="B89" s="120" t="s">
        <v>192</v>
      </c>
      <c r="C89" s="218" t="s">
        <v>111</v>
      </c>
      <c r="D89" s="219" t="s">
        <v>112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>
      <c r="A90" s="119" t="s">
        <v>70</v>
      </c>
      <c r="B90" s="120" t="s">
        <v>193</v>
      </c>
      <c r="C90" s="218" t="s">
        <v>111</v>
      </c>
      <c r="D90" s="219" t="s">
        <v>112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>
      <c r="A91" s="132" t="s">
        <v>70</v>
      </c>
      <c r="B91" s="133" t="s">
        <v>194</v>
      </c>
      <c r="C91" s="220" t="s">
        <v>111</v>
      </c>
      <c r="D91" s="219" t="s">
        <v>112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>
      <c r="A92" s="414" t="s">
        <v>195</v>
      </c>
      <c r="B92" s="389"/>
      <c r="C92" s="389"/>
      <c r="D92" s="390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>
      <c r="A93" s="178" t="s">
        <v>65</v>
      </c>
      <c r="B93" s="179">
        <v>6</v>
      </c>
      <c r="C93" s="180" t="s">
        <v>196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>
      <c r="A94" s="108" t="s">
        <v>67</v>
      </c>
      <c r="B94" s="155" t="s">
        <v>197</v>
      </c>
      <c r="C94" s="221" t="s">
        <v>198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>
      <c r="A95" s="119" t="s">
        <v>70</v>
      </c>
      <c r="B95" s="120" t="s">
        <v>199</v>
      </c>
      <c r="C95" s="187" t="s">
        <v>200</v>
      </c>
      <c r="D95" s="122" t="s">
        <v>105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>
      <c r="A96" s="119" t="s">
        <v>70</v>
      </c>
      <c r="B96" s="120" t="s">
        <v>201</v>
      </c>
      <c r="C96" s="187" t="s">
        <v>200</v>
      </c>
      <c r="D96" s="122" t="s">
        <v>105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>
      <c r="A97" s="132" t="s">
        <v>70</v>
      </c>
      <c r="B97" s="133" t="s">
        <v>202</v>
      </c>
      <c r="C97" s="163" t="s">
        <v>200</v>
      </c>
      <c r="D97" s="134" t="s">
        <v>105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>
      <c r="A98" s="108" t="s">
        <v>65</v>
      </c>
      <c r="B98" s="155" t="s">
        <v>203</v>
      </c>
      <c r="C98" s="222" t="s">
        <v>204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>
      <c r="A99" s="119" t="s">
        <v>70</v>
      </c>
      <c r="B99" s="120" t="s">
        <v>205</v>
      </c>
      <c r="C99" s="187" t="s">
        <v>200</v>
      </c>
      <c r="D99" s="122" t="s">
        <v>105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>
      <c r="A100" s="119" t="s">
        <v>70</v>
      </c>
      <c r="B100" s="120" t="s">
        <v>206</v>
      </c>
      <c r="C100" s="187" t="s">
        <v>200</v>
      </c>
      <c r="D100" s="122" t="s">
        <v>105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>
      <c r="A101" s="132" t="s">
        <v>70</v>
      </c>
      <c r="B101" s="133" t="s">
        <v>207</v>
      </c>
      <c r="C101" s="163" t="s">
        <v>200</v>
      </c>
      <c r="D101" s="134" t="s">
        <v>105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>
      <c r="A102" s="108" t="s">
        <v>65</v>
      </c>
      <c r="B102" s="155" t="s">
        <v>208</v>
      </c>
      <c r="C102" s="222" t="s">
        <v>209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>
      <c r="A103" s="119" t="s">
        <v>70</v>
      </c>
      <c r="B103" s="120" t="s">
        <v>210</v>
      </c>
      <c r="C103" s="187" t="s">
        <v>200</v>
      </c>
      <c r="D103" s="122" t="s">
        <v>105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>
      <c r="A104" s="119" t="s">
        <v>70</v>
      </c>
      <c r="B104" s="120" t="s">
        <v>211</v>
      </c>
      <c r="C104" s="187" t="s">
        <v>200</v>
      </c>
      <c r="D104" s="122" t="s">
        <v>105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>
      <c r="A105" s="132" t="s">
        <v>70</v>
      </c>
      <c r="B105" s="133" t="s">
        <v>212</v>
      </c>
      <c r="C105" s="163" t="s">
        <v>200</v>
      </c>
      <c r="D105" s="134" t="s">
        <v>105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>
      <c r="A106" s="166" t="s">
        <v>213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0</v>
      </c>
      <c r="Y106" s="225">
        <f t="shared" si="283"/>
        <v>0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>
      <c r="A107" s="178" t="s">
        <v>65</v>
      </c>
      <c r="B107" s="208">
        <v>7</v>
      </c>
      <c r="C107" s="180" t="s">
        <v>214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>
      <c r="A108" s="119" t="s">
        <v>70</v>
      </c>
      <c r="B108" s="120" t="s">
        <v>215</v>
      </c>
      <c r="C108" s="187" t="s">
        <v>216</v>
      </c>
      <c r="D108" s="122" t="s">
        <v>105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>
      <c r="A109" s="119" t="s">
        <v>70</v>
      </c>
      <c r="B109" s="120" t="s">
        <v>217</v>
      </c>
      <c r="C109" s="187" t="s">
        <v>218</v>
      </c>
      <c r="D109" s="122" t="s">
        <v>105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>
      <c r="A110" s="119" t="s">
        <v>70</v>
      </c>
      <c r="B110" s="120" t="s">
        <v>219</v>
      </c>
      <c r="C110" s="187" t="s">
        <v>220</v>
      </c>
      <c r="D110" s="122" t="s">
        <v>105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>
      <c r="A111" s="119" t="s">
        <v>70</v>
      </c>
      <c r="B111" s="120" t="s">
        <v>221</v>
      </c>
      <c r="C111" s="187" t="s">
        <v>222</v>
      </c>
      <c r="D111" s="122" t="s">
        <v>105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>
      <c r="A112" s="119" t="s">
        <v>70</v>
      </c>
      <c r="B112" s="120" t="s">
        <v>223</v>
      </c>
      <c r="C112" s="187" t="s">
        <v>224</v>
      </c>
      <c r="D112" s="122" t="s">
        <v>105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>
      <c r="A113" s="119" t="s">
        <v>70</v>
      </c>
      <c r="B113" s="120" t="s">
        <v>225</v>
      </c>
      <c r="C113" s="187" t="s">
        <v>226</v>
      </c>
      <c r="D113" s="122" t="s">
        <v>105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>
      <c r="A114" s="119" t="s">
        <v>70</v>
      </c>
      <c r="B114" s="120" t="s">
        <v>227</v>
      </c>
      <c r="C114" s="187" t="s">
        <v>228</v>
      </c>
      <c r="D114" s="122" t="s">
        <v>105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>
      <c r="A115" s="119" t="s">
        <v>70</v>
      </c>
      <c r="B115" s="120" t="s">
        <v>229</v>
      </c>
      <c r="C115" s="187" t="s">
        <v>230</v>
      </c>
      <c r="D115" s="122" t="s">
        <v>105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>
      <c r="A116" s="132" t="s">
        <v>70</v>
      </c>
      <c r="B116" s="120" t="s">
        <v>231</v>
      </c>
      <c r="C116" s="163" t="s">
        <v>232</v>
      </c>
      <c r="D116" s="122" t="s">
        <v>105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>
      <c r="A117" s="132" t="s">
        <v>70</v>
      </c>
      <c r="B117" s="120" t="s">
        <v>233</v>
      </c>
      <c r="C117" s="163" t="s">
        <v>234</v>
      </c>
      <c r="D117" s="134" t="s">
        <v>105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>
      <c r="A118" s="132" t="s">
        <v>70</v>
      </c>
      <c r="B118" s="120" t="s">
        <v>235</v>
      </c>
      <c r="C118" s="235" t="s">
        <v>236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>
      <c r="A119" s="166" t="s">
        <v>237</v>
      </c>
      <c r="B119" s="167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>
      <c r="A120" s="178" t="s">
        <v>65</v>
      </c>
      <c r="B120" s="208">
        <v>8</v>
      </c>
      <c r="C120" s="240" t="s">
        <v>238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>
      <c r="A121" s="241" t="s">
        <v>70</v>
      </c>
      <c r="B121" s="242" t="s">
        <v>239</v>
      </c>
      <c r="C121" s="243" t="s">
        <v>240</v>
      </c>
      <c r="D121" s="122" t="s">
        <v>241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>
      <c r="A122" s="241" t="s">
        <v>70</v>
      </c>
      <c r="B122" s="242" t="s">
        <v>242</v>
      </c>
      <c r="C122" s="243" t="s">
        <v>243</v>
      </c>
      <c r="D122" s="122" t="s">
        <v>241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>
      <c r="A123" s="241" t="s">
        <v>70</v>
      </c>
      <c r="B123" s="242" t="s">
        <v>244</v>
      </c>
      <c r="C123" s="243" t="s">
        <v>245</v>
      </c>
      <c r="D123" s="122" t="s">
        <v>246</v>
      </c>
      <c r="E123" s="244"/>
      <c r="F123" s="245"/>
      <c r="G123" s="125">
        <f t="shared" si="338"/>
        <v>0</v>
      </c>
      <c r="H123" s="244"/>
      <c r="I123" s="245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6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241" t="s">
        <v>70</v>
      </c>
      <c r="B124" s="242" t="s">
        <v>247</v>
      </c>
      <c r="C124" s="243" t="s">
        <v>248</v>
      </c>
      <c r="D124" s="122" t="s">
        <v>246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4"/>
      <c r="L124" s="245"/>
      <c r="M124" s="125">
        <f t="shared" si="340"/>
        <v>0</v>
      </c>
      <c r="N124" s="244"/>
      <c r="O124" s="245"/>
      <c r="P124" s="125">
        <f t="shared" si="341"/>
        <v>0</v>
      </c>
      <c r="Q124" s="244"/>
      <c r="R124" s="245"/>
      <c r="S124" s="125">
        <f t="shared" si="342"/>
        <v>0</v>
      </c>
      <c r="T124" s="244"/>
      <c r="U124" s="245"/>
      <c r="V124" s="229">
        <f t="shared" si="343"/>
        <v>0</v>
      </c>
      <c r="W124" s="246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>
      <c r="A125" s="241" t="s">
        <v>70</v>
      </c>
      <c r="B125" s="242" t="s">
        <v>249</v>
      </c>
      <c r="C125" s="243" t="s">
        <v>250</v>
      </c>
      <c r="D125" s="122" t="s">
        <v>246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247" t="s">
        <v>70</v>
      </c>
      <c r="B126" s="248" t="s">
        <v>251</v>
      </c>
      <c r="C126" s="249" t="s">
        <v>252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>
      <c r="A127" s="166" t="s">
        <v>253</v>
      </c>
      <c r="B127" s="167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50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>
      <c r="A128" s="178" t="s">
        <v>65</v>
      </c>
      <c r="B128" s="179">
        <v>9</v>
      </c>
      <c r="C128" s="180" t="s">
        <v>254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0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>
      <c r="A129" s="253" t="s">
        <v>70</v>
      </c>
      <c r="B129" s="254">
        <v>43839</v>
      </c>
      <c r="C129" s="255" t="s">
        <v>255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>
      <c r="A130" s="119" t="s">
        <v>70</v>
      </c>
      <c r="B130" s="261">
        <v>43870</v>
      </c>
      <c r="C130" s="187" t="s">
        <v>256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>
      <c r="A131" s="119" t="s">
        <v>70</v>
      </c>
      <c r="B131" s="261">
        <v>43899</v>
      </c>
      <c r="C131" s="187" t="s">
        <v>257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70</v>
      </c>
      <c r="B132" s="261">
        <v>43930</v>
      </c>
      <c r="C132" s="187" t="s">
        <v>258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>
      <c r="A133" s="132" t="s">
        <v>70</v>
      </c>
      <c r="B133" s="261">
        <v>43960</v>
      </c>
      <c r="C133" s="163" t="s">
        <v>259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>
      <c r="A134" s="132" t="s">
        <v>70</v>
      </c>
      <c r="B134" s="261">
        <v>43991</v>
      </c>
      <c r="C134" s="235" t="s">
        <v>260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>
      <c r="A135" s="166" t="s">
        <v>261</v>
      </c>
      <c r="B135" s="167"/>
      <c r="C135" s="168"/>
      <c r="D135" s="169"/>
      <c r="E135" s="173">
        <f>SUM(E129:E133)</f>
        <v>0</v>
      </c>
      <c r="F135" s="189"/>
      <c r="G135" s="172">
        <f>SUM(G129:G134)</f>
        <v>0</v>
      </c>
      <c r="H135" s="173">
        <f>SUM(H129:H133)</f>
        <v>0</v>
      </c>
      <c r="I135" s="189"/>
      <c r="J135" s="172">
        <f>SUM(J129:J134)</f>
        <v>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0</v>
      </c>
      <c r="X135" s="225">
        <f t="shared" si="359"/>
        <v>0</v>
      </c>
      <c r="Y135" s="225">
        <f t="shared" si="357"/>
        <v>0</v>
      </c>
      <c r="Z135" s="225" t="e">
        <f t="shared" si="358"/>
        <v>#DIV/0!</v>
      </c>
      <c r="AA135" s="226"/>
      <c r="AB135" s="7"/>
      <c r="AC135" s="7"/>
      <c r="AD135" s="7"/>
      <c r="AE135" s="7"/>
      <c r="AF135" s="7"/>
      <c r="AG135" s="7"/>
    </row>
    <row r="136" spans="1:33" ht="30" customHeight="1">
      <c r="A136" s="178" t="s">
        <v>65</v>
      </c>
      <c r="B136" s="208">
        <v>10</v>
      </c>
      <c r="C136" s="240" t="s">
        <v>262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>
      <c r="A137" s="119" t="s">
        <v>70</v>
      </c>
      <c r="B137" s="261">
        <v>43840</v>
      </c>
      <c r="C137" s="266" t="s">
        <v>263</v>
      </c>
      <c r="D137" s="256"/>
      <c r="E137" s="267"/>
      <c r="F137" s="160"/>
      <c r="G137" s="161">
        <f t="shared" ref="G137:G141" si="360">E137*F137</f>
        <v>0</v>
      </c>
      <c r="H137" s="267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8">
        <f t="shared" ref="V137:V141" si="365">T137*U137</f>
        <v>0</v>
      </c>
      <c r="W137" s="269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70"/>
      <c r="AB137" s="131"/>
      <c r="AC137" s="131"/>
      <c r="AD137" s="131"/>
      <c r="AE137" s="131"/>
      <c r="AF137" s="131"/>
      <c r="AG137" s="131"/>
    </row>
    <row r="138" spans="1:33" ht="30" customHeight="1">
      <c r="A138" s="119" t="s">
        <v>70</v>
      </c>
      <c r="B138" s="261">
        <v>43871</v>
      </c>
      <c r="C138" s="266" t="s">
        <v>263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70</v>
      </c>
      <c r="B139" s="261">
        <v>43900</v>
      </c>
      <c r="C139" s="266" t="s">
        <v>263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>
      <c r="A140" s="132" t="s">
        <v>70</v>
      </c>
      <c r="B140" s="271">
        <v>43931</v>
      </c>
      <c r="C140" s="163" t="s">
        <v>264</v>
      </c>
      <c r="D140" s="264" t="s">
        <v>73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2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>
      <c r="A141" s="132" t="s">
        <v>70</v>
      </c>
      <c r="B141" s="273">
        <v>43961</v>
      </c>
      <c r="C141" s="235" t="s">
        <v>265</v>
      </c>
      <c r="D141" s="274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5"/>
      <c r="AB141" s="7"/>
      <c r="AC141" s="7"/>
      <c r="AD141" s="7"/>
      <c r="AE141" s="7"/>
      <c r="AF141" s="7"/>
      <c r="AG141" s="7"/>
    </row>
    <row r="142" spans="1:33" ht="30" customHeight="1">
      <c r="A142" s="166" t="s">
        <v>266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>
      <c r="A143" s="178" t="s">
        <v>65</v>
      </c>
      <c r="B143" s="208">
        <v>11</v>
      </c>
      <c r="C143" s="180" t="s">
        <v>267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>
      <c r="A144" s="276" t="s">
        <v>70</v>
      </c>
      <c r="B144" s="261">
        <v>43841</v>
      </c>
      <c r="C144" s="266" t="s">
        <v>268</v>
      </c>
      <c r="D144" s="158" t="s">
        <v>105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8">
        <f t="shared" ref="V144:V145" si="376">T144*U144</f>
        <v>0</v>
      </c>
      <c r="W144" s="269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70"/>
      <c r="AB144" s="131"/>
      <c r="AC144" s="131"/>
      <c r="AD144" s="131"/>
      <c r="AE144" s="131"/>
      <c r="AF144" s="131"/>
      <c r="AG144" s="131"/>
    </row>
    <row r="145" spans="1:33" ht="30" customHeight="1">
      <c r="A145" s="277" t="s">
        <v>70</v>
      </c>
      <c r="B145" s="261">
        <v>43872</v>
      </c>
      <c r="C145" s="163" t="s">
        <v>268</v>
      </c>
      <c r="D145" s="134" t="s">
        <v>105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8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5"/>
      <c r="AB145" s="130"/>
      <c r="AC145" s="131"/>
      <c r="AD145" s="131"/>
      <c r="AE145" s="131"/>
      <c r="AF145" s="131"/>
      <c r="AG145" s="131"/>
    </row>
    <row r="146" spans="1:33" ht="30" customHeight="1">
      <c r="A146" s="403" t="s">
        <v>269</v>
      </c>
      <c r="B146" s="404"/>
      <c r="C146" s="404"/>
      <c r="D146" s="405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>
      <c r="A147" s="207" t="s">
        <v>65</v>
      </c>
      <c r="B147" s="208">
        <v>12</v>
      </c>
      <c r="C147" s="209" t="s">
        <v>270</v>
      </c>
      <c r="D147" s="279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>
      <c r="A148" s="156" t="s">
        <v>70</v>
      </c>
      <c r="B148" s="280">
        <v>43842</v>
      </c>
      <c r="C148" s="281" t="s">
        <v>271</v>
      </c>
      <c r="D148" s="256" t="s">
        <v>272</v>
      </c>
      <c r="E148" s="267"/>
      <c r="F148" s="160"/>
      <c r="G148" s="161">
        <f t="shared" ref="G148:G151" si="387">E148*F148</f>
        <v>0</v>
      </c>
      <c r="H148" s="267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8">
        <f t="shared" ref="V148:V151" si="392">T148*U148</f>
        <v>0</v>
      </c>
      <c r="W148" s="269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2"/>
      <c r="AB148" s="130"/>
      <c r="AC148" s="131"/>
      <c r="AD148" s="131"/>
      <c r="AE148" s="131"/>
      <c r="AF148" s="131"/>
      <c r="AG148" s="131"/>
    </row>
    <row r="149" spans="1:33" ht="30" customHeight="1">
      <c r="A149" s="119" t="s">
        <v>70</v>
      </c>
      <c r="B149" s="261">
        <v>43873</v>
      </c>
      <c r="C149" s="187" t="s">
        <v>273</v>
      </c>
      <c r="D149" s="262" t="s">
        <v>241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3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4"/>
      <c r="AB149" s="131"/>
      <c r="AC149" s="131"/>
      <c r="AD149" s="131"/>
      <c r="AE149" s="131"/>
      <c r="AF149" s="131"/>
      <c r="AG149" s="131"/>
    </row>
    <row r="150" spans="1:33" ht="30" customHeight="1">
      <c r="A150" s="132" t="s">
        <v>70</v>
      </c>
      <c r="B150" s="271">
        <v>43902</v>
      </c>
      <c r="C150" s="163" t="s">
        <v>274</v>
      </c>
      <c r="D150" s="264" t="s">
        <v>241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2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5"/>
      <c r="AB150" s="131"/>
      <c r="AC150" s="131"/>
      <c r="AD150" s="131"/>
      <c r="AE150" s="131"/>
      <c r="AF150" s="131"/>
      <c r="AG150" s="131"/>
    </row>
    <row r="151" spans="1:33" ht="30" customHeight="1">
      <c r="A151" s="132" t="s">
        <v>70</v>
      </c>
      <c r="B151" s="271">
        <v>43933</v>
      </c>
      <c r="C151" s="235" t="s">
        <v>275</v>
      </c>
      <c r="D151" s="274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>
      <c r="A152" s="166" t="s">
        <v>276</v>
      </c>
      <c r="B152" s="167"/>
      <c r="C152" s="168"/>
      <c r="D152" s="286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>
      <c r="A153" s="207" t="s">
        <v>65</v>
      </c>
      <c r="B153" s="287">
        <v>13</v>
      </c>
      <c r="C153" s="209" t="s">
        <v>277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>
      <c r="A154" s="108" t="s">
        <v>67</v>
      </c>
      <c r="B154" s="155" t="s">
        <v>278</v>
      </c>
      <c r="C154" s="288" t="s">
        <v>279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9">
        <f t="shared" ref="V154:X154" si="398">SUM(V155:V158)</f>
        <v>0</v>
      </c>
      <c r="W154" s="290">
        <f t="shared" si="398"/>
        <v>0</v>
      </c>
      <c r="X154" s="144">
        <f t="shared" si="398"/>
        <v>0</v>
      </c>
      <c r="Y154" s="144">
        <f t="shared" ref="Y154:Y177" si="399">W154-X154</f>
        <v>0</v>
      </c>
      <c r="Z154" s="144" t="e">
        <f t="shared" ref="Z154:Z178" si="400">Y154/W154</f>
        <v>#DIV/0!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>
      <c r="A155" s="119" t="s">
        <v>70</v>
      </c>
      <c r="B155" s="120" t="s">
        <v>280</v>
      </c>
      <c r="C155" s="291" t="s">
        <v>281</v>
      </c>
      <c r="D155" s="122" t="s">
        <v>136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>
      <c r="A156" s="119" t="s">
        <v>70</v>
      </c>
      <c r="B156" s="120" t="s">
        <v>282</v>
      </c>
      <c r="C156" s="292" t="s">
        <v>283</v>
      </c>
      <c r="D156" s="122" t="s">
        <v>136</v>
      </c>
      <c r="E156" s="123"/>
      <c r="F156" s="124"/>
      <c r="G156" s="125">
        <f t="shared" si="401"/>
        <v>0</v>
      </c>
      <c r="H156" s="123"/>
      <c r="I156" s="124"/>
      <c r="J156" s="125">
        <f t="shared" si="402"/>
        <v>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0</v>
      </c>
      <c r="X156" s="127">
        <f t="shared" si="408"/>
        <v>0</v>
      </c>
      <c r="Y156" s="127">
        <f t="shared" si="399"/>
        <v>0</v>
      </c>
      <c r="Z156" s="128" t="e">
        <f t="shared" si="40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>
      <c r="A157" s="119" t="s">
        <v>70</v>
      </c>
      <c r="B157" s="120" t="s">
        <v>284</v>
      </c>
      <c r="C157" s="292" t="s">
        <v>285</v>
      </c>
      <c r="D157" s="122" t="s">
        <v>136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>
      <c r="A158" s="147" t="s">
        <v>70</v>
      </c>
      <c r="B158" s="154" t="s">
        <v>286</v>
      </c>
      <c r="C158" s="292" t="s">
        <v>287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3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>
      <c r="A159" s="294" t="s">
        <v>67</v>
      </c>
      <c r="B159" s="295" t="s">
        <v>278</v>
      </c>
      <c r="C159" s="222" t="s">
        <v>288</v>
      </c>
      <c r="D159" s="111"/>
      <c r="E159" s="112">
        <f>SUM(E160:E162)</f>
        <v>9</v>
      </c>
      <c r="F159" s="113"/>
      <c r="G159" s="114">
        <f>SUM(G160:G163)</f>
        <v>27000</v>
      </c>
      <c r="H159" s="112">
        <f>SUM(H160:H162)</f>
        <v>9</v>
      </c>
      <c r="I159" s="113"/>
      <c r="J159" s="114">
        <f>SUM(J160:J163)</f>
        <v>27000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27000</v>
      </c>
      <c r="X159" s="114">
        <f t="shared" si="409"/>
        <v>27000</v>
      </c>
      <c r="Y159" s="114">
        <f t="shared" si="399"/>
        <v>0</v>
      </c>
      <c r="Z159" s="114">
        <f t="shared" si="400"/>
        <v>0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thickBot="1">
      <c r="A160" s="119" t="s">
        <v>70</v>
      </c>
      <c r="B160" s="120" t="s">
        <v>289</v>
      </c>
      <c r="C160" s="373" t="s">
        <v>357</v>
      </c>
      <c r="D160" s="122" t="s">
        <v>358</v>
      </c>
      <c r="E160" s="123">
        <v>9</v>
      </c>
      <c r="F160" s="124">
        <v>3000</v>
      </c>
      <c r="G160" s="125">
        <f t="shared" ref="G160:G163" si="410">E160*F160</f>
        <v>27000</v>
      </c>
      <c r="H160" s="123">
        <v>9</v>
      </c>
      <c r="I160" s="124">
        <v>3000</v>
      </c>
      <c r="J160" s="125">
        <f t="shared" ref="J160:J163" si="411">H160*I160</f>
        <v>27000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27000</v>
      </c>
      <c r="X160" s="127">
        <f t="shared" ref="X160:X163" si="417">J160+P160+V160</f>
        <v>27000</v>
      </c>
      <c r="Y160" s="127">
        <f t="shared" si="399"/>
        <v>0</v>
      </c>
      <c r="Z160" s="128">
        <f t="shared" si="400"/>
        <v>0</v>
      </c>
      <c r="AA160" s="356" t="s">
        <v>361</v>
      </c>
      <c r="AB160" s="131"/>
      <c r="AC160" s="131"/>
      <c r="AD160" s="131"/>
      <c r="AE160" s="131"/>
      <c r="AF160" s="131"/>
      <c r="AG160" s="131"/>
    </row>
    <row r="161" spans="1:33" ht="30" customHeight="1">
      <c r="A161" s="119" t="s">
        <v>70</v>
      </c>
      <c r="B161" s="120" t="s">
        <v>291</v>
      </c>
      <c r="C161" s="354" t="s">
        <v>290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>
      <c r="A162" s="132" t="s">
        <v>70</v>
      </c>
      <c r="B162" s="133" t="s">
        <v>292</v>
      </c>
      <c r="C162" s="187" t="s">
        <v>290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>
      <c r="A163" s="132" t="s">
        <v>70</v>
      </c>
      <c r="B163" s="133" t="s">
        <v>293</v>
      </c>
      <c r="C163" s="188" t="s">
        <v>294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>
      <c r="A164" s="108" t="s">
        <v>67</v>
      </c>
      <c r="B164" s="155" t="s">
        <v>295</v>
      </c>
      <c r="C164" s="222" t="s">
        <v>296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6"/>
      <c r="AB164" s="118"/>
      <c r="AC164" s="118"/>
      <c r="AD164" s="118"/>
      <c r="AE164" s="118"/>
      <c r="AF164" s="118"/>
      <c r="AG164" s="118"/>
    </row>
    <row r="165" spans="1:33" ht="30" customHeight="1">
      <c r="A165" s="119" t="s">
        <v>70</v>
      </c>
      <c r="B165" s="120" t="s">
        <v>297</v>
      </c>
      <c r="C165" s="187" t="s">
        <v>298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4"/>
      <c r="AB165" s="131"/>
      <c r="AC165" s="131"/>
      <c r="AD165" s="131"/>
      <c r="AE165" s="131"/>
      <c r="AF165" s="131"/>
      <c r="AG165" s="131"/>
    </row>
    <row r="166" spans="1:33" ht="30" customHeight="1">
      <c r="A166" s="119" t="s">
        <v>70</v>
      </c>
      <c r="B166" s="120" t="s">
        <v>299</v>
      </c>
      <c r="C166" s="187" t="s">
        <v>298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>
      <c r="A167" s="132" t="s">
        <v>70</v>
      </c>
      <c r="B167" s="133" t="s">
        <v>300</v>
      </c>
      <c r="C167" s="163" t="s">
        <v>298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>
      <c r="A168" s="108" t="s">
        <v>67</v>
      </c>
      <c r="B168" s="155" t="s">
        <v>301</v>
      </c>
      <c r="C168" s="297" t="s">
        <v>277</v>
      </c>
      <c r="D168" s="141"/>
      <c r="E168" s="142">
        <f>SUM(E169:E175)</f>
        <v>7.5</v>
      </c>
      <c r="F168" s="143"/>
      <c r="G168" s="144">
        <f>SUM(G169:G176)</f>
        <v>37250</v>
      </c>
      <c r="H168" s="142">
        <f>SUM(H169:H175)</f>
        <v>3.5</v>
      </c>
      <c r="I168" s="143"/>
      <c r="J168" s="144">
        <f>SUM(J169:J176)</f>
        <v>36078.379999999997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37250</v>
      </c>
      <c r="X168" s="144">
        <f t="shared" si="432"/>
        <v>36078.379999999997</v>
      </c>
      <c r="Y168" s="144">
        <f t="shared" si="399"/>
        <v>1171.6200000000026</v>
      </c>
      <c r="Z168" s="144">
        <f t="shared" si="400"/>
        <v>3.145288590604034E-2</v>
      </c>
      <c r="AA168" s="296"/>
      <c r="AB168" s="118"/>
      <c r="AC168" s="118"/>
      <c r="AD168" s="118"/>
      <c r="AE168" s="118"/>
      <c r="AF168" s="118"/>
      <c r="AG168" s="118"/>
    </row>
    <row r="169" spans="1:33" ht="30" customHeight="1">
      <c r="A169" s="119" t="s">
        <v>70</v>
      </c>
      <c r="B169" s="120" t="s">
        <v>302</v>
      </c>
      <c r="C169" s="187" t="s">
        <v>303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4"/>
      <c r="AB169" s="131"/>
      <c r="AC169" s="131"/>
      <c r="AD169" s="131"/>
      <c r="AE169" s="131"/>
      <c r="AF169" s="131"/>
      <c r="AG169" s="131"/>
    </row>
    <row r="170" spans="1:33" ht="30" customHeight="1">
      <c r="A170" s="119" t="s">
        <v>70</v>
      </c>
      <c r="B170" s="120" t="s">
        <v>304</v>
      </c>
      <c r="C170" s="187" t="s">
        <v>305</v>
      </c>
      <c r="D170" s="122" t="s">
        <v>73</v>
      </c>
      <c r="E170" s="123">
        <v>2.5</v>
      </c>
      <c r="F170" s="124">
        <v>350</v>
      </c>
      <c r="G170" s="125">
        <f t="shared" si="433"/>
        <v>875</v>
      </c>
      <c r="H170" s="123">
        <v>1</v>
      </c>
      <c r="I170" s="124">
        <f>18+40.25+20.13</f>
        <v>78.38</v>
      </c>
      <c r="J170" s="125">
        <f>H170*I170</f>
        <v>78.38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875</v>
      </c>
      <c r="X170" s="127">
        <f t="shared" si="440"/>
        <v>78.38</v>
      </c>
      <c r="Y170" s="127">
        <f t="shared" si="399"/>
        <v>796.62</v>
      </c>
      <c r="Z170" s="128">
        <f t="shared" si="400"/>
        <v>0.9104228571428572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>
      <c r="A171" s="119" t="s">
        <v>70</v>
      </c>
      <c r="B171" s="120" t="s">
        <v>306</v>
      </c>
      <c r="C171" s="187" t="s">
        <v>307</v>
      </c>
      <c r="D171" s="122" t="s">
        <v>73</v>
      </c>
      <c r="E171" s="123">
        <v>2.5</v>
      </c>
      <c r="F171" s="124">
        <v>150</v>
      </c>
      <c r="G171" s="125">
        <f t="shared" si="433"/>
        <v>375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375</v>
      </c>
      <c r="X171" s="127">
        <f t="shared" si="440"/>
        <v>0</v>
      </c>
      <c r="Y171" s="127">
        <f t="shared" si="399"/>
        <v>375</v>
      </c>
      <c r="Z171" s="128">
        <f t="shared" si="400"/>
        <v>1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>
      <c r="A172" s="119" t="s">
        <v>70</v>
      </c>
      <c r="B172" s="120" t="s">
        <v>308</v>
      </c>
      <c r="C172" s="187" t="s">
        <v>309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4"/>
      <c r="AB172" s="131"/>
      <c r="AC172" s="131"/>
      <c r="AD172" s="131"/>
      <c r="AE172" s="131"/>
      <c r="AF172" s="131"/>
      <c r="AG172" s="131"/>
    </row>
    <row r="173" spans="1:33" ht="89" customHeight="1">
      <c r="A173" s="119" t="s">
        <v>70</v>
      </c>
      <c r="B173" s="120" t="s">
        <v>310</v>
      </c>
      <c r="C173" s="351" t="s">
        <v>359</v>
      </c>
      <c r="D173" s="122" t="s">
        <v>73</v>
      </c>
      <c r="E173" s="123">
        <v>2.5</v>
      </c>
      <c r="F173" s="124">
        <v>14400</v>
      </c>
      <c r="G173" s="125">
        <f t="shared" si="433"/>
        <v>36000</v>
      </c>
      <c r="H173" s="123">
        <v>2.5</v>
      </c>
      <c r="I173" s="124">
        <v>14400</v>
      </c>
      <c r="J173" s="125">
        <f t="shared" si="434"/>
        <v>36000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36000</v>
      </c>
      <c r="X173" s="127">
        <f t="shared" si="440"/>
        <v>36000</v>
      </c>
      <c r="Y173" s="127">
        <f t="shared" si="399"/>
        <v>0</v>
      </c>
      <c r="Z173" s="128">
        <f t="shared" si="400"/>
        <v>0</v>
      </c>
      <c r="AA173" s="355" t="s">
        <v>360</v>
      </c>
      <c r="AB173" s="130"/>
      <c r="AC173" s="131"/>
      <c r="AD173" s="131"/>
      <c r="AE173" s="131"/>
      <c r="AF173" s="131"/>
      <c r="AG173" s="131"/>
    </row>
    <row r="174" spans="1:33" ht="30" customHeight="1">
      <c r="A174" s="119" t="s">
        <v>70</v>
      </c>
      <c r="B174" s="120" t="s">
        <v>312</v>
      </c>
      <c r="C174" s="163" t="s">
        <v>311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4"/>
      <c r="AB174" s="131"/>
      <c r="AC174" s="131"/>
      <c r="AD174" s="131"/>
      <c r="AE174" s="131"/>
      <c r="AF174" s="131"/>
      <c r="AG174" s="131"/>
    </row>
    <row r="175" spans="1:33" ht="30" customHeight="1">
      <c r="A175" s="132" t="s">
        <v>70</v>
      </c>
      <c r="B175" s="133" t="s">
        <v>313</v>
      </c>
      <c r="C175" s="163" t="s">
        <v>311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>
      <c r="A176" s="132" t="s">
        <v>70</v>
      </c>
      <c r="B176" s="154" t="s">
        <v>314</v>
      </c>
      <c r="C176" s="188" t="s">
        <v>315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>
      <c r="A177" s="298" t="s">
        <v>316</v>
      </c>
      <c r="B177" s="299"/>
      <c r="C177" s="300"/>
      <c r="D177" s="301"/>
      <c r="E177" s="173">
        <f>E168+E164+E159+E154</f>
        <v>16.5</v>
      </c>
      <c r="F177" s="189"/>
      <c r="G177" s="302">
        <f t="shared" ref="G177:H177" si="441">G168+G164+G159+G154</f>
        <v>64250</v>
      </c>
      <c r="H177" s="173">
        <f t="shared" si="441"/>
        <v>12.5</v>
      </c>
      <c r="I177" s="189"/>
      <c r="J177" s="302">
        <f t="shared" ref="J177:K177" si="442">J168+J164+J159+J154</f>
        <v>63078.38</v>
      </c>
      <c r="K177" s="173">
        <f t="shared" si="442"/>
        <v>0</v>
      </c>
      <c r="L177" s="189"/>
      <c r="M177" s="302">
        <f t="shared" ref="M177:N177" si="443">M168+M164+M159+M154</f>
        <v>0</v>
      </c>
      <c r="N177" s="173">
        <f t="shared" si="443"/>
        <v>0</v>
      </c>
      <c r="O177" s="189"/>
      <c r="P177" s="302">
        <f t="shared" ref="P177:Q177" si="444">P168+P164+P159+P154</f>
        <v>0</v>
      </c>
      <c r="Q177" s="173">
        <f t="shared" si="444"/>
        <v>0</v>
      </c>
      <c r="R177" s="189"/>
      <c r="S177" s="302">
        <f t="shared" ref="S177:T177" si="445">S168+S164+S159+S154</f>
        <v>0</v>
      </c>
      <c r="T177" s="173">
        <f t="shared" si="445"/>
        <v>0</v>
      </c>
      <c r="U177" s="189"/>
      <c r="V177" s="302">
        <f>V168+V164+V159+V154</f>
        <v>0</v>
      </c>
      <c r="W177" s="225">
        <f t="shared" ref="W177:X177" si="446">W168+W154+W164+W159</f>
        <v>64250</v>
      </c>
      <c r="X177" s="225">
        <f t="shared" si="446"/>
        <v>63078.38</v>
      </c>
      <c r="Y177" s="225">
        <f t="shared" si="399"/>
        <v>1171.6200000000026</v>
      </c>
      <c r="Z177" s="225">
        <f t="shared" si="400"/>
        <v>1.823533073929965E-2</v>
      </c>
      <c r="AA177" s="226"/>
      <c r="AB177" s="7"/>
      <c r="AC177" s="7"/>
      <c r="AD177" s="7"/>
      <c r="AE177" s="7"/>
      <c r="AF177" s="7"/>
      <c r="AG177" s="7"/>
    </row>
    <row r="178" spans="1:33" ht="30" customHeight="1">
      <c r="A178" s="303" t="s">
        <v>317</v>
      </c>
      <c r="B178" s="304"/>
      <c r="C178" s="305"/>
      <c r="D178" s="306"/>
      <c r="E178" s="307"/>
      <c r="F178" s="308"/>
      <c r="G178" s="309">
        <f>G33+G47+G56+G78+G92+G106+G119+G127+G135+G142+G146+G152+G177</f>
        <v>457945</v>
      </c>
      <c r="H178" s="307"/>
      <c r="I178" s="308"/>
      <c r="J178" s="309">
        <f>J33+J47+J56+J78+J92+J106+J119+J127+J135+J142+J146+J152+J177</f>
        <v>443050.88</v>
      </c>
      <c r="K178" s="307"/>
      <c r="L178" s="308"/>
      <c r="M178" s="309">
        <f>M33+M47+M56+M78+M92+M106+M119+M127+M135+M142+M146+M152+M177</f>
        <v>0</v>
      </c>
      <c r="N178" s="307"/>
      <c r="O178" s="308"/>
      <c r="P178" s="309">
        <f>P33+P47+P56+P78+P92+P106+P119+P127+P135+P142+P146+P152+P177</f>
        <v>0</v>
      </c>
      <c r="Q178" s="307"/>
      <c r="R178" s="308"/>
      <c r="S178" s="309">
        <f>S33+S47+S56+S78+S92+S106+S119+S127+S135+S142+S146+S152+S177</f>
        <v>0</v>
      </c>
      <c r="T178" s="307"/>
      <c r="U178" s="308"/>
      <c r="V178" s="309">
        <f t="shared" ref="V178:Y178" si="447">V33+V47+V56+V78+V92+V106+V119+V127+V135+V142+V146+V152+V177</f>
        <v>0</v>
      </c>
      <c r="W178" s="309">
        <f t="shared" si="447"/>
        <v>457945</v>
      </c>
      <c r="X178" s="309">
        <f t="shared" si="447"/>
        <v>443050.88</v>
      </c>
      <c r="Y178" s="309">
        <f t="shared" si="447"/>
        <v>14894.120000000003</v>
      </c>
      <c r="Z178" s="310">
        <f t="shared" si="400"/>
        <v>3.2523818362467115E-2</v>
      </c>
      <c r="AA178" s="311"/>
      <c r="AB178" s="7"/>
      <c r="AC178" s="7"/>
      <c r="AD178" s="7"/>
      <c r="AE178" s="7"/>
      <c r="AF178" s="7"/>
      <c r="AG178" s="7"/>
    </row>
    <row r="179" spans="1:33" ht="15" customHeight="1">
      <c r="A179" s="406"/>
      <c r="B179" s="377"/>
      <c r="C179" s="377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2"/>
      <c r="X179" s="312"/>
      <c r="Y179" s="312"/>
      <c r="Z179" s="312"/>
      <c r="AA179" s="83"/>
      <c r="AB179" s="7"/>
      <c r="AC179" s="7"/>
      <c r="AD179" s="7"/>
      <c r="AE179" s="7"/>
      <c r="AF179" s="7"/>
      <c r="AG179" s="7"/>
    </row>
    <row r="180" spans="1:33" ht="30" customHeight="1">
      <c r="A180" s="407" t="s">
        <v>318</v>
      </c>
      <c r="B180" s="389"/>
      <c r="C180" s="408"/>
      <c r="D180" s="313"/>
      <c r="E180" s="307"/>
      <c r="F180" s="308"/>
      <c r="G180" s="314">
        <f>Фінансування!C27-'Кошторис  витрат'!G178</f>
        <v>0</v>
      </c>
      <c r="H180" s="307"/>
      <c r="I180" s="308"/>
      <c r="J180" s="314">
        <f>Фінансування!C28-'Кошторис  витрат'!J178</f>
        <v>0</v>
      </c>
      <c r="K180" s="307"/>
      <c r="L180" s="308"/>
      <c r="M180" s="314">
        <f>'Кошторис  витрат'!J27-'Кошторис  витрат'!M178</f>
        <v>0</v>
      </c>
      <c r="N180" s="307"/>
      <c r="O180" s="308"/>
      <c r="P180" s="314">
        <f>'Кошторис  витрат'!J28-'Кошторис  витрат'!P178</f>
        <v>13722.5</v>
      </c>
      <c r="Q180" s="307"/>
      <c r="R180" s="308"/>
      <c r="S180" s="314">
        <f>Фінансування!L27-'Кошторис  витрат'!S178</f>
        <v>0</v>
      </c>
      <c r="T180" s="307"/>
      <c r="U180" s="308"/>
      <c r="V180" s="314">
        <f>Фінансування!L28-'Кошторис  витрат'!V178</f>
        <v>0</v>
      </c>
      <c r="W180" s="315">
        <f>Фінансування!N27-'Кошторис  витрат'!W178</f>
        <v>0</v>
      </c>
      <c r="X180" s="315">
        <f>Фінансування!N28-'Кошторис  витрат'!X178</f>
        <v>0</v>
      </c>
      <c r="Y180" s="315"/>
      <c r="Z180" s="315"/>
      <c r="AA180" s="316"/>
      <c r="AB180" s="7"/>
      <c r="AC180" s="7"/>
      <c r="AD180" s="7"/>
      <c r="AE180" s="7"/>
      <c r="AF180" s="7"/>
      <c r="AG180" s="7"/>
    </row>
    <row r="181" spans="1:33" ht="15.75" customHeight="1">
      <c r="A181" s="1"/>
      <c r="B181" s="317"/>
      <c r="C181" s="2"/>
      <c r="D181" s="318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s="359" customFormat="1" ht="15.75" customHeight="1">
      <c r="A182" s="319"/>
      <c r="B182" s="320"/>
      <c r="C182" s="362" t="s">
        <v>371</v>
      </c>
      <c r="D182" s="318"/>
      <c r="E182" s="364"/>
      <c r="F182" s="364"/>
      <c r="G182" s="70"/>
      <c r="H182" s="321"/>
      <c r="I182" s="321"/>
      <c r="J182" s="70"/>
      <c r="K182" s="367"/>
      <c r="L182" s="368"/>
      <c r="M182" s="364"/>
      <c r="N182" s="392" t="s">
        <v>372</v>
      </c>
      <c r="O182" s="392"/>
      <c r="P182" s="392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2"/>
      <c r="AD182" s="1"/>
      <c r="AE182" s="1"/>
      <c r="AF182" s="1"/>
      <c r="AG182" s="1"/>
    </row>
    <row r="183" spans="1:33" s="359" customFormat="1" ht="15.75" customHeight="1">
      <c r="A183" s="323"/>
      <c r="B183" s="324"/>
      <c r="C183" s="325" t="s">
        <v>319</v>
      </c>
      <c r="D183" s="326"/>
      <c r="E183" s="365"/>
      <c r="F183" s="366"/>
      <c r="G183" s="327"/>
      <c r="H183" s="327"/>
      <c r="I183" s="328" t="s">
        <v>320</v>
      </c>
      <c r="J183" s="327"/>
      <c r="K183" s="369"/>
      <c r="L183" s="370"/>
      <c r="M183" s="365"/>
      <c r="N183" s="329"/>
      <c r="O183" s="330" t="s">
        <v>321</v>
      </c>
      <c r="P183" s="327"/>
      <c r="Q183" s="327"/>
      <c r="R183" s="327"/>
      <c r="S183" s="327"/>
      <c r="T183" s="327"/>
      <c r="U183" s="327"/>
      <c r="V183" s="327"/>
      <c r="W183" s="331"/>
      <c r="X183" s="331"/>
      <c r="Y183" s="331"/>
      <c r="Z183" s="331"/>
      <c r="AA183" s="332"/>
      <c r="AB183" s="333"/>
      <c r="AC183" s="332"/>
      <c r="AD183" s="333"/>
      <c r="AE183" s="333"/>
      <c r="AF183" s="333"/>
      <c r="AG183" s="333"/>
    </row>
    <row r="184" spans="1:33" ht="15.75" customHeight="1">
      <c r="A184" s="319"/>
      <c r="B184" s="320"/>
      <c r="C184" s="362" t="s">
        <v>369</v>
      </c>
      <c r="D184" s="318"/>
      <c r="E184" s="364"/>
      <c r="F184" s="364"/>
      <c r="G184" s="70"/>
      <c r="H184" s="321"/>
      <c r="I184" s="321"/>
      <c r="J184" s="70"/>
      <c r="K184" s="367"/>
      <c r="L184" s="368"/>
      <c r="M184" s="364"/>
      <c r="N184" s="322"/>
      <c r="O184" s="363" t="s">
        <v>370</v>
      </c>
      <c r="P184" s="321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323"/>
      <c r="B185" s="324"/>
      <c r="C185" s="325" t="s">
        <v>319</v>
      </c>
      <c r="D185" s="326"/>
      <c r="E185" s="365"/>
      <c r="F185" s="366"/>
      <c r="G185" s="327"/>
      <c r="H185" s="327"/>
      <c r="I185" s="328" t="s">
        <v>320</v>
      </c>
      <c r="J185" s="327"/>
      <c r="K185" s="369"/>
      <c r="L185" s="370"/>
      <c r="M185" s="365"/>
      <c r="N185" s="329"/>
      <c r="O185" s="330" t="s">
        <v>321</v>
      </c>
      <c r="P185" s="327"/>
      <c r="Q185" s="327"/>
      <c r="R185" s="327"/>
      <c r="S185" s="327"/>
      <c r="T185" s="327"/>
      <c r="U185" s="327"/>
      <c r="V185" s="327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>
      <c r="A186" s="1"/>
      <c r="B186" s="317"/>
      <c r="C186" s="2"/>
      <c r="D186" s="318"/>
      <c r="E186" s="364"/>
      <c r="F186" s="364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7"/>
      <c r="C187" s="2"/>
      <c r="D187" s="31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7"/>
      <c r="C188" s="2"/>
      <c r="D188" s="31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7"/>
      <c r="C189" s="2"/>
      <c r="D189" s="318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7"/>
      <c r="C190" s="2"/>
      <c r="D190" s="31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7"/>
      <c r="C191" s="2"/>
      <c r="D191" s="31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7"/>
      <c r="C192" s="2"/>
      <c r="D192" s="31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7"/>
      <c r="C193" s="2"/>
      <c r="D193" s="31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7"/>
      <c r="C194" s="2"/>
      <c r="D194" s="31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7"/>
      <c r="C195" s="2"/>
      <c r="D195" s="31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7"/>
      <c r="C196" s="2"/>
      <c r="D196" s="31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7"/>
      <c r="C197" s="2"/>
      <c r="D197" s="3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7"/>
      <c r="C198" s="2"/>
      <c r="D198" s="31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7"/>
      <c r="C199" s="2"/>
      <c r="D199" s="31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7"/>
      <c r="C200" s="2"/>
      <c r="D200" s="3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7"/>
      <c r="C201" s="2"/>
      <c r="D201" s="31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7"/>
      <c r="C202" s="2"/>
      <c r="D202" s="31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7"/>
      <c r="C203" s="2"/>
      <c r="D203" s="31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7"/>
      <c r="C204" s="2"/>
      <c r="D204" s="31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7"/>
      <c r="C205" s="2"/>
      <c r="D205" s="31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7"/>
      <c r="C206" s="2"/>
      <c r="D206" s="31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7"/>
      <c r="C207" s="2"/>
      <c r="D207" s="31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7"/>
      <c r="C208" s="2"/>
      <c r="D208" s="31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7"/>
      <c r="C209" s="2"/>
      <c r="D209" s="31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7"/>
      <c r="C210" s="2"/>
      <c r="D210" s="31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7"/>
      <c r="C211" s="2"/>
      <c r="D211" s="31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7"/>
      <c r="C212" s="2"/>
      <c r="D212" s="31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7"/>
      <c r="C213" s="2"/>
      <c r="D213" s="31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7"/>
      <c r="C214" s="2"/>
      <c r="D214" s="31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7"/>
      <c r="C215" s="2"/>
      <c r="D215" s="31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7"/>
      <c r="C216" s="2"/>
      <c r="D216" s="31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7"/>
      <c r="C217" s="2"/>
      <c r="D217" s="31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7"/>
      <c r="C218" s="2"/>
      <c r="D218" s="31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7"/>
      <c r="C219" s="2"/>
      <c r="D219" s="31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7"/>
      <c r="C220" s="2"/>
      <c r="D220" s="31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7"/>
      <c r="C221" s="2"/>
      <c r="D221" s="31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7"/>
      <c r="C222" s="2"/>
      <c r="D222" s="31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7"/>
      <c r="C223" s="2"/>
      <c r="D223" s="31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7"/>
      <c r="C224" s="2"/>
      <c r="D224" s="31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7"/>
      <c r="C225" s="2"/>
      <c r="D225" s="31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7"/>
      <c r="C226" s="2"/>
      <c r="D226" s="31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7"/>
      <c r="C227" s="2"/>
      <c r="D227" s="31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7"/>
      <c r="C228" s="2"/>
      <c r="D228" s="31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7"/>
      <c r="C229" s="2"/>
      <c r="D229" s="31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7"/>
      <c r="C230" s="2"/>
      <c r="D230" s="31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7"/>
      <c r="C231" s="2"/>
      <c r="D231" s="31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7"/>
      <c r="C232" s="2"/>
      <c r="D232" s="31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7"/>
      <c r="C233" s="2"/>
      <c r="D233" s="31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7"/>
      <c r="C234" s="2"/>
      <c r="D234" s="31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7"/>
      <c r="C235" s="2"/>
      <c r="D235" s="31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7"/>
      <c r="C236" s="2"/>
      <c r="D236" s="31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7"/>
      <c r="C237" s="2"/>
      <c r="D237" s="31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7"/>
      <c r="C238" s="2"/>
      <c r="D238" s="31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7"/>
      <c r="C239" s="2"/>
      <c r="D239" s="31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7"/>
      <c r="C240" s="2"/>
      <c r="D240" s="31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7"/>
      <c r="C241" s="2"/>
      <c r="D241" s="31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7"/>
      <c r="C242" s="2"/>
      <c r="D242" s="31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7"/>
      <c r="C243" s="2"/>
      <c r="D243" s="31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7"/>
      <c r="C244" s="2"/>
      <c r="D244" s="31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7"/>
      <c r="C245" s="2"/>
      <c r="D245" s="31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7"/>
      <c r="C246" s="2"/>
      <c r="D246" s="31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7"/>
      <c r="C247" s="2"/>
      <c r="D247" s="31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7"/>
      <c r="C248" s="2"/>
      <c r="D248" s="31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7"/>
      <c r="C249" s="2"/>
      <c r="D249" s="31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7"/>
      <c r="C250" s="2"/>
      <c r="D250" s="31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7"/>
      <c r="C251" s="2"/>
      <c r="D251" s="31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7"/>
      <c r="C252" s="2"/>
      <c r="D252" s="31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7"/>
      <c r="C253" s="2"/>
      <c r="D253" s="31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7"/>
      <c r="C254" s="2"/>
      <c r="D254" s="31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7"/>
      <c r="C255" s="2"/>
      <c r="D255" s="31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7"/>
      <c r="C256" s="2"/>
      <c r="D256" s="31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7"/>
      <c r="C257" s="2"/>
      <c r="D257" s="31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7"/>
      <c r="C258" s="2"/>
      <c r="D258" s="31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7"/>
      <c r="C259" s="2"/>
      <c r="D259" s="31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7"/>
      <c r="C260" s="2"/>
      <c r="D260" s="31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7"/>
      <c r="C261" s="2"/>
      <c r="D261" s="31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7"/>
      <c r="C262" s="2"/>
      <c r="D262" s="31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7"/>
      <c r="C263" s="2"/>
      <c r="D263" s="31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7"/>
      <c r="C264" s="2"/>
      <c r="D264" s="31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7"/>
      <c r="C265" s="2"/>
      <c r="D265" s="31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7"/>
      <c r="C266" s="2"/>
      <c r="D266" s="31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7"/>
      <c r="C267" s="2"/>
      <c r="D267" s="31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7"/>
      <c r="C268" s="2"/>
      <c r="D268" s="31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7"/>
      <c r="C269" s="2"/>
      <c r="D269" s="31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7"/>
      <c r="C270" s="2"/>
      <c r="D270" s="31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7"/>
      <c r="C271" s="2"/>
      <c r="D271" s="31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7"/>
      <c r="C272" s="2"/>
      <c r="D272" s="31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7"/>
      <c r="C273" s="2"/>
      <c r="D273" s="31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7"/>
      <c r="C274" s="2"/>
      <c r="D274" s="31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7"/>
      <c r="C275" s="2"/>
      <c r="D275" s="31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7"/>
      <c r="C276" s="2"/>
      <c r="D276" s="31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7"/>
      <c r="C277" s="2"/>
      <c r="D277" s="31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7"/>
      <c r="C278" s="2"/>
      <c r="D278" s="31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7"/>
      <c r="C279" s="2"/>
      <c r="D279" s="31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7"/>
      <c r="C280" s="2"/>
      <c r="D280" s="31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7"/>
      <c r="C281" s="2"/>
      <c r="D281" s="31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7"/>
      <c r="C282" s="2"/>
      <c r="D282" s="31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7"/>
      <c r="C283" s="2"/>
      <c r="D283" s="31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7"/>
      <c r="C284" s="2"/>
      <c r="D284" s="31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7"/>
      <c r="C285" s="2"/>
      <c r="D285" s="31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7"/>
      <c r="C286" s="2"/>
      <c r="D286" s="31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7"/>
      <c r="C287" s="2"/>
      <c r="D287" s="31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7"/>
      <c r="C288" s="2"/>
      <c r="D288" s="31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7"/>
      <c r="C289" s="2"/>
      <c r="D289" s="31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7"/>
      <c r="C290" s="2"/>
      <c r="D290" s="31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7"/>
      <c r="C291" s="2"/>
      <c r="D291" s="31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7"/>
      <c r="C292" s="2"/>
      <c r="D292" s="31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7"/>
      <c r="C293" s="2"/>
      <c r="D293" s="31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7"/>
      <c r="C294" s="2"/>
      <c r="D294" s="31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7"/>
      <c r="C295" s="2"/>
      <c r="D295" s="31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7"/>
      <c r="C296" s="2"/>
      <c r="D296" s="31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7"/>
      <c r="C297" s="2"/>
      <c r="D297" s="31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7"/>
      <c r="C298" s="2"/>
      <c r="D298" s="31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7"/>
      <c r="C299" s="2"/>
      <c r="D299" s="31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7"/>
      <c r="C300" s="2"/>
      <c r="D300" s="31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7"/>
      <c r="C301" s="2"/>
      <c r="D301" s="31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7"/>
      <c r="C302" s="2"/>
      <c r="D302" s="31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7"/>
      <c r="C303" s="2"/>
      <c r="D303" s="31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7"/>
      <c r="C304" s="2"/>
      <c r="D304" s="31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7"/>
      <c r="C305" s="2"/>
      <c r="D305" s="31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7"/>
      <c r="C306" s="2"/>
      <c r="D306" s="31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7"/>
      <c r="C307" s="2"/>
      <c r="D307" s="31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7"/>
      <c r="C308" s="2"/>
      <c r="D308" s="31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7"/>
      <c r="C309" s="2"/>
      <c r="D309" s="31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7"/>
      <c r="C310" s="2"/>
      <c r="D310" s="31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7"/>
      <c r="C311" s="2"/>
      <c r="D311" s="31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7"/>
      <c r="C312" s="2"/>
      <c r="D312" s="31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7"/>
      <c r="C313" s="2"/>
      <c r="D313" s="31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7"/>
      <c r="C314" s="2"/>
      <c r="D314" s="31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7"/>
      <c r="C315" s="2"/>
      <c r="D315" s="31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7"/>
      <c r="C316" s="2"/>
      <c r="D316" s="31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7"/>
      <c r="C317" s="2"/>
      <c r="D317" s="31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7"/>
      <c r="C318" s="2"/>
      <c r="D318" s="31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7"/>
      <c r="C319" s="2"/>
      <c r="D319" s="31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7"/>
      <c r="C320" s="2"/>
      <c r="D320" s="31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7"/>
      <c r="C321" s="2"/>
      <c r="D321" s="31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7"/>
      <c r="C322" s="2"/>
      <c r="D322" s="31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7"/>
      <c r="C323" s="2"/>
      <c r="D323" s="31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7"/>
      <c r="C324" s="2"/>
      <c r="D324" s="31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7"/>
      <c r="C325" s="2"/>
      <c r="D325" s="31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7"/>
      <c r="C326" s="2"/>
      <c r="D326" s="31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7"/>
      <c r="C327" s="2"/>
      <c r="D327" s="31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7"/>
      <c r="C328" s="2"/>
      <c r="D328" s="31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7"/>
      <c r="C329" s="2"/>
      <c r="D329" s="31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7"/>
      <c r="C330" s="2"/>
      <c r="D330" s="31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7"/>
      <c r="C331" s="2"/>
      <c r="D331" s="31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7"/>
      <c r="C332" s="2"/>
      <c r="D332" s="31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7"/>
      <c r="C333" s="2"/>
      <c r="D333" s="31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7"/>
      <c r="C334" s="2"/>
      <c r="D334" s="31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7"/>
      <c r="C335" s="2"/>
      <c r="D335" s="31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7"/>
      <c r="C336" s="2"/>
      <c r="D336" s="31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7"/>
      <c r="C337" s="2"/>
      <c r="D337" s="31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7"/>
      <c r="C338" s="2"/>
      <c r="D338" s="31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7"/>
      <c r="C339" s="2"/>
      <c r="D339" s="31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7"/>
      <c r="C340" s="2"/>
      <c r="D340" s="31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7"/>
      <c r="C341" s="2"/>
      <c r="D341" s="31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7"/>
      <c r="C342" s="2"/>
      <c r="D342" s="31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7"/>
      <c r="C343" s="2"/>
      <c r="D343" s="31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7"/>
      <c r="C344" s="2"/>
      <c r="D344" s="31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7"/>
      <c r="C345" s="2"/>
      <c r="D345" s="31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7"/>
      <c r="C346" s="2"/>
      <c r="D346" s="31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7"/>
      <c r="C347" s="2"/>
      <c r="D347" s="31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7"/>
      <c r="C348" s="2"/>
      <c r="D348" s="31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7"/>
      <c r="C349" s="2"/>
      <c r="D349" s="31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7"/>
      <c r="C350" s="2"/>
      <c r="D350" s="31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7"/>
      <c r="C351" s="2"/>
      <c r="D351" s="31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7"/>
      <c r="C352" s="2"/>
      <c r="D352" s="31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7"/>
      <c r="C353" s="2"/>
      <c r="D353" s="31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7"/>
      <c r="C354" s="2"/>
      <c r="D354" s="31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7"/>
      <c r="C355" s="2"/>
      <c r="D355" s="31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7"/>
      <c r="C356" s="2"/>
      <c r="D356" s="31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7"/>
      <c r="C357" s="2"/>
      <c r="D357" s="31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7"/>
      <c r="C358" s="2"/>
      <c r="D358" s="31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7"/>
      <c r="C359" s="2"/>
      <c r="D359" s="31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7"/>
      <c r="C360" s="2"/>
      <c r="D360" s="31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7"/>
      <c r="C361" s="2"/>
      <c r="D361" s="31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7"/>
      <c r="C362" s="2"/>
      <c r="D362" s="31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7"/>
      <c r="C363" s="2"/>
      <c r="D363" s="31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7"/>
      <c r="C364" s="2"/>
      <c r="D364" s="3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7"/>
      <c r="C365" s="2"/>
      <c r="D365" s="31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7"/>
      <c r="C366" s="2"/>
      <c r="D366" s="31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7"/>
      <c r="C367" s="2"/>
      <c r="D367" s="31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7"/>
      <c r="C368" s="2"/>
      <c r="D368" s="31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7"/>
      <c r="C369" s="2"/>
      <c r="D369" s="31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7"/>
      <c r="C370" s="2"/>
      <c r="D370" s="31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7"/>
      <c r="C371" s="2"/>
      <c r="D371" s="31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7"/>
      <c r="C372" s="2"/>
      <c r="D372" s="31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7"/>
      <c r="C373" s="2"/>
      <c r="D373" s="31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7"/>
      <c r="C374" s="2"/>
      <c r="D374" s="31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7"/>
      <c r="C375" s="2"/>
      <c r="D375" s="31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7"/>
      <c r="C376" s="2"/>
      <c r="D376" s="31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7"/>
      <c r="C377" s="2"/>
      <c r="D377" s="31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7"/>
      <c r="C378" s="2"/>
      <c r="D378" s="31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7"/>
      <c r="C379" s="2"/>
      <c r="D379" s="31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7"/>
      <c r="C380" s="2"/>
      <c r="D380" s="31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3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1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  <mergeCell ref="N182:P182"/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</mergeCells>
  <pageMargins left="0" right="0" top="0.35433070866141736" bottom="0.35433070866141736" header="0" footer="0"/>
  <pageSetup paperSize="9" scale="2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4" zoomScale="70" zoomScaleNormal="70" workbookViewId="0">
      <selection activeCell="E17" sqref="E17"/>
    </sheetView>
  </sheetViews>
  <sheetFormatPr defaultColWidth="9" defaultRowHeight="14"/>
  <cols>
    <col min="1" max="1" width="16.83203125" style="335" hidden="1" customWidth="1"/>
    <col min="2" max="2" width="9.58203125" style="335" customWidth="1"/>
    <col min="3" max="3" width="29.83203125" style="335" customWidth="1"/>
    <col min="4" max="4" width="16.33203125" style="336" customWidth="1"/>
    <col min="5" max="5" width="17.83203125" style="335" customWidth="1"/>
    <col min="6" max="6" width="16.33203125" style="336" customWidth="1"/>
    <col min="7" max="7" width="13.5" style="335" customWidth="1"/>
    <col min="8" max="8" width="14" style="335" customWidth="1"/>
    <col min="9" max="9" width="13.75" style="337" customWidth="1"/>
    <col min="10" max="10" width="15.5" style="337" customWidth="1"/>
    <col min="11" max="16384" width="9" style="337"/>
  </cols>
  <sheetData>
    <row r="1" spans="1:10" ht="14.5">
      <c r="J1" s="338" t="s">
        <v>322</v>
      </c>
    </row>
    <row r="2" spans="1:10" ht="14.5">
      <c r="H2" s="425" t="s">
        <v>323</v>
      </c>
      <c r="I2" s="425"/>
      <c r="J2" s="425"/>
    </row>
    <row r="4" spans="1:10" ht="18.5">
      <c r="B4" s="426" t="s">
        <v>324</v>
      </c>
      <c r="C4" s="426"/>
      <c r="D4" s="426"/>
      <c r="E4" s="426"/>
      <c r="F4" s="426"/>
      <c r="G4" s="426"/>
      <c r="H4" s="426"/>
      <c r="I4" s="426"/>
      <c r="J4" s="426"/>
    </row>
    <row r="5" spans="1:10" ht="18.5">
      <c r="B5" s="426" t="s">
        <v>325</v>
      </c>
      <c r="C5" s="426"/>
      <c r="D5" s="426"/>
      <c r="E5" s="426"/>
      <c r="F5" s="426"/>
      <c r="G5" s="426"/>
      <c r="H5" s="426"/>
      <c r="I5" s="426"/>
      <c r="J5" s="426"/>
    </row>
    <row r="6" spans="1:10" ht="21">
      <c r="B6" s="427" t="s">
        <v>326</v>
      </c>
      <c r="C6" s="427"/>
      <c r="D6" s="427"/>
      <c r="E6" s="427"/>
      <c r="F6" s="427"/>
      <c r="G6" s="427"/>
      <c r="H6" s="427"/>
      <c r="I6" s="427"/>
      <c r="J6" s="427"/>
    </row>
    <row r="7" spans="1:10" ht="18.5">
      <c r="B7" s="426" t="s">
        <v>327</v>
      </c>
      <c r="C7" s="426"/>
      <c r="D7" s="426"/>
      <c r="E7" s="426"/>
      <c r="F7" s="426"/>
      <c r="G7" s="426"/>
      <c r="H7" s="426"/>
      <c r="I7" s="426"/>
      <c r="J7" s="426"/>
    </row>
    <row r="9" spans="1:10" s="339" customFormat="1" ht="14.5">
      <c r="B9" s="419" t="s">
        <v>328</v>
      </c>
      <c r="C9" s="420"/>
      <c r="D9" s="421"/>
      <c r="E9" s="422" t="s">
        <v>329</v>
      </c>
      <c r="F9" s="423"/>
      <c r="G9" s="423"/>
      <c r="H9" s="423"/>
      <c r="I9" s="423"/>
      <c r="J9" s="424"/>
    </row>
    <row r="10" spans="1:10" s="339" customFormat="1" ht="72.5">
      <c r="A10" s="340" t="s">
        <v>330</v>
      </c>
      <c r="B10" s="340" t="s">
        <v>331</v>
      </c>
      <c r="C10" s="340" t="s">
        <v>41</v>
      </c>
      <c r="D10" s="341" t="s">
        <v>332</v>
      </c>
      <c r="E10" s="340" t="s">
        <v>333</v>
      </c>
      <c r="F10" s="341" t="s">
        <v>332</v>
      </c>
      <c r="G10" s="340" t="s">
        <v>334</v>
      </c>
      <c r="H10" s="340" t="s">
        <v>335</v>
      </c>
      <c r="I10" s="340" t="s">
        <v>336</v>
      </c>
      <c r="J10" s="340" t="s">
        <v>337</v>
      </c>
    </row>
    <row r="11" spans="1:10">
      <c r="A11" s="342"/>
      <c r="B11" s="342" t="s">
        <v>68</v>
      </c>
      <c r="C11" s="343"/>
      <c r="D11" s="344"/>
      <c r="E11" s="343"/>
      <c r="F11" s="344"/>
      <c r="G11" s="343"/>
      <c r="H11" s="343"/>
      <c r="I11" s="344"/>
      <c r="J11" s="343"/>
    </row>
    <row r="12" spans="1:10">
      <c r="A12" s="342"/>
      <c r="B12" s="342" t="s">
        <v>101</v>
      </c>
      <c r="C12" s="343"/>
      <c r="D12" s="344"/>
      <c r="E12" s="343"/>
      <c r="F12" s="344"/>
      <c r="G12" s="343"/>
      <c r="H12" s="343"/>
      <c r="I12" s="344"/>
      <c r="J12" s="343"/>
    </row>
    <row r="13" spans="1:10">
      <c r="A13" s="342"/>
      <c r="B13" s="342" t="s">
        <v>108</v>
      </c>
      <c r="C13" s="343"/>
      <c r="D13" s="344"/>
      <c r="E13" s="343"/>
      <c r="F13" s="344"/>
      <c r="G13" s="343"/>
      <c r="H13" s="343"/>
      <c r="I13" s="344"/>
      <c r="J13" s="343"/>
    </row>
    <row r="14" spans="1:10">
      <c r="A14" s="342"/>
      <c r="B14" s="342" t="s">
        <v>124</v>
      </c>
      <c r="C14" s="343"/>
      <c r="D14" s="344"/>
      <c r="E14" s="343"/>
      <c r="F14" s="344"/>
      <c r="G14" s="343"/>
      <c r="H14" s="343"/>
      <c r="I14" s="344"/>
      <c r="J14" s="343"/>
    </row>
    <row r="15" spans="1:10">
      <c r="A15" s="342"/>
      <c r="B15" s="342" t="s">
        <v>142</v>
      </c>
      <c r="C15" s="343"/>
      <c r="D15" s="344"/>
      <c r="E15" s="343"/>
      <c r="F15" s="344"/>
      <c r="G15" s="343"/>
      <c r="H15" s="343"/>
      <c r="I15" s="344"/>
      <c r="J15" s="343"/>
    </row>
    <row r="16" spans="1:10">
      <c r="A16" s="342"/>
      <c r="B16" s="342"/>
      <c r="C16" s="343"/>
      <c r="D16" s="344"/>
      <c r="E16" s="343"/>
      <c r="F16" s="344"/>
      <c r="G16" s="343"/>
      <c r="H16" s="343"/>
      <c r="I16" s="344"/>
      <c r="J16" s="343"/>
    </row>
    <row r="17" spans="1:10" s="348" customFormat="1" ht="14.5">
      <c r="A17" s="345"/>
      <c r="B17" s="417" t="s">
        <v>338</v>
      </c>
      <c r="C17" s="418"/>
      <c r="D17" s="346">
        <f>SUM(D11:D16)</f>
        <v>0</v>
      </c>
      <c r="E17" s="347"/>
      <c r="F17" s="346">
        <f>SUM(F11:F16)</f>
        <v>0</v>
      </c>
      <c r="G17" s="347"/>
      <c r="H17" s="347"/>
      <c r="I17" s="346">
        <f>SUM(I11:I16)</f>
        <v>0</v>
      </c>
      <c r="J17" s="347"/>
    </row>
    <row r="19" spans="1:10" s="339" customFormat="1" ht="14.5">
      <c r="B19" s="419" t="s">
        <v>339</v>
      </c>
      <c r="C19" s="420"/>
      <c r="D19" s="421"/>
      <c r="E19" s="422" t="s">
        <v>329</v>
      </c>
      <c r="F19" s="423"/>
      <c r="G19" s="423"/>
      <c r="H19" s="423"/>
      <c r="I19" s="423"/>
      <c r="J19" s="424"/>
    </row>
    <row r="20" spans="1:10" s="339" customFormat="1" ht="72.5">
      <c r="A20" s="340" t="s">
        <v>330</v>
      </c>
      <c r="B20" s="340" t="s">
        <v>331</v>
      </c>
      <c r="C20" s="340" t="s">
        <v>41</v>
      </c>
      <c r="D20" s="341" t="s">
        <v>332</v>
      </c>
      <c r="E20" s="340" t="s">
        <v>333</v>
      </c>
      <c r="F20" s="341" t="s">
        <v>332</v>
      </c>
      <c r="G20" s="340" t="s">
        <v>334</v>
      </c>
      <c r="H20" s="340" t="s">
        <v>335</v>
      </c>
      <c r="I20" s="340" t="s">
        <v>336</v>
      </c>
      <c r="J20" s="340" t="s">
        <v>337</v>
      </c>
    </row>
    <row r="21" spans="1:10">
      <c r="A21" s="342"/>
      <c r="B21" s="342" t="s">
        <v>68</v>
      </c>
      <c r="C21" s="343"/>
      <c r="D21" s="344"/>
      <c r="E21" s="343"/>
      <c r="F21" s="344"/>
      <c r="G21" s="343"/>
      <c r="H21" s="343"/>
      <c r="I21" s="344"/>
      <c r="J21" s="343"/>
    </row>
    <row r="22" spans="1:10">
      <c r="A22" s="342"/>
      <c r="B22" s="342" t="s">
        <v>101</v>
      </c>
      <c r="C22" s="343"/>
      <c r="D22" s="344"/>
      <c r="E22" s="343"/>
      <c r="F22" s="344"/>
      <c r="G22" s="343"/>
      <c r="H22" s="343"/>
      <c r="I22" s="344"/>
      <c r="J22" s="343"/>
    </row>
    <row r="23" spans="1:10">
      <c r="A23" s="342"/>
      <c r="B23" s="342" t="s">
        <v>108</v>
      </c>
      <c r="C23" s="343"/>
      <c r="D23" s="344"/>
      <c r="E23" s="343"/>
      <c r="F23" s="344"/>
      <c r="G23" s="343"/>
      <c r="H23" s="343"/>
      <c r="I23" s="344"/>
      <c r="J23" s="343"/>
    </row>
    <row r="24" spans="1:10">
      <c r="A24" s="342"/>
      <c r="B24" s="342" t="s">
        <v>124</v>
      </c>
      <c r="C24" s="343"/>
      <c r="D24" s="344"/>
      <c r="E24" s="343"/>
      <c r="F24" s="344"/>
      <c r="G24" s="343"/>
      <c r="H24" s="343"/>
      <c r="I24" s="344"/>
      <c r="J24" s="343"/>
    </row>
    <row r="25" spans="1:10">
      <c r="A25" s="342"/>
      <c r="B25" s="342" t="s">
        <v>142</v>
      </c>
      <c r="C25" s="343"/>
      <c r="D25" s="344"/>
      <c r="E25" s="343"/>
      <c r="F25" s="344"/>
      <c r="G25" s="343"/>
      <c r="H25" s="343"/>
      <c r="I25" s="344"/>
      <c r="J25" s="343"/>
    </row>
    <row r="26" spans="1:10">
      <c r="A26" s="342"/>
      <c r="B26" s="342"/>
      <c r="C26" s="343"/>
      <c r="D26" s="344"/>
      <c r="E26" s="343"/>
      <c r="F26" s="344"/>
      <c r="G26" s="343"/>
      <c r="H26" s="343"/>
      <c r="I26" s="344"/>
      <c r="J26" s="343"/>
    </row>
    <row r="27" spans="1:10" s="348" customFormat="1" ht="14.5">
      <c r="A27" s="345"/>
      <c r="B27" s="417" t="s">
        <v>338</v>
      </c>
      <c r="C27" s="418"/>
      <c r="D27" s="346">
        <f>SUM(D21:D26)</f>
        <v>0</v>
      </c>
      <c r="E27" s="347"/>
      <c r="F27" s="346">
        <f>SUM(F21:F26)</f>
        <v>0</v>
      </c>
      <c r="G27" s="347"/>
      <c r="H27" s="347"/>
      <c r="I27" s="346">
        <f>SUM(I21:I26)</f>
        <v>0</v>
      </c>
      <c r="J27" s="347"/>
    </row>
    <row r="29" spans="1:10" s="339" customFormat="1" ht="14.5">
      <c r="B29" s="419" t="s">
        <v>340</v>
      </c>
      <c r="C29" s="420"/>
      <c r="D29" s="421"/>
      <c r="E29" s="422" t="s">
        <v>329</v>
      </c>
      <c r="F29" s="423"/>
      <c r="G29" s="423"/>
      <c r="H29" s="423"/>
      <c r="I29" s="423"/>
      <c r="J29" s="424"/>
    </row>
    <row r="30" spans="1:10" s="339" customFormat="1" ht="72.5">
      <c r="A30" s="340" t="s">
        <v>330</v>
      </c>
      <c r="B30" s="340" t="s">
        <v>331</v>
      </c>
      <c r="C30" s="340" t="s">
        <v>41</v>
      </c>
      <c r="D30" s="341" t="s">
        <v>332</v>
      </c>
      <c r="E30" s="340" t="s">
        <v>333</v>
      </c>
      <c r="F30" s="341" t="s">
        <v>332</v>
      </c>
      <c r="G30" s="340" t="s">
        <v>334</v>
      </c>
      <c r="H30" s="340" t="s">
        <v>335</v>
      </c>
      <c r="I30" s="340" t="s">
        <v>336</v>
      </c>
      <c r="J30" s="340" t="s">
        <v>337</v>
      </c>
    </row>
    <row r="31" spans="1:10">
      <c r="A31" s="342"/>
      <c r="B31" s="342" t="s">
        <v>68</v>
      </c>
      <c r="C31" s="343"/>
      <c r="D31" s="344"/>
      <c r="E31" s="343"/>
      <c r="F31" s="344"/>
      <c r="G31" s="343"/>
      <c r="H31" s="343"/>
      <c r="I31" s="344"/>
      <c r="J31" s="343"/>
    </row>
    <row r="32" spans="1:10">
      <c r="A32" s="342"/>
      <c r="B32" s="342" t="s">
        <v>101</v>
      </c>
      <c r="C32" s="343"/>
      <c r="D32" s="344"/>
      <c r="E32" s="343"/>
      <c r="F32" s="344"/>
      <c r="G32" s="343"/>
      <c r="H32" s="343"/>
      <c r="I32" s="344"/>
      <c r="J32" s="343"/>
    </row>
    <row r="33" spans="1:10">
      <c r="A33" s="342"/>
      <c r="B33" s="342" t="s">
        <v>108</v>
      </c>
      <c r="C33" s="343"/>
      <c r="D33" s="344"/>
      <c r="E33" s="343"/>
      <c r="F33" s="344"/>
      <c r="G33" s="343"/>
      <c r="H33" s="343"/>
      <c r="I33" s="344"/>
      <c r="J33" s="343"/>
    </row>
    <row r="34" spans="1:10">
      <c r="A34" s="342"/>
      <c r="B34" s="342" t="s">
        <v>124</v>
      </c>
      <c r="C34" s="343"/>
      <c r="D34" s="344"/>
      <c r="E34" s="343"/>
      <c r="F34" s="344"/>
      <c r="G34" s="343"/>
      <c r="H34" s="343"/>
      <c r="I34" s="344"/>
      <c r="J34" s="343"/>
    </row>
    <row r="35" spans="1:10">
      <c r="A35" s="342"/>
      <c r="B35" s="342" t="s">
        <v>142</v>
      </c>
      <c r="C35" s="343"/>
      <c r="D35" s="344"/>
      <c r="E35" s="343"/>
      <c r="F35" s="344"/>
      <c r="G35" s="343"/>
      <c r="H35" s="343"/>
      <c r="I35" s="344"/>
      <c r="J35" s="343"/>
    </row>
    <row r="36" spans="1:10">
      <c r="A36" s="342"/>
      <c r="B36" s="342"/>
      <c r="C36" s="343"/>
      <c r="D36" s="344"/>
      <c r="E36" s="343"/>
      <c r="F36" s="344"/>
      <c r="G36" s="343"/>
      <c r="H36" s="343"/>
      <c r="I36" s="344"/>
      <c r="J36" s="343"/>
    </row>
    <row r="37" spans="1:10" s="348" customFormat="1" ht="14.5">
      <c r="A37" s="345"/>
      <c r="B37" s="417" t="s">
        <v>338</v>
      </c>
      <c r="C37" s="418"/>
      <c r="D37" s="346">
        <f>SUM(D31:D36)</f>
        <v>0</v>
      </c>
      <c r="E37" s="347"/>
      <c r="F37" s="346">
        <f>SUM(F31:F36)</f>
        <v>0</v>
      </c>
      <c r="G37" s="347"/>
      <c r="H37" s="347"/>
      <c r="I37" s="346">
        <f>SUM(I31:I36)</f>
        <v>0</v>
      </c>
      <c r="J37" s="347"/>
    </row>
    <row r="39" spans="1:10" s="349" customFormat="1" ht="13">
      <c r="B39" s="349" t="s">
        <v>341</v>
      </c>
      <c r="D39" s="350"/>
      <c r="F39" s="350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37:C37"/>
    <mergeCell ref="B17:C17"/>
    <mergeCell ref="B19:D19"/>
    <mergeCell ref="E19:J19"/>
    <mergeCell ref="B27:C27"/>
    <mergeCell ref="B29:D29"/>
    <mergeCell ref="E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2021-11-12T16:00:11Z</cp:lastPrinted>
  <dcterms:created xsi:type="dcterms:W3CDTF">2020-11-14T13:09:40Z</dcterms:created>
  <dcterms:modified xsi:type="dcterms:W3CDTF">2021-11-12T16:07:04Z</dcterms:modified>
</cp:coreProperties>
</file>