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Director_MG8\Desktop\звіт\"/>
    </mc:Choice>
  </mc:AlternateContent>
  <xr:revisionPtr revIDLastSave="0" documentId="13_ncr:1_{A7D4B2FD-64CC-42E9-A12D-54613D69F593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X172" i="2" l="1"/>
  <c r="Y30" i="2"/>
  <c r="Z175" i="2"/>
  <c r="Y175" i="2"/>
  <c r="X175" i="2"/>
  <c r="W175" i="2"/>
  <c r="J175" i="2"/>
  <c r="G175" i="2"/>
  <c r="J30" i="2"/>
  <c r="H13" i="2"/>
  <c r="I37" i="3" l="1"/>
  <c r="F37" i="3"/>
  <c r="D37" i="3"/>
  <c r="I27" i="3"/>
  <c r="F27" i="3"/>
  <c r="D27" i="3"/>
  <c r="I17" i="3"/>
  <c r="F17" i="3"/>
  <c r="D17" i="3"/>
  <c r="V177" i="2"/>
  <c r="S177" i="2"/>
  <c r="P177" i="2"/>
  <c r="P168" i="2" s="1"/>
  <c r="M177" i="2"/>
  <c r="J177" i="2"/>
  <c r="G177" i="2"/>
  <c r="V176" i="2"/>
  <c r="S176" i="2"/>
  <c r="P176" i="2"/>
  <c r="M176" i="2"/>
  <c r="J176" i="2"/>
  <c r="X176" i="2" s="1"/>
  <c r="G176" i="2"/>
  <c r="V174" i="2"/>
  <c r="S174" i="2"/>
  <c r="P174" i="2"/>
  <c r="M174" i="2"/>
  <c r="J174" i="2"/>
  <c r="X174" i="2" s="1"/>
  <c r="G174" i="2"/>
  <c r="V173" i="2"/>
  <c r="S173" i="2"/>
  <c r="P173" i="2"/>
  <c r="X173" i="2" s="1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S168" i="2" s="1"/>
  <c r="P170" i="2"/>
  <c r="M170" i="2"/>
  <c r="J170" i="2"/>
  <c r="X170" i="2" s="1"/>
  <c r="G170" i="2"/>
  <c r="V169" i="2"/>
  <c r="S169" i="2"/>
  <c r="P169" i="2"/>
  <c r="M169" i="2"/>
  <c r="M168" i="2" s="1"/>
  <c r="J169" i="2"/>
  <c r="G169" i="2"/>
  <c r="V168" i="2"/>
  <c r="T168" i="2"/>
  <c r="Q168" i="2"/>
  <c r="N168" i="2"/>
  <c r="K168" i="2"/>
  <c r="H168" i="2"/>
  <c r="E168" i="2"/>
  <c r="V167" i="2"/>
  <c r="S167" i="2"/>
  <c r="S164" i="2" s="1"/>
  <c r="P167" i="2"/>
  <c r="X167" i="2" s="1"/>
  <c r="M167" i="2"/>
  <c r="J167" i="2"/>
  <c r="G167" i="2"/>
  <c r="G164" i="2" s="1"/>
  <c r="V166" i="2"/>
  <c r="S166" i="2"/>
  <c r="P166" i="2"/>
  <c r="X166" i="2" s="1"/>
  <c r="M166" i="2"/>
  <c r="J166" i="2"/>
  <c r="G166" i="2"/>
  <c r="X165" i="2"/>
  <c r="V165" i="2"/>
  <c r="S165" i="2"/>
  <c r="P165" i="2"/>
  <c r="M165" i="2"/>
  <c r="J165" i="2"/>
  <c r="G165" i="2"/>
  <c r="V164" i="2"/>
  <c r="T164" i="2"/>
  <c r="Q164" i="2"/>
  <c r="N164" i="2"/>
  <c r="K164" i="2"/>
  <c r="J164" i="2"/>
  <c r="H164" i="2"/>
  <c r="E164" i="2"/>
  <c r="V163" i="2"/>
  <c r="S163" i="2"/>
  <c r="P163" i="2"/>
  <c r="M163" i="2"/>
  <c r="J163" i="2"/>
  <c r="X163" i="2" s="1"/>
  <c r="G163" i="2"/>
  <c r="W163" i="2" s="1"/>
  <c r="V162" i="2"/>
  <c r="S162" i="2"/>
  <c r="P162" i="2"/>
  <c r="M162" i="2"/>
  <c r="W162" i="2" s="1"/>
  <c r="J162" i="2"/>
  <c r="G162" i="2"/>
  <c r="X161" i="2"/>
  <c r="V161" i="2"/>
  <c r="S161" i="2"/>
  <c r="P161" i="2"/>
  <c r="M161" i="2"/>
  <c r="J161" i="2"/>
  <c r="G161" i="2"/>
  <c r="V160" i="2"/>
  <c r="S160" i="2"/>
  <c r="S159" i="2" s="1"/>
  <c r="P160" i="2"/>
  <c r="X160" i="2" s="1"/>
  <c r="M160" i="2"/>
  <c r="J160" i="2"/>
  <c r="G160" i="2"/>
  <c r="G159" i="2" s="1"/>
  <c r="T159" i="2"/>
  <c r="Q159" i="2"/>
  <c r="N159" i="2"/>
  <c r="M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X157" i="2" s="1"/>
  <c r="G157" i="2"/>
  <c r="V156" i="2"/>
  <c r="S156" i="2"/>
  <c r="P156" i="2"/>
  <c r="M156" i="2"/>
  <c r="M154" i="2" s="1"/>
  <c r="J156" i="2"/>
  <c r="G156" i="2"/>
  <c r="V155" i="2"/>
  <c r="S155" i="2"/>
  <c r="S154" i="2" s="1"/>
  <c r="P155" i="2"/>
  <c r="M155" i="2"/>
  <c r="J155" i="2"/>
  <c r="X155" i="2" s="1"/>
  <c r="G155" i="2"/>
  <c r="G154" i="2" s="1"/>
  <c r="T154" i="2"/>
  <c r="Q154" i="2"/>
  <c r="P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X150" i="2" s="1"/>
  <c r="G150" i="2"/>
  <c r="V149" i="2"/>
  <c r="S149" i="2"/>
  <c r="P149" i="2"/>
  <c r="M149" i="2"/>
  <c r="J149" i="2"/>
  <c r="G149" i="2"/>
  <c r="V148" i="2"/>
  <c r="V152" i="2" s="1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S146" i="2" s="1"/>
  <c r="P145" i="2"/>
  <c r="M145" i="2"/>
  <c r="J145" i="2"/>
  <c r="X145" i="2" s="1"/>
  <c r="G145" i="2"/>
  <c r="W145" i="2" s="1"/>
  <c r="V144" i="2"/>
  <c r="S144" i="2"/>
  <c r="P144" i="2"/>
  <c r="P146" i="2" s="1"/>
  <c r="M144" i="2"/>
  <c r="M146" i="2" s="1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X140" i="2" s="1"/>
  <c r="G140" i="2"/>
  <c r="V139" i="2"/>
  <c r="S139" i="2"/>
  <c r="P139" i="2"/>
  <c r="X139" i="2" s="1"/>
  <c r="M139" i="2"/>
  <c r="J139" i="2"/>
  <c r="G139" i="2"/>
  <c r="V138" i="2"/>
  <c r="S138" i="2"/>
  <c r="P138" i="2"/>
  <c r="M138" i="2"/>
  <c r="J138" i="2"/>
  <c r="X138" i="2" s="1"/>
  <c r="G138" i="2"/>
  <c r="V137" i="2"/>
  <c r="S137" i="2"/>
  <c r="P137" i="2"/>
  <c r="P142" i="2" s="1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W134" i="2" s="1"/>
  <c r="J134" i="2"/>
  <c r="G134" i="2"/>
  <c r="V133" i="2"/>
  <c r="S133" i="2"/>
  <c r="P133" i="2"/>
  <c r="M133" i="2"/>
  <c r="J133" i="2"/>
  <c r="X133" i="2" s="1"/>
  <c r="Y133" i="2" s="1"/>
  <c r="Z133" i="2" s="1"/>
  <c r="G133" i="2"/>
  <c r="W133" i="2" s="1"/>
  <c r="V132" i="2"/>
  <c r="S132" i="2"/>
  <c r="P132" i="2"/>
  <c r="X132" i="2" s="1"/>
  <c r="M132" i="2"/>
  <c r="W132" i="2" s="1"/>
  <c r="J132" i="2"/>
  <c r="G132" i="2"/>
  <c r="V131" i="2"/>
  <c r="S131" i="2"/>
  <c r="P131" i="2"/>
  <c r="M131" i="2"/>
  <c r="J131" i="2"/>
  <c r="X131" i="2" s="1"/>
  <c r="Y131" i="2" s="1"/>
  <c r="Z131" i="2" s="1"/>
  <c r="G131" i="2"/>
  <c r="W131" i="2" s="1"/>
  <c r="V130" i="2"/>
  <c r="S130" i="2"/>
  <c r="P130" i="2"/>
  <c r="M130" i="2"/>
  <c r="M135" i="2" s="1"/>
  <c r="J130" i="2"/>
  <c r="G130" i="2"/>
  <c r="V129" i="2"/>
  <c r="V135" i="2" s="1"/>
  <c r="S129" i="2"/>
  <c r="S135" i="2" s="1"/>
  <c r="P129" i="2"/>
  <c r="M129" i="2"/>
  <c r="J129" i="2"/>
  <c r="X129" i="2" s="1"/>
  <c r="G129" i="2"/>
  <c r="W129" i="2" s="1"/>
  <c r="T127" i="2"/>
  <c r="Q127" i="2"/>
  <c r="N127" i="2"/>
  <c r="K127" i="2"/>
  <c r="H127" i="2"/>
  <c r="E127" i="2"/>
  <c r="V126" i="2"/>
  <c r="S126" i="2"/>
  <c r="P126" i="2"/>
  <c r="M126" i="2"/>
  <c r="J126" i="2"/>
  <c r="X126" i="2" s="1"/>
  <c r="G126" i="2"/>
  <c r="V125" i="2"/>
  <c r="S125" i="2"/>
  <c r="P125" i="2"/>
  <c r="M125" i="2"/>
  <c r="J125" i="2"/>
  <c r="G125" i="2"/>
  <c r="W125" i="2" s="1"/>
  <c r="V124" i="2"/>
  <c r="S124" i="2"/>
  <c r="P124" i="2"/>
  <c r="M124" i="2"/>
  <c r="W124" i="2" s="1"/>
  <c r="J124" i="2"/>
  <c r="X124" i="2" s="1"/>
  <c r="G124" i="2"/>
  <c r="V123" i="2"/>
  <c r="S123" i="2"/>
  <c r="P123" i="2"/>
  <c r="M123" i="2"/>
  <c r="J123" i="2"/>
  <c r="X123" i="2" s="1"/>
  <c r="G123" i="2"/>
  <c r="W123" i="2" s="1"/>
  <c r="V122" i="2"/>
  <c r="S122" i="2"/>
  <c r="P122" i="2"/>
  <c r="M122" i="2"/>
  <c r="J122" i="2"/>
  <c r="G122" i="2"/>
  <c r="X121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W118" i="2" s="1"/>
  <c r="J118" i="2"/>
  <c r="G118" i="2"/>
  <c r="V117" i="2"/>
  <c r="S117" i="2"/>
  <c r="P117" i="2"/>
  <c r="M117" i="2"/>
  <c r="J117" i="2"/>
  <c r="G117" i="2"/>
  <c r="W117" i="2" s="1"/>
  <c r="V116" i="2"/>
  <c r="S116" i="2"/>
  <c r="P116" i="2"/>
  <c r="M116" i="2"/>
  <c r="W116" i="2" s="1"/>
  <c r="Y116" i="2" s="1"/>
  <c r="Z116" i="2" s="1"/>
  <c r="J116" i="2"/>
  <c r="X116" i="2" s="1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W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W112" i="2" s="1"/>
  <c r="Y112" i="2" s="1"/>
  <c r="Z112" i="2" s="1"/>
  <c r="J112" i="2"/>
  <c r="X112" i="2" s="1"/>
  <c r="G112" i="2"/>
  <c r="V111" i="2"/>
  <c r="S111" i="2"/>
  <c r="P111" i="2"/>
  <c r="M111" i="2"/>
  <c r="J111" i="2"/>
  <c r="G111" i="2"/>
  <c r="W111" i="2" s="1"/>
  <c r="V110" i="2"/>
  <c r="S110" i="2"/>
  <c r="P110" i="2"/>
  <c r="M110" i="2"/>
  <c r="W110" i="2" s="1"/>
  <c r="J110" i="2"/>
  <c r="G110" i="2"/>
  <c r="V109" i="2"/>
  <c r="S109" i="2"/>
  <c r="S119" i="2" s="1"/>
  <c r="P109" i="2"/>
  <c r="M109" i="2"/>
  <c r="J109" i="2"/>
  <c r="G109" i="2"/>
  <c r="W109" i="2" s="1"/>
  <c r="V108" i="2"/>
  <c r="V119" i="2" s="1"/>
  <c r="S108" i="2"/>
  <c r="P108" i="2"/>
  <c r="M108" i="2"/>
  <c r="M119" i="2" s="1"/>
  <c r="J108" i="2"/>
  <c r="X108" i="2" s="1"/>
  <c r="G108" i="2"/>
  <c r="V105" i="2"/>
  <c r="S105" i="2"/>
  <c r="P105" i="2"/>
  <c r="M105" i="2"/>
  <c r="J105" i="2"/>
  <c r="G105" i="2"/>
  <c r="W105" i="2" s="1"/>
  <c r="V104" i="2"/>
  <c r="S104" i="2"/>
  <c r="P104" i="2"/>
  <c r="M104" i="2"/>
  <c r="W104" i="2" s="1"/>
  <c r="J104" i="2"/>
  <c r="G104" i="2"/>
  <c r="V103" i="2"/>
  <c r="S103" i="2"/>
  <c r="S102" i="2" s="1"/>
  <c r="P103" i="2"/>
  <c r="M103" i="2"/>
  <c r="J103" i="2"/>
  <c r="G103" i="2"/>
  <c r="W103" i="2" s="1"/>
  <c r="V102" i="2"/>
  <c r="T102" i="2"/>
  <c r="Q102" i="2"/>
  <c r="P102" i="2"/>
  <c r="N102" i="2"/>
  <c r="K102" i="2"/>
  <c r="H102" i="2"/>
  <c r="E102" i="2"/>
  <c r="V101" i="2"/>
  <c r="S101" i="2"/>
  <c r="P101" i="2"/>
  <c r="M101" i="2"/>
  <c r="W101" i="2" s="1"/>
  <c r="J101" i="2"/>
  <c r="X101" i="2" s="1"/>
  <c r="G101" i="2"/>
  <c r="V100" i="2"/>
  <c r="S100" i="2"/>
  <c r="P100" i="2"/>
  <c r="M100" i="2"/>
  <c r="J100" i="2"/>
  <c r="X100" i="2" s="1"/>
  <c r="G100" i="2"/>
  <c r="V99" i="2"/>
  <c r="S99" i="2"/>
  <c r="P99" i="2"/>
  <c r="P98" i="2" s="1"/>
  <c r="M99" i="2"/>
  <c r="M98" i="2" s="1"/>
  <c r="J99" i="2"/>
  <c r="G99" i="2"/>
  <c r="T98" i="2"/>
  <c r="T106" i="2" s="1"/>
  <c r="S98" i="2"/>
  <c r="Q98" i="2"/>
  <c r="N98" i="2"/>
  <c r="K98" i="2"/>
  <c r="H98" i="2"/>
  <c r="E98" i="2"/>
  <c r="V97" i="2"/>
  <c r="S97" i="2"/>
  <c r="P97" i="2"/>
  <c r="M97" i="2"/>
  <c r="J97" i="2"/>
  <c r="X97" i="2" s="1"/>
  <c r="G97" i="2"/>
  <c r="V96" i="2"/>
  <c r="S96" i="2"/>
  <c r="S94" i="2" s="1"/>
  <c r="P96" i="2"/>
  <c r="X96" i="2" s="1"/>
  <c r="M96" i="2"/>
  <c r="J96" i="2"/>
  <c r="G96" i="2"/>
  <c r="W96" i="2" s="1"/>
  <c r="V95" i="2"/>
  <c r="V94" i="2" s="1"/>
  <c r="S95" i="2"/>
  <c r="P95" i="2"/>
  <c r="M95" i="2"/>
  <c r="M94" i="2" s="1"/>
  <c r="J95" i="2"/>
  <c r="X95" i="2" s="1"/>
  <c r="X94" i="2" s="1"/>
  <c r="G95" i="2"/>
  <c r="T94" i="2"/>
  <c r="Q94" i="2"/>
  <c r="N94" i="2"/>
  <c r="K94" i="2"/>
  <c r="H94" i="2"/>
  <c r="E94" i="2"/>
  <c r="V91" i="2"/>
  <c r="S91" i="2"/>
  <c r="P91" i="2"/>
  <c r="M91" i="2"/>
  <c r="W91" i="2" s="1"/>
  <c r="Y91" i="2" s="1"/>
  <c r="Z91" i="2" s="1"/>
  <c r="J91" i="2"/>
  <c r="X91" i="2" s="1"/>
  <c r="G91" i="2"/>
  <c r="V90" i="2"/>
  <c r="S90" i="2"/>
  <c r="P90" i="2"/>
  <c r="X90" i="2" s="1"/>
  <c r="M90" i="2"/>
  <c r="J90" i="2"/>
  <c r="G90" i="2"/>
  <c r="V89" i="2"/>
  <c r="V88" i="2" s="1"/>
  <c r="S89" i="2"/>
  <c r="P89" i="2"/>
  <c r="M89" i="2"/>
  <c r="J89" i="2"/>
  <c r="X89" i="2" s="1"/>
  <c r="X88" i="2" s="1"/>
  <c r="G89" i="2"/>
  <c r="T88" i="2"/>
  <c r="Q88" i="2"/>
  <c r="P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M84" i="2" s="1"/>
  <c r="J85" i="2"/>
  <c r="G85" i="2"/>
  <c r="T84" i="2"/>
  <c r="Q84" i="2"/>
  <c r="N84" i="2"/>
  <c r="K84" i="2"/>
  <c r="H84" i="2"/>
  <c r="E84" i="2"/>
  <c r="V83" i="2"/>
  <c r="S83" i="2"/>
  <c r="P83" i="2"/>
  <c r="X83" i="2" s="1"/>
  <c r="M83" i="2"/>
  <c r="W83" i="2" s="1"/>
  <c r="J83" i="2"/>
  <c r="G83" i="2"/>
  <c r="V82" i="2"/>
  <c r="S82" i="2"/>
  <c r="P82" i="2"/>
  <c r="M82" i="2"/>
  <c r="J82" i="2"/>
  <c r="G82" i="2"/>
  <c r="W82" i="2" s="1"/>
  <c r="V81" i="2"/>
  <c r="S81" i="2"/>
  <c r="P81" i="2"/>
  <c r="M81" i="2"/>
  <c r="W81" i="2" s="1"/>
  <c r="J81" i="2"/>
  <c r="G81" i="2"/>
  <c r="V80" i="2"/>
  <c r="T80" i="2"/>
  <c r="Q80" i="2"/>
  <c r="N80" i="2"/>
  <c r="K80" i="2"/>
  <c r="H80" i="2"/>
  <c r="E80" i="2"/>
  <c r="V77" i="2"/>
  <c r="S77" i="2"/>
  <c r="P77" i="2"/>
  <c r="M77" i="2"/>
  <c r="J77" i="2"/>
  <c r="X77" i="2" s="1"/>
  <c r="G77" i="2"/>
  <c r="V76" i="2"/>
  <c r="S76" i="2"/>
  <c r="P76" i="2"/>
  <c r="X76" i="2" s="1"/>
  <c r="M76" i="2"/>
  <c r="J76" i="2"/>
  <c r="G76" i="2"/>
  <c r="V75" i="2"/>
  <c r="V74" i="2" s="1"/>
  <c r="S75" i="2"/>
  <c r="P75" i="2"/>
  <c r="M75" i="2"/>
  <c r="M74" i="2" s="1"/>
  <c r="J75" i="2"/>
  <c r="X75" i="2" s="1"/>
  <c r="X74" i="2" s="1"/>
  <c r="G75" i="2"/>
  <c r="T74" i="2"/>
  <c r="Q74" i="2"/>
  <c r="N74" i="2"/>
  <c r="K74" i="2"/>
  <c r="H74" i="2"/>
  <c r="E74" i="2"/>
  <c r="E78" i="2" s="1"/>
  <c r="V73" i="2"/>
  <c r="S73" i="2"/>
  <c r="P73" i="2"/>
  <c r="M73" i="2"/>
  <c r="W73" i="2" s="1"/>
  <c r="J73" i="2"/>
  <c r="G73" i="2"/>
  <c r="V72" i="2"/>
  <c r="S72" i="2"/>
  <c r="P72" i="2"/>
  <c r="P70" i="2" s="1"/>
  <c r="M72" i="2"/>
  <c r="J72" i="2"/>
  <c r="G72" i="2"/>
  <c r="W72" i="2" s="1"/>
  <c r="V71" i="2"/>
  <c r="V70" i="2" s="1"/>
  <c r="S71" i="2"/>
  <c r="P71" i="2"/>
  <c r="M71" i="2"/>
  <c r="W71" i="2" s="1"/>
  <c r="J71" i="2"/>
  <c r="G71" i="2"/>
  <c r="T70" i="2"/>
  <c r="Q70" i="2"/>
  <c r="N70" i="2"/>
  <c r="K70" i="2"/>
  <c r="J70" i="2"/>
  <c r="H70" i="2"/>
  <c r="E70" i="2"/>
  <c r="V69" i="2"/>
  <c r="S69" i="2"/>
  <c r="P69" i="2"/>
  <c r="M69" i="2"/>
  <c r="J69" i="2"/>
  <c r="X69" i="2" s="1"/>
  <c r="G69" i="2"/>
  <c r="W69" i="2" s="1"/>
  <c r="V68" i="2"/>
  <c r="S68" i="2"/>
  <c r="P68" i="2"/>
  <c r="X68" i="2" s="1"/>
  <c r="M68" i="2"/>
  <c r="W68" i="2" s="1"/>
  <c r="J68" i="2"/>
  <c r="G68" i="2"/>
  <c r="V67" i="2"/>
  <c r="V66" i="2" s="1"/>
  <c r="S67" i="2"/>
  <c r="S66" i="2" s="1"/>
  <c r="P67" i="2"/>
  <c r="M67" i="2"/>
  <c r="J67" i="2"/>
  <c r="X67" i="2" s="1"/>
  <c r="X66" i="2" s="1"/>
  <c r="G67" i="2"/>
  <c r="W67" i="2" s="1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V62" i="2" s="1"/>
  <c r="S63" i="2"/>
  <c r="S62" i="2" s="1"/>
  <c r="P63" i="2"/>
  <c r="M63" i="2"/>
  <c r="J63" i="2"/>
  <c r="J62" i="2" s="1"/>
  <c r="G63" i="2"/>
  <c r="G62" i="2" s="1"/>
  <c r="T62" i="2"/>
  <c r="Q62" i="2"/>
  <c r="P62" i="2"/>
  <c r="N62" i="2"/>
  <c r="K62" i="2"/>
  <c r="H62" i="2"/>
  <c r="E62" i="2"/>
  <c r="V61" i="2"/>
  <c r="S61" i="2"/>
  <c r="P61" i="2"/>
  <c r="M61" i="2"/>
  <c r="J61" i="2"/>
  <c r="G61" i="2"/>
  <c r="W61" i="2" s="1"/>
  <c r="V60" i="2"/>
  <c r="S60" i="2"/>
  <c r="P60" i="2"/>
  <c r="M60" i="2"/>
  <c r="W60" i="2" s="1"/>
  <c r="J60" i="2"/>
  <c r="G60" i="2"/>
  <c r="V59" i="2"/>
  <c r="S59" i="2"/>
  <c r="S58" i="2" s="1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X55" i="2" s="1"/>
  <c r="M55" i="2"/>
  <c r="V54" i="2"/>
  <c r="S54" i="2"/>
  <c r="P54" i="2"/>
  <c r="X54" i="2" s="1"/>
  <c r="X53" i="2" s="1"/>
  <c r="M54" i="2"/>
  <c r="V53" i="2"/>
  <c r="T53" i="2"/>
  <c r="S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J49" i="2" s="1"/>
  <c r="J56" i="2" s="1"/>
  <c r="G50" i="2"/>
  <c r="T49" i="2"/>
  <c r="Q49" i="2"/>
  <c r="N49" i="2"/>
  <c r="K49" i="2"/>
  <c r="H49" i="2"/>
  <c r="H56" i="2" s="1"/>
  <c r="E49" i="2"/>
  <c r="E56" i="2" s="1"/>
  <c r="V46" i="2"/>
  <c r="S46" i="2"/>
  <c r="P46" i="2"/>
  <c r="X46" i="2" s="1"/>
  <c r="M46" i="2"/>
  <c r="J46" i="2"/>
  <c r="G46" i="2"/>
  <c r="V45" i="2"/>
  <c r="S45" i="2"/>
  <c r="P45" i="2"/>
  <c r="M45" i="2"/>
  <c r="M43" i="2" s="1"/>
  <c r="J45" i="2"/>
  <c r="X45" i="2" s="1"/>
  <c r="G45" i="2"/>
  <c r="V44" i="2"/>
  <c r="S44" i="2"/>
  <c r="S43" i="2" s="1"/>
  <c r="P44" i="2"/>
  <c r="X44" i="2" s="1"/>
  <c r="X43" i="2" s="1"/>
  <c r="M44" i="2"/>
  <c r="J44" i="2"/>
  <c r="G44" i="2"/>
  <c r="G43" i="2" s="1"/>
  <c r="V43" i="2"/>
  <c r="T43" i="2"/>
  <c r="T47" i="2" s="1"/>
  <c r="Q43" i="2"/>
  <c r="N43" i="2"/>
  <c r="K43" i="2"/>
  <c r="J43" i="2"/>
  <c r="H43" i="2"/>
  <c r="E43" i="2"/>
  <c r="E47" i="2" s="1"/>
  <c r="V42" i="2"/>
  <c r="S42" i="2"/>
  <c r="P42" i="2"/>
  <c r="M42" i="2"/>
  <c r="J42" i="2"/>
  <c r="X42" i="2" s="1"/>
  <c r="G42" i="2"/>
  <c r="V41" i="2"/>
  <c r="S41" i="2"/>
  <c r="P41" i="2"/>
  <c r="X41" i="2" s="1"/>
  <c r="M41" i="2"/>
  <c r="J41" i="2"/>
  <c r="G41" i="2"/>
  <c r="G39" i="2" s="1"/>
  <c r="G47" i="2" s="1"/>
  <c r="V40" i="2"/>
  <c r="V39" i="2" s="1"/>
  <c r="S40" i="2"/>
  <c r="P40" i="2"/>
  <c r="M40" i="2"/>
  <c r="M39" i="2" s="1"/>
  <c r="M47" i="2" s="1"/>
  <c r="J40" i="2"/>
  <c r="X40" i="2" s="1"/>
  <c r="X39" i="2" s="1"/>
  <c r="G40" i="2"/>
  <c r="T39" i="2"/>
  <c r="S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M35" i="2" s="1"/>
  <c r="J37" i="2"/>
  <c r="G37" i="2"/>
  <c r="V36" i="2"/>
  <c r="V35" i="2" s="1"/>
  <c r="S36" i="2"/>
  <c r="S35" i="2" s="1"/>
  <c r="P36" i="2"/>
  <c r="M36" i="2"/>
  <c r="J36" i="2"/>
  <c r="G36" i="2"/>
  <c r="G35" i="2" s="1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M29" i="2" s="1"/>
  <c r="J31" i="2"/>
  <c r="G31" i="2"/>
  <c r="V30" i="2"/>
  <c r="S30" i="2"/>
  <c r="S29" i="2" s="1"/>
  <c r="P30" i="2"/>
  <c r="M30" i="2"/>
  <c r="G30" i="2"/>
  <c r="V29" i="2"/>
  <c r="T29" i="2"/>
  <c r="Q29" i="2"/>
  <c r="P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W23" i="2" s="1"/>
  <c r="V22" i="2"/>
  <c r="S22" i="2"/>
  <c r="P22" i="2"/>
  <c r="M22" i="2"/>
  <c r="J22" i="2"/>
  <c r="G22" i="2"/>
  <c r="T21" i="2"/>
  <c r="S21" i="2"/>
  <c r="Q28" i="2" s="1"/>
  <c r="S28" i="2" s="1"/>
  <c r="Q21" i="2"/>
  <c r="N21" i="2"/>
  <c r="M21" i="2"/>
  <c r="K28" i="2" s="1"/>
  <c r="M28" i="2" s="1"/>
  <c r="K21" i="2"/>
  <c r="H21" i="2"/>
  <c r="E21" i="2"/>
  <c r="V20" i="2"/>
  <c r="S20" i="2"/>
  <c r="P20" i="2"/>
  <c r="M20" i="2"/>
  <c r="J20" i="2"/>
  <c r="G20" i="2"/>
  <c r="W20" i="2" s="1"/>
  <c r="V19" i="2"/>
  <c r="S19" i="2"/>
  <c r="P19" i="2"/>
  <c r="P17" i="2" s="1"/>
  <c r="N27" i="2" s="1"/>
  <c r="P27" i="2" s="1"/>
  <c r="M19" i="2"/>
  <c r="J19" i="2"/>
  <c r="G19" i="2"/>
  <c r="V18" i="2"/>
  <c r="V17" i="2" s="1"/>
  <c r="T27" i="2" s="1"/>
  <c r="V27" i="2" s="1"/>
  <c r="S18" i="2"/>
  <c r="P18" i="2"/>
  <c r="M18" i="2"/>
  <c r="J18" i="2"/>
  <c r="J17" i="2" s="1"/>
  <c r="H27" i="2" s="1"/>
  <c r="J27" i="2" s="1"/>
  <c r="X27" i="2" s="1"/>
  <c r="G18" i="2"/>
  <c r="W18" i="2" s="1"/>
  <c r="T17" i="2"/>
  <c r="S17" i="2"/>
  <c r="Q27" i="2" s="1"/>
  <c r="S27" i="2" s="1"/>
  <c r="Q17" i="2"/>
  <c r="N17" i="2"/>
  <c r="M17" i="2"/>
  <c r="K27" i="2" s="1"/>
  <c r="M27" i="2" s="1"/>
  <c r="K17" i="2"/>
  <c r="H17" i="2"/>
  <c r="G17" i="2"/>
  <c r="E27" i="2" s="1"/>
  <c r="G27" i="2" s="1"/>
  <c r="W27" i="2" s="1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W15" i="2" s="1"/>
  <c r="V14" i="2"/>
  <c r="S14" i="2"/>
  <c r="P14" i="2"/>
  <c r="M14" i="2"/>
  <c r="J14" i="2"/>
  <c r="G14" i="2"/>
  <c r="T13" i="2"/>
  <c r="S13" i="2"/>
  <c r="Q13" i="2"/>
  <c r="N13" i="2"/>
  <c r="M13" i="2"/>
  <c r="K13" i="2"/>
  <c r="G13" i="2"/>
  <c r="E13" i="2"/>
  <c r="A5" i="2"/>
  <c r="A4" i="2"/>
  <c r="A3" i="2"/>
  <c r="A2" i="2"/>
  <c r="H30" i="1"/>
  <c r="G30" i="1"/>
  <c r="F30" i="1"/>
  <c r="E30" i="1"/>
  <c r="D30" i="1"/>
  <c r="J29" i="1"/>
  <c r="N29" i="1" s="1"/>
  <c r="B29" i="1" s="1"/>
  <c r="J28" i="1"/>
  <c r="J30" i="1" s="1"/>
  <c r="J27" i="1"/>
  <c r="J152" i="2" l="1"/>
  <c r="X149" i="2"/>
  <c r="Q47" i="2"/>
  <c r="X81" i="2"/>
  <c r="P80" i="2"/>
  <c r="X82" i="2"/>
  <c r="Y82" i="2" s="1"/>
  <c r="Z82" i="2" s="1"/>
  <c r="J80" i="2"/>
  <c r="W165" i="2"/>
  <c r="M164" i="2"/>
  <c r="X164" i="2"/>
  <c r="W14" i="2"/>
  <c r="W16" i="2"/>
  <c r="W19" i="2"/>
  <c r="W22" i="2"/>
  <c r="Y22" i="2" s="1"/>
  <c r="Z22" i="2" s="1"/>
  <c r="W24" i="2"/>
  <c r="K47" i="2"/>
  <c r="J127" i="2"/>
  <c r="V127" i="2"/>
  <c r="M127" i="2"/>
  <c r="Y123" i="2"/>
  <c r="Z123" i="2" s="1"/>
  <c r="Y124" i="2"/>
  <c r="Z124" i="2" s="1"/>
  <c r="X14" i="2"/>
  <c r="X16" i="2"/>
  <c r="Y16" i="2" s="1"/>
  <c r="Z16" i="2" s="1"/>
  <c r="X18" i="2"/>
  <c r="X17" i="2" s="1"/>
  <c r="V21" i="2"/>
  <c r="T28" i="2" s="1"/>
  <c r="V28" i="2" s="1"/>
  <c r="Q78" i="2"/>
  <c r="W100" i="2"/>
  <c r="Y100" i="2" s="1"/>
  <c r="Z100" i="2" s="1"/>
  <c r="G98" i="2"/>
  <c r="Y118" i="2"/>
  <c r="Z118" i="2" s="1"/>
  <c r="X125" i="2"/>
  <c r="Y125" i="2" s="1"/>
  <c r="Z125" i="2" s="1"/>
  <c r="P164" i="2"/>
  <c r="V13" i="2"/>
  <c r="T26" i="2" s="1"/>
  <c r="X15" i="2"/>
  <c r="X19" i="2"/>
  <c r="X20" i="2"/>
  <c r="Y20" i="2" s="1"/>
  <c r="Z20" i="2" s="1"/>
  <c r="X22" i="2"/>
  <c r="X24" i="2"/>
  <c r="S106" i="2"/>
  <c r="Y15" i="2"/>
  <c r="Z15" i="2" s="1"/>
  <c r="G29" i="2"/>
  <c r="P43" i="2"/>
  <c r="T78" i="2"/>
  <c r="Y145" i="2"/>
  <c r="Z145" i="2" s="1"/>
  <c r="W31" i="2"/>
  <c r="W32" i="2"/>
  <c r="W36" i="2"/>
  <c r="W37" i="2"/>
  <c r="W38" i="2"/>
  <c r="W35" i="2" s="1"/>
  <c r="X50" i="2"/>
  <c r="X49" i="2" s="1"/>
  <c r="X56" i="2" s="1"/>
  <c r="X51" i="2"/>
  <c r="V49" i="2"/>
  <c r="X52" i="2"/>
  <c r="N56" i="2"/>
  <c r="X59" i="2"/>
  <c r="V58" i="2"/>
  <c r="X60" i="2"/>
  <c r="X58" i="2" s="1"/>
  <c r="X61" i="2"/>
  <c r="Y61" i="2" s="1"/>
  <c r="Z61" i="2" s="1"/>
  <c r="W63" i="2"/>
  <c r="W64" i="2"/>
  <c r="W65" i="2"/>
  <c r="Y65" i="2" s="1"/>
  <c r="Z65" i="2" s="1"/>
  <c r="M66" i="2"/>
  <c r="N78" i="2"/>
  <c r="X71" i="2"/>
  <c r="X72" i="2"/>
  <c r="Y72" i="2" s="1"/>
  <c r="Z72" i="2" s="1"/>
  <c r="X73" i="2"/>
  <c r="Y73" i="2" s="1"/>
  <c r="Z73" i="2" s="1"/>
  <c r="G80" i="2"/>
  <c r="S80" i="2"/>
  <c r="W85" i="2"/>
  <c r="S84" i="2"/>
  <c r="W86" i="2"/>
  <c r="W87" i="2"/>
  <c r="N106" i="2"/>
  <c r="X103" i="2"/>
  <c r="X102" i="2" s="1"/>
  <c r="X104" i="2"/>
  <c r="X105" i="2"/>
  <c r="Y105" i="2" s="1"/>
  <c r="Z105" i="2" s="1"/>
  <c r="P119" i="2"/>
  <c r="X109" i="2"/>
  <c r="Y109" i="2" s="1"/>
  <c r="Z109" i="2" s="1"/>
  <c r="X110" i="2"/>
  <c r="Y110" i="2" s="1"/>
  <c r="Z110" i="2" s="1"/>
  <c r="X111" i="2"/>
  <c r="Y111" i="2" s="1"/>
  <c r="Z111" i="2" s="1"/>
  <c r="X113" i="2"/>
  <c r="Y113" i="2" s="1"/>
  <c r="Z113" i="2" s="1"/>
  <c r="X114" i="2"/>
  <c r="Y114" i="2" s="1"/>
  <c r="Z114" i="2" s="1"/>
  <c r="X115" i="2"/>
  <c r="Y115" i="2" s="1"/>
  <c r="Z115" i="2" s="1"/>
  <c r="X117" i="2"/>
  <c r="Y117" i="2" s="1"/>
  <c r="Z117" i="2" s="1"/>
  <c r="X118" i="2"/>
  <c r="P127" i="2"/>
  <c r="W126" i="2"/>
  <c r="W137" i="2"/>
  <c r="S142" i="2"/>
  <c r="W138" i="2"/>
  <c r="Y138" i="2" s="1"/>
  <c r="Z138" i="2" s="1"/>
  <c r="W139" i="2"/>
  <c r="Y139" i="2" s="1"/>
  <c r="Z139" i="2" s="1"/>
  <c r="W140" i="2"/>
  <c r="Y140" i="2" s="1"/>
  <c r="Z140" i="2" s="1"/>
  <c r="W141" i="2"/>
  <c r="Y141" i="2" s="1"/>
  <c r="Z141" i="2" s="1"/>
  <c r="W148" i="2"/>
  <c r="W149" i="2"/>
  <c r="Y149" i="2" s="1"/>
  <c r="Z149" i="2" s="1"/>
  <c r="S152" i="2"/>
  <c r="W150" i="2"/>
  <c r="Y150" i="2" s="1"/>
  <c r="Z150" i="2" s="1"/>
  <c r="W151" i="2"/>
  <c r="Y151" i="2" s="1"/>
  <c r="Z151" i="2" s="1"/>
  <c r="W155" i="2"/>
  <c r="W156" i="2"/>
  <c r="W157" i="2"/>
  <c r="W158" i="2"/>
  <c r="V159" i="2"/>
  <c r="W166" i="2"/>
  <c r="K178" i="2"/>
  <c r="Q178" i="2"/>
  <c r="W169" i="2"/>
  <c r="W170" i="2"/>
  <c r="W171" i="2"/>
  <c r="W172" i="2"/>
  <c r="W173" i="2"/>
  <c r="W176" i="2"/>
  <c r="Y176" i="2" s="1"/>
  <c r="Z176" i="2" s="1"/>
  <c r="X177" i="2"/>
  <c r="X168" i="2" s="1"/>
  <c r="X30" i="2"/>
  <c r="X29" i="2" s="1"/>
  <c r="X31" i="2"/>
  <c r="X32" i="2"/>
  <c r="X36" i="2"/>
  <c r="Y36" i="2" s="1"/>
  <c r="Z36" i="2" s="1"/>
  <c r="J35" i="2"/>
  <c r="X38" i="2"/>
  <c r="W40" i="2"/>
  <c r="W41" i="2"/>
  <c r="Y41" i="2" s="1"/>
  <c r="Z41" i="2" s="1"/>
  <c r="W42" i="2"/>
  <c r="Y42" i="2" s="1"/>
  <c r="Z42" i="2" s="1"/>
  <c r="H47" i="2"/>
  <c r="N47" i="2"/>
  <c r="W44" i="2"/>
  <c r="W45" i="2"/>
  <c r="Y45" i="2" s="1"/>
  <c r="Z45" i="2" s="1"/>
  <c r="W46" i="2"/>
  <c r="Y46" i="2" s="1"/>
  <c r="Z46" i="2" s="1"/>
  <c r="K56" i="2"/>
  <c r="W51" i="2"/>
  <c r="Y51" i="2" s="1"/>
  <c r="Z51" i="2" s="1"/>
  <c r="W52" i="2"/>
  <c r="Y52" i="2" s="1"/>
  <c r="Z52" i="2" s="1"/>
  <c r="Q56" i="2"/>
  <c r="W55" i="2"/>
  <c r="Y55" i="2" s="1"/>
  <c r="Z55" i="2" s="1"/>
  <c r="M58" i="2"/>
  <c r="X63" i="2"/>
  <c r="X62" i="2" s="1"/>
  <c r="X64" i="2"/>
  <c r="X65" i="2"/>
  <c r="H78" i="2"/>
  <c r="G70" i="2"/>
  <c r="S70" i="2"/>
  <c r="W75" i="2"/>
  <c r="S74" i="2"/>
  <c r="W76" i="2"/>
  <c r="Y76" i="2" s="1"/>
  <c r="Z76" i="2" s="1"/>
  <c r="W77" i="2"/>
  <c r="Y77" i="2" s="1"/>
  <c r="Z77" i="2" s="1"/>
  <c r="X85" i="2"/>
  <c r="V84" i="2"/>
  <c r="V92" i="2" s="1"/>
  <c r="X86" i="2"/>
  <c r="Y86" i="2" s="1"/>
  <c r="Z86" i="2" s="1"/>
  <c r="X87" i="2"/>
  <c r="W89" i="2"/>
  <c r="S88" i="2"/>
  <c r="W90" i="2"/>
  <c r="Y90" i="2" s="1"/>
  <c r="Z90" i="2" s="1"/>
  <c r="G94" i="2"/>
  <c r="W97" i="2"/>
  <c r="Y97" i="2" s="1"/>
  <c r="Z97" i="2" s="1"/>
  <c r="J98" i="2"/>
  <c r="V98" i="2"/>
  <c r="V106" i="2" s="1"/>
  <c r="W121" i="2"/>
  <c r="Y121" i="2" s="1"/>
  <c r="Z121" i="2" s="1"/>
  <c r="S127" i="2"/>
  <c r="X122" i="2"/>
  <c r="X127" i="2" s="1"/>
  <c r="P135" i="2"/>
  <c r="X130" i="2"/>
  <c r="X134" i="2"/>
  <c r="J142" i="2"/>
  <c r="V142" i="2"/>
  <c r="X141" i="2"/>
  <c r="J146" i="2"/>
  <c r="V146" i="2"/>
  <c r="P152" i="2"/>
  <c r="X151" i="2"/>
  <c r="X156" i="2"/>
  <c r="V154" i="2"/>
  <c r="V178" i="2" s="1"/>
  <c r="X158" i="2"/>
  <c r="Y158" i="2" s="1"/>
  <c r="Z158" i="2" s="1"/>
  <c r="W160" i="2"/>
  <c r="W161" i="2"/>
  <c r="Y161" i="2" s="1"/>
  <c r="Z161" i="2" s="1"/>
  <c r="X162" i="2"/>
  <c r="W167" i="2"/>
  <c r="Y167" i="2" s="1"/>
  <c r="Z167" i="2" s="1"/>
  <c r="X169" i="2"/>
  <c r="X171" i="2"/>
  <c r="W177" i="2"/>
  <c r="J168" i="2"/>
  <c r="W174" i="2"/>
  <c r="Y174" i="2" s="1"/>
  <c r="Z174" i="2" s="1"/>
  <c r="G168" i="2"/>
  <c r="G178" i="2" s="1"/>
  <c r="J154" i="2"/>
  <c r="E178" i="2"/>
  <c r="X137" i="2"/>
  <c r="Y137" i="2"/>
  <c r="Z137" i="2" s="1"/>
  <c r="J102" i="2"/>
  <c r="W99" i="2"/>
  <c r="W98" i="2" s="1"/>
  <c r="H106" i="2"/>
  <c r="J29" i="2"/>
  <c r="W30" i="2"/>
  <c r="Z30" i="2" s="1"/>
  <c r="X23" i="2"/>
  <c r="G21" i="2"/>
  <c r="E28" i="2" s="1"/>
  <c r="G28" i="2" s="1"/>
  <c r="W28" i="2" s="1"/>
  <c r="K29" i="1"/>
  <c r="W21" i="2"/>
  <c r="Y24" i="2"/>
  <c r="Z24" i="2" s="1"/>
  <c r="Y31" i="2"/>
  <c r="Z31" i="2" s="1"/>
  <c r="Y32" i="2"/>
  <c r="Z32" i="2" s="1"/>
  <c r="Y38" i="2"/>
  <c r="Z38" i="2" s="1"/>
  <c r="Y40" i="2"/>
  <c r="Z40" i="2" s="1"/>
  <c r="Y44" i="2"/>
  <c r="Z44" i="2" s="1"/>
  <c r="W43" i="2"/>
  <c r="W17" i="2"/>
  <c r="Y27" i="2"/>
  <c r="Z27" i="2" s="1"/>
  <c r="Y23" i="2"/>
  <c r="Z23" i="2" s="1"/>
  <c r="V47" i="2"/>
  <c r="Y14" i="2"/>
  <c r="Z14" i="2" s="1"/>
  <c r="W13" i="2"/>
  <c r="Y19" i="2"/>
  <c r="Z19" i="2" s="1"/>
  <c r="I29" i="1"/>
  <c r="E26" i="2"/>
  <c r="K26" i="2"/>
  <c r="Q26" i="2"/>
  <c r="G49" i="2"/>
  <c r="G56" i="2" s="1"/>
  <c r="S49" i="2"/>
  <c r="S56" i="2" s="1"/>
  <c r="M53" i="2"/>
  <c r="W54" i="2"/>
  <c r="W62" i="2"/>
  <c r="Y62" i="2" s="1"/>
  <c r="Z62" i="2" s="1"/>
  <c r="Y64" i="2"/>
  <c r="Z64" i="2" s="1"/>
  <c r="Y85" i="2"/>
  <c r="Z85" i="2" s="1"/>
  <c r="W84" i="2"/>
  <c r="Y87" i="2"/>
  <c r="Z87" i="2" s="1"/>
  <c r="J13" i="2"/>
  <c r="P13" i="2"/>
  <c r="J21" i="2"/>
  <c r="H28" i="2" s="1"/>
  <c r="J28" i="2" s="1"/>
  <c r="P21" i="2"/>
  <c r="N28" i="2" s="1"/>
  <c r="P28" i="2" s="1"/>
  <c r="X37" i="2"/>
  <c r="Y37" i="2" s="1"/>
  <c r="Z37" i="2" s="1"/>
  <c r="J39" i="2"/>
  <c r="J47" i="2" s="1"/>
  <c r="P39" i="2"/>
  <c r="S47" i="2"/>
  <c r="P49" i="2"/>
  <c r="T56" i="2"/>
  <c r="W59" i="2"/>
  <c r="G58" i="2"/>
  <c r="K78" i="2"/>
  <c r="Y75" i="2"/>
  <c r="Z75" i="2" s="1"/>
  <c r="S78" i="2"/>
  <c r="W88" i="2"/>
  <c r="Y88" i="2" s="1"/>
  <c r="Z88" i="2" s="1"/>
  <c r="Y89" i="2"/>
  <c r="Z89" i="2" s="1"/>
  <c r="M49" i="2"/>
  <c r="W50" i="2"/>
  <c r="V56" i="2"/>
  <c r="Y67" i="2"/>
  <c r="Z67" i="2" s="1"/>
  <c r="W66" i="2"/>
  <c r="Y66" i="2" s="1"/>
  <c r="Z66" i="2" s="1"/>
  <c r="Y68" i="2"/>
  <c r="Z68" i="2" s="1"/>
  <c r="Y69" i="2"/>
  <c r="Z69" i="2" s="1"/>
  <c r="V78" i="2"/>
  <c r="Y81" i="2"/>
  <c r="Z81" i="2" s="1"/>
  <c r="W80" i="2"/>
  <c r="Y83" i="2"/>
  <c r="Z83" i="2" s="1"/>
  <c r="P35" i="2"/>
  <c r="P47" i="2" s="1"/>
  <c r="Y71" i="2"/>
  <c r="Z71" i="2" s="1"/>
  <c r="W70" i="2"/>
  <c r="P53" i="2"/>
  <c r="P56" i="2" s="1"/>
  <c r="J58" i="2"/>
  <c r="P58" i="2"/>
  <c r="M62" i="2"/>
  <c r="J66" i="2"/>
  <c r="P66" i="2"/>
  <c r="M70" i="2"/>
  <c r="M78" i="2" s="1"/>
  <c r="J74" i="2"/>
  <c r="P74" i="2"/>
  <c r="M80" i="2"/>
  <c r="J84" i="2"/>
  <c r="P84" i="2"/>
  <c r="G88" i="2"/>
  <c r="M88" i="2"/>
  <c r="Y96" i="2"/>
  <c r="Z96" i="2" s="1"/>
  <c r="Y101" i="2"/>
  <c r="Z101" i="2" s="1"/>
  <c r="X119" i="2"/>
  <c r="Y132" i="2"/>
  <c r="Z132" i="2" s="1"/>
  <c r="Y134" i="2"/>
  <c r="Z134" i="2" s="1"/>
  <c r="X142" i="2"/>
  <c r="Y155" i="2"/>
  <c r="Z155" i="2" s="1"/>
  <c r="W154" i="2"/>
  <c r="Y156" i="2"/>
  <c r="Z156" i="2" s="1"/>
  <c r="Y157" i="2"/>
  <c r="Z157" i="2" s="1"/>
  <c r="Y104" i="2"/>
  <c r="Z104" i="2" s="1"/>
  <c r="W102" i="2"/>
  <c r="X135" i="2"/>
  <c r="Y129" i="2"/>
  <c r="Z129" i="2" s="1"/>
  <c r="Y160" i="2"/>
  <c r="Z160" i="2" s="1"/>
  <c r="W159" i="2"/>
  <c r="Y159" i="2" s="1"/>
  <c r="Z159" i="2" s="1"/>
  <c r="G66" i="2"/>
  <c r="G74" i="2"/>
  <c r="P92" i="2"/>
  <c r="G84" i="2"/>
  <c r="J88" i="2"/>
  <c r="Y103" i="2"/>
  <c r="Z103" i="2" s="1"/>
  <c r="Y126" i="2"/>
  <c r="Z126" i="2" s="1"/>
  <c r="X159" i="2"/>
  <c r="Y162" i="2"/>
  <c r="Z162" i="2" s="1"/>
  <c r="W152" i="2"/>
  <c r="X154" i="2"/>
  <c r="W95" i="2"/>
  <c r="X99" i="2"/>
  <c r="X98" i="2" s="1"/>
  <c r="E106" i="2"/>
  <c r="K106" i="2"/>
  <c r="Q106" i="2"/>
  <c r="W108" i="2"/>
  <c r="J119" i="2"/>
  <c r="W130" i="2"/>
  <c r="Y130" i="2" s="1"/>
  <c r="Z130" i="2" s="1"/>
  <c r="G135" i="2"/>
  <c r="G142" i="2"/>
  <c r="M142" i="2"/>
  <c r="W144" i="2"/>
  <c r="G152" i="2"/>
  <c r="M152" i="2"/>
  <c r="J159" i="2"/>
  <c r="P159" i="2"/>
  <c r="J94" i="2"/>
  <c r="J106" i="2" s="1"/>
  <c r="P94" i="2"/>
  <c r="P106" i="2" s="1"/>
  <c r="G102" i="2"/>
  <c r="G106" i="2" s="1"/>
  <c r="M102" i="2"/>
  <c r="M106" i="2" s="1"/>
  <c r="X144" i="2"/>
  <c r="X146" i="2" s="1"/>
  <c r="G146" i="2"/>
  <c r="Y166" i="2"/>
  <c r="Z166" i="2" s="1"/>
  <c r="Y170" i="2"/>
  <c r="Z170" i="2" s="1"/>
  <c r="Y172" i="2"/>
  <c r="Z172" i="2" s="1"/>
  <c r="G119" i="2"/>
  <c r="J135" i="2"/>
  <c r="W142" i="2"/>
  <c r="X148" i="2"/>
  <c r="M178" i="2"/>
  <c r="S178" i="2"/>
  <c r="Y177" i="2"/>
  <c r="Z177" i="2" s="1"/>
  <c r="W122" i="2"/>
  <c r="Y122" i="2" s="1"/>
  <c r="Z122" i="2" s="1"/>
  <c r="G127" i="2"/>
  <c r="Y163" i="2"/>
  <c r="Z163" i="2" s="1"/>
  <c r="Y165" i="2"/>
  <c r="Z165" i="2" s="1"/>
  <c r="W164" i="2"/>
  <c r="Y164" i="2" s="1"/>
  <c r="Z164" i="2" s="1"/>
  <c r="H178" i="2"/>
  <c r="N178" i="2"/>
  <c r="T178" i="2"/>
  <c r="Y169" i="2"/>
  <c r="Z169" i="2" s="1"/>
  <c r="Y171" i="2"/>
  <c r="Z171" i="2" s="1"/>
  <c r="Y173" i="2"/>
  <c r="Z173" i="2" s="1"/>
  <c r="X152" i="2" l="1"/>
  <c r="Y148" i="2"/>
  <c r="Z148" i="2" s="1"/>
  <c r="J92" i="2"/>
  <c r="G92" i="2"/>
  <c r="P78" i="2"/>
  <c r="Y63" i="2"/>
  <c r="Z63" i="2" s="1"/>
  <c r="X35" i="2"/>
  <c r="X47" i="2" s="1"/>
  <c r="P178" i="2"/>
  <c r="W74" i="2"/>
  <c r="Y17" i="2"/>
  <c r="Z17" i="2" s="1"/>
  <c r="W39" i="2"/>
  <c r="Y39" i="2" s="1"/>
  <c r="Z39" i="2" s="1"/>
  <c r="W29" i="2"/>
  <c r="Y29" i="2" s="1"/>
  <c r="Z29" i="2" s="1"/>
  <c r="X84" i="2"/>
  <c r="Y84" i="2" s="1"/>
  <c r="Z84" i="2" s="1"/>
  <c r="S92" i="2"/>
  <c r="X70" i="2"/>
  <c r="X78" i="2" s="1"/>
  <c r="X13" i="2"/>
  <c r="Y60" i="2"/>
  <c r="Z60" i="2" s="1"/>
  <c r="Y18" i="2"/>
  <c r="Z18" i="2" s="1"/>
  <c r="X21" i="2"/>
  <c r="Y21" i="2" s="1"/>
  <c r="Z21" i="2" s="1"/>
  <c r="X80" i="2"/>
  <c r="X92" i="2" s="1"/>
  <c r="W168" i="2"/>
  <c r="W178" i="2" s="1"/>
  <c r="X178" i="2"/>
  <c r="J178" i="2"/>
  <c r="Y142" i="2"/>
  <c r="Z142" i="2" s="1"/>
  <c r="Y59" i="2"/>
  <c r="Z59" i="2" s="1"/>
  <c r="W58" i="2"/>
  <c r="Y58" i="2" s="1"/>
  <c r="Z58" i="2" s="1"/>
  <c r="W127" i="2"/>
  <c r="Y127" i="2" s="1"/>
  <c r="Z127" i="2" s="1"/>
  <c r="Y95" i="2"/>
  <c r="Z95" i="2" s="1"/>
  <c r="W94" i="2"/>
  <c r="Y94" i="2" s="1"/>
  <c r="Z94" i="2" s="1"/>
  <c r="Y152" i="2"/>
  <c r="Z152" i="2" s="1"/>
  <c r="Y154" i="2"/>
  <c r="Z154" i="2" s="1"/>
  <c r="J78" i="2"/>
  <c r="W49" i="2"/>
  <c r="Y49" i="2" s="1"/>
  <c r="Z49" i="2" s="1"/>
  <c r="Y50" i="2"/>
  <c r="Z50" i="2" s="1"/>
  <c r="X28" i="2"/>
  <c r="Y28" i="2" s="1"/>
  <c r="Z28" i="2" s="1"/>
  <c r="Y54" i="2"/>
  <c r="Z54" i="2" s="1"/>
  <c r="W53" i="2"/>
  <c r="Y13" i="2"/>
  <c r="Z13" i="2" s="1"/>
  <c r="Y35" i="2"/>
  <c r="Z35" i="2" s="1"/>
  <c r="Y108" i="2"/>
  <c r="Z108" i="2" s="1"/>
  <c r="W119" i="2"/>
  <c r="Y119" i="2" s="1"/>
  <c r="Z119" i="2" s="1"/>
  <c r="Y102" i="2"/>
  <c r="Z102" i="2" s="1"/>
  <c r="Y74" i="2"/>
  <c r="Z74" i="2" s="1"/>
  <c r="W146" i="2"/>
  <c r="Y146" i="2" s="1"/>
  <c r="Z146" i="2" s="1"/>
  <c r="Y144" i="2"/>
  <c r="Z144" i="2" s="1"/>
  <c r="Y98" i="2"/>
  <c r="Z98" i="2" s="1"/>
  <c r="W135" i="2"/>
  <c r="Y135" i="2" s="1"/>
  <c r="Z135" i="2" s="1"/>
  <c r="N26" i="2"/>
  <c r="M56" i="2"/>
  <c r="S26" i="2"/>
  <c r="S25" i="2" s="1"/>
  <c r="S33" i="2" s="1"/>
  <c r="S179" i="2" s="1"/>
  <c r="L27" i="1" s="1"/>
  <c r="Q25" i="2"/>
  <c r="G26" i="2"/>
  <c r="E25" i="2"/>
  <c r="Y99" i="2"/>
  <c r="Z99" i="2" s="1"/>
  <c r="X106" i="2"/>
  <c r="G78" i="2"/>
  <c r="M92" i="2"/>
  <c r="W92" i="2"/>
  <c r="Y92" i="2" s="1"/>
  <c r="Z92" i="2" s="1"/>
  <c r="Y80" i="2"/>
  <c r="Z80" i="2" s="1"/>
  <c r="H26" i="2"/>
  <c r="M26" i="2"/>
  <c r="M25" i="2" s="1"/>
  <c r="M33" i="2" s="1"/>
  <c r="K25" i="2"/>
  <c r="Y43" i="2"/>
  <c r="Z43" i="2" s="1"/>
  <c r="W47" i="2"/>
  <c r="Y47" i="2" s="1"/>
  <c r="Z47" i="2" s="1"/>
  <c r="T25" i="2"/>
  <c r="V26" i="2"/>
  <c r="V25" i="2" s="1"/>
  <c r="V33" i="2" s="1"/>
  <c r="V179" i="2" s="1"/>
  <c r="L28" i="1" s="1"/>
  <c r="Y168" i="2" l="1"/>
  <c r="Z168" i="2" s="1"/>
  <c r="W78" i="2"/>
  <c r="Y78" i="2" s="1"/>
  <c r="Z78" i="2" s="1"/>
  <c r="Y70" i="2"/>
  <c r="Z70" i="2" s="1"/>
  <c r="Y178" i="2"/>
  <c r="Z178" i="2" s="1"/>
  <c r="V181" i="2"/>
  <c r="L30" i="1"/>
  <c r="M179" i="2"/>
  <c r="M181" i="2" s="1"/>
  <c r="H25" i="2"/>
  <c r="J26" i="2"/>
  <c r="N25" i="2"/>
  <c r="P26" i="2"/>
  <c r="P25" i="2" s="1"/>
  <c r="P33" i="2" s="1"/>
  <c r="P179" i="2" s="1"/>
  <c r="P181" i="2" s="1"/>
  <c r="W106" i="2"/>
  <c r="Y106" i="2" s="1"/>
  <c r="Z106" i="2" s="1"/>
  <c r="G25" i="2"/>
  <c r="G33" i="2" s="1"/>
  <c r="G179" i="2" s="1"/>
  <c r="C27" i="1" s="1"/>
  <c r="W26" i="2"/>
  <c r="S181" i="2"/>
  <c r="Y53" i="2"/>
  <c r="Z53" i="2" s="1"/>
  <c r="W56" i="2"/>
  <c r="Y56" i="2" s="1"/>
  <c r="Z56" i="2" s="1"/>
  <c r="W25" i="2" l="1"/>
  <c r="G181" i="2"/>
  <c r="N27" i="1"/>
  <c r="X26" i="2"/>
  <c r="X25" i="2" s="1"/>
  <c r="X33" i="2" s="1"/>
  <c r="X179" i="2" s="1"/>
  <c r="J25" i="2"/>
  <c r="J33" i="2" s="1"/>
  <c r="J179" i="2" s="1"/>
  <c r="C28" i="1" s="1"/>
  <c r="I27" i="1" l="1"/>
  <c r="K27" i="1"/>
  <c r="Y26" i="2"/>
  <c r="Z26" i="2" s="1"/>
  <c r="B27" i="1"/>
  <c r="J181" i="2"/>
  <c r="C30" i="1"/>
  <c r="N28" i="1"/>
  <c r="Y25" i="2"/>
  <c r="Z25" i="2" s="1"/>
  <c r="W33" i="2"/>
  <c r="X181" i="2" l="1"/>
  <c r="N30" i="1"/>
  <c r="M29" i="1"/>
  <c r="M30" i="1" s="1"/>
  <c r="I28" i="1"/>
  <c r="I30" i="1" s="1"/>
  <c r="K28" i="1"/>
  <c r="K30" i="1" s="1"/>
  <c r="W179" i="2"/>
  <c r="W181" i="2" s="1"/>
  <c r="Y33" i="2"/>
  <c r="B28" i="1"/>
  <c r="B30" i="1" s="1"/>
  <c r="Y179" i="2" l="1"/>
  <c r="Z179" i="2" s="1"/>
  <c r="Z33" i="2"/>
</calcChain>
</file>

<file path=xl/sharedStrings.xml><?xml version="1.0" encoding="utf-8"?>
<sst xmlns="http://schemas.openxmlformats.org/spreadsheetml/2006/main" count="721" uniqueCount="386">
  <si>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</si>
  <si>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</si>
  <si>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</si>
  <si>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</si>
  <si>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</si>
  <si>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</si>
  <si>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</si>
  <si>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</si>
  <si>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</si>
  <si>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</si>
  <si>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</si>
  <si>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</si>
  <si>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</si>
  <si>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</si>
  <si>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</si>
  <si>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</si>
  <si>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</si>
  <si>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</si>
  <si>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</si>
  <si>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</si>
  <si>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</si>
  <si>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</si>
  <si>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</si>
  <si>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</si>
  <si>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</si>
  <si>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</si>
  <si>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</si>
  <si>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</si>
  <si>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</si>
  <si>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</si>
  <si>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</si>
  <si>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</si>
  <si>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</si>
  <si>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</si>
  <si>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</si>
  <si>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</si>
  <si>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</si>
  <si>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</si>
  <si>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</si>
  <si>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</si>
  <si>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</si>
  <si>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</si>
  <si>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</si>
  <si>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</si>
  <si>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</si>
  <si>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</si>
  <si>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</si>
  <si>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</si>
  <si>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</si>
  <si>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</si>
  <si>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</si>
  <si>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</si>
  <si>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</si>
  <si>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</si>
  <si>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</si>
  <si>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</si>
  <si>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</si>
  <si>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</si>
  <si>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</si>
  <si>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</si>
  <si>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</si>
  <si>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</si>
  <si>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</si>
  <si>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</si>
  <si>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</si>
  <si>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</si>
  <si>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</si>
  <si>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</si>
  <si>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</si>
  <si>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</si>
  <si>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</si>
  <si>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</si>
  <si>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</si>
  <si>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</si>
  <si>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</si>
  <si>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</si>
  <si>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</si>
  <si>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</si>
  <si>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</si>
  <si>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</si>
  <si>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</si>
  <si>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</si>
  <si>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</si>
  <si>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</si>
  <si>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</si>
  <si>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</si>
  <si>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</si>
  <si>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</si>
  <si>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</si>
  <si>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</si>
  <si>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</si>
  <si>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</si>
  <si>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</si>
  <si>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</si>
  <si>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</si>
  <si>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</si>
  <si>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</si>
  <si>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</si>
  <si>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</si>
  <si>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</si>
  <si>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</si>
  <si>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</si>
  <si>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</si>
  <si>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</si>
  <si>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</si>
  <si>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</si>
  <si>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</si>
  <si>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</si>
  <si>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</si>
  <si>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</si>
  <si>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</si>
  <si>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</si>
  <si>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</si>
  <si>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</si>
  <si>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</si>
  <si>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</si>
  <si>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</si>
  <si>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</si>
  <si>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</si>
  <si>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</si>
  <si>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</si>
  <si>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</si>
  <si>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</si>
  <si>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</si>
  <si>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</si>
  <si>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</si>
  <si>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</si>
  <si>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</si>
  <si>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</si>
  <si>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</si>
  <si>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</si>
  <si>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</si>
  <si>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</si>
  <si>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</si>
  <si>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</si>
  <si>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</si>
  <si>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</si>
  <si>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</si>
  <si>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</si>
  <si>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</si>
  <si>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</si>
  <si>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</si>
  <si>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</si>
  <si>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</si>
  <si>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</si>
  <si>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</si>
  <si>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</si>
  <si>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</si>
  <si>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</si>
  <si>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</si>
  <si>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</si>
  <si>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</si>
  <si>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</si>
  <si>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</si>
  <si>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</si>
  <si>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</si>
  <si>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</si>
  <si>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</si>
  <si>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</si>
  <si>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</si>
  <si>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</si>
  <si>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</si>
  <si>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</si>
  <si>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</si>
  <si>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</si>
  <si>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</si>
  <si>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</si>
  <si>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</si>
  <si>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</si>
  <si>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</si>
  <si>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</si>
  <si>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</si>
  <si>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</si>
  <si>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</si>
  <si>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</si>
  <si>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</si>
  <si>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</si>
  <si>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</si>
  <si>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</si>
  <si>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</si>
  <si>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</si>
  <si>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</si>
  <si>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</si>
  <si>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</si>
  <si>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</si>
  <si>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</si>
  <si>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</si>
  <si>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</si>
  <si>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</si>
  <si>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</si>
  <si>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</si>
  <si>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</si>
  <si>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</si>
  <si>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</si>
  <si>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</si>
  <si>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</si>
  <si>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</si>
  <si>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</si>
  <si>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</si>
  <si>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</si>
  <si>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</si>
  <si>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</si>
  <si>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</si>
  <si>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</si>
  <si>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</si>
  <si>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</si>
  <si>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</si>
  <si>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</si>
  <si>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</si>
  <si>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</si>
  <si>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</si>
  <si>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</si>
  <si>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</si>
  <si>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</si>
  <si>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</si>
  <si>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</si>
  <si>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</si>
  <si>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</si>
  <si>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</si>
  <si>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</si>
  <si>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</si>
  <si>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</si>
  <si>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</si>
  <si>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</si>
  <si>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</si>
  <si>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</si>
  <si>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</si>
  <si>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</si>
  <si>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</si>
  <si>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</si>
  <si>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</si>
  <si>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</si>
  <si>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</si>
  <si>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</si>
  <si>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</si>
  <si>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</si>
  <si>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</si>
  <si>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</si>
  <si>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</si>
  <si>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</si>
  <si>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</si>
  <si>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</si>
  <si>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</si>
  <si>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</si>
  <si>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</si>
  <si>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</si>
  <si>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</si>
  <si>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</si>
  <si>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</si>
  <si>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</si>
  <si>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</si>
  <si>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</si>
  <si>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</si>
  <si>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</si>
  <si>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</si>
  <si>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</si>
  <si>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</si>
  <si>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</si>
  <si>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</si>
  <si>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</si>
  <si>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</si>
  <si>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</si>
  <si>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</si>
  <si>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</si>
  <si>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</si>
  <si>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</si>
  <si>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</si>
  <si>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</si>
  <si>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</si>
  <si>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</si>
  <si>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</si>
  <si>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</si>
  <si>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</si>
  <si>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</si>
  <si>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</si>
  <si>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</si>
  <si>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</si>
  <si>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</si>
  <si>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</si>
  <si>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</si>
  <si>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</si>
  <si>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</si>
  <si>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</si>
  <si>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</si>
  <si>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</si>
  <si>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</si>
  <si>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</si>
  <si>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</si>
  <si>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</si>
  <si>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</si>
  <si>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</si>
  <si>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</si>
  <si>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</si>
  <si>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</si>
  <si>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</si>
  <si>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</si>
  <si>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</si>
  <si>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</si>
  <si>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</si>
  <si>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</si>
  <si>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</si>
  <si>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</si>
  <si>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</si>
  <si>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</si>
  <si>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</si>
  <si>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</si>
  <si>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</si>
  <si>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</si>
  <si>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</si>
  <si>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</si>
  <si>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</si>
  <si>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</si>
  <si>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</si>
  <si>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</si>
  <si>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</si>
  <si>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</si>
  <si>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</si>
  <si>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</si>
  <si>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</si>
  <si>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</si>
  <si>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</si>
  <si>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</si>
  <si>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</si>
  <si>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</si>
  <si>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</si>
  <si>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</si>
  <si>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</si>
  <si>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</si>
  <si>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</si>
  <si>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</si>
  <si>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</si>
  <si>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</si>
  <si>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</si>
  <si>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</si>
  <si>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</si>
  <si>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</si>
  <si>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</si>
  <si>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</si>
  <si>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</si>
  <si>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</si>
  <si>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</si>
  <si>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</si>
  <si>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</si>
  <si>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</si>
  <si>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</si>
  <si>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</si>
  <si>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</si>
  <si>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</si>
  <si>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</si>
  <si>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</si>
  <si>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до Договору про надання гранту №4FILM1-02363</t>
  </si>
  <si>
    <t>від "15" вересня 2021 року</t>
  </si>
  <si>
    <t>за період з 15 вересня  по 30 листопада 2021 року</t>
  </si>
  <si>
    <t>ФОП Балабай Катерина Костянтинівна</t>
  </si>
  <si>
    <t>Подорож у Слобожанську Швайцарію</t>
  </si>
  <si>
    <t>15 вересня 2021 року</t>
  </si>
  <si>
    <t>30 листопада 2021 року</t>
  </si>
  <si>
    <t>Розвиток кінопроєкту</t>
  </si>
  <si>
    <t>Індивидуальний</t>
  </si>
  <si>
    <t>Красюк Юрій Олександрович, арт-директор, оператор-постановник</t>
  </si>
  <si>
    <t>Аргунов Максим Анатолійович, локейшн-менеджер</t>
  </si>
  <si>
    <t>Кучеренко Олег Григорович, сценарний лікар</t>
  </si>
  <si>
    <t>Рум'янцев Андрій Олександрович, фотограф</t>
  </si>
  <si>
    <t>Балабай Катерина Костянтинівна, керівниця проєкту, авторка сценарію</t>
  </si>
  <si>
    <t>Усмєнцева Катерина Мирославівна, координаторка проєкту</t>
  </si>
  <si>
    <t>Дизельне паливо</t>
  </si>
  <si>
    <t>км</t>
  </si>
  <si>
    <t>Зафільмована більша кількість локацій/фонів</t>
  </si>
  <si>
    <t xml:space="preserve"> SSD-накопичувач зовнішній Samsung T71 TB (MU-PC1T0H/WW)</t>
  </si>
  <si>
    <t>Папір офісний</t>
  </si>
  <si>
    <t>Витрати зі створення сайту (Послуга створення сайту проєкту "Подорож у Слобожанську Швайцарію")</t>
  </si>
  <si>
    <t>Збільшення робіт (додатково до ТЗ), створені додаткові розділи, створена версія сайту англійською мовою</t>
  </si>
  <si>
    <t>придбано 5 пак.Еко-папіру (дешевше за одиницю, ніж планувалося, але більше на 1 одиницю.) для реалізації проєкту</t>
  </si>
  <si>
    <t>відповідно до виплати п.10.1</t>
  </si>
  <si>
    <t xml:space="preserve">зменшена винагорода в зв'язку з розбіжностями,що утворилися в прцесі реалізації проєкту </t>
  </si>
  <si>
    <t>Зросла ціна на момент купівлі</t>
  </si>
  <si>
    <t>Банківська комісія за зняття коштів (2%)</t>
  </si>
  <si>
    <t>місяць</t>
  </si>
  <si>
    <t>підключена карта для зменшення відсотка за зняття коштів</t>
  </si>
  <si>
    <t>сплата за обслуговування списана з основного рахунка ФОП</t>
  </si>
  <si>
    <t>сплата за СМС-сервіс від банку</t>
  </si>
  <si>
    <t xml:space="preserve">Послуги художника по костюмам - створення ескізів костюмів </t>
  </si>
  <si>
    <t>Послуги художника - створення концепт-артів - Україна</t>
  </si>
  <si>
    <t>Послуги художника - створення концепт-артів (Matteo Piccinini - Італія)</t>
  </si>
  <si>
    <t>13.4.9</t>
  </si>
  <si>
    <t>Надавач послуг зробив переклад за суму нижчу, ніж запланована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</si>
</sst>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4" fontId="1" fillId="8" borderId="26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25" zoomScaleNormal="100" workbookViewId="0">
      <selection activeCell="E38" sqref="E38"/>
    </sheetView>
  </sheetViews>
  <sheetFormatPr defaultColWidth="12.6171875" defaultRowHeight="15" customHeight="1" x14ac:dyDescent="0.45"/>
  <cols>
    <col min="1" max="1" width="14" customWidth="1"/>
    <col min="2" max="2" width="11" customWidth="1"/>
    <col min="3" max="8" width="17.85546875" customWidth="1"/>
    <col min="9" max="9" width="11" customWidth="1"/>
    <col min="10" max="10" width="17.85546875" customWidth="1"/>
    <col min="11" max="11" width="11" customWidth="1"/>
    <col min="12" max="12" width="17.85546875" customWidth="1"/>
    <col min="13" max="13" width="11" customWidth="1"/>
    <col min="14" max="14" width="17.85546875" customWidth="1"/>
    <col min="15" max="23" width="4.234375" customWidth="1"/>
    <col min="24" max="26" width="8.37890625" customWidth="1"/>
    <col min="27" max="31" width="9.6171875" customWidth="1"/>
  </cols>
  <sheetData>
    <row r="1" spans="1:31" ht="15" customHeight="1" x14ac:dyDescent="0.45">
      <c r="A1" s="363" t="s">
        <v>0</v>
      </c>
      <c r="B1" s="358"/>
      <c r="C1" s="1"/>
      <c r="D1" s="2"/>
      <c r="E1" s="1"/>
      <c r="F1" s="1"/>
      <c r="G1" s="1"/>
      <c r="H1" s="2" t="s">
        <v>349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45">
      <c r="A2" s="3"/>
      <c r="B2" s="1"/>
      <c r="C2" s="1"/>
      <c r="D2" s="2"/>
      <c r="E2" s="1"/>
      <c r="F2" s="1"/>
      <c r="G2" s="1"/>
      <c r="H2" s="363" t="s">
        <v>350</v>
      </c>
      <c r="I2" s="358"/>
      <c r="J2" s="3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45">
      <c r="A3" s="3"/>
      <c r="B3" s="1"/>
      <c r="C3" s="1"/>
      <c r="D3" s="2"/>
      <c r="E3" s="1"/>
      <c r="F3" s="1"/>
      <c r="G3" s="1"/>
      <c r="H3" s="363" t="s">
        <v>351</v>
      </c>
      <c r="I3" s="358"/>
      <c r="J3" s="35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4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4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4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4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4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4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45">
      <c r="A10" s="4" t="s">
        <v>1</v>
      </c>
      <c r="B10" s="1"/>
      <c r="C10" s="1" t="s">
        <v>357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45">
      <c r="A11" s="3" t="s">
        <v>2</v>
      </c>
      <c r="B11" s="1"/>
      <c r="C11" s="1" t="s">
        <v>358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45">
      <c r="A12" s="3" t="s">
        <v>3</v>
      </c>
      <c r="B12" s="1"/>
      <c r="C12" s="1" t="s">
        <v>353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45">
      <c r="A13" s="3" t="s">
        <v>4</v>
      </c>
      <c r="B13" s="1"/>
      <c r="C13" s="1" t="s">
        <v>354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45">
      <c r="A14" s="3" t="s">
        <v>5</v>
      </c>
      <c r="B14" s="1"/>
      <c r="C14" s="1" t="s">
        <v>355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45">
      <c r="A15" s="3" t="s">
        <v>6</v>
      </c>
      <c r="B15" s="1"/>
      <c r="C15" s="1" t="s">
        <v>356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4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3" x14ac:dyDescent="0.55000000000000004">
      <c r="A18" s="8"/>
      <c r="B18" s="364" t="s">
        <v>7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3" x14ac:dyDescent="0.55000000000000004">
      <c r="A19" s="8"/>
      <c r="B19" s="364" t="s">
        <v>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3" x14ac:dyDescent="0.55000000000000004">
      <c r="A20" s="8"/>
      <c r="B20" s="365" t="s">
        <v>352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55000000000000004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55000000000000004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45">
      <c r="A23" s="366"/>
      <c r="B23" s="359" t="s">
        <v>9</v>
      </c>
      <c r="C23" s="360"/>
      <c r="D23" s="369" t="s">
        <v>10</v>
      </c>
      <c r="E23" s="370"/>
      <c r="F23" s="370"/>
      <c r="G23" s="370"/>
      <c r="H23" s="370"/>
      <c r="I23" s="370"/>
      <c r="J23" s="371"/>
      <c r="K23" s="359" t="s">
        <v>11</v>
      </c>
      <c r="L23" s="360"/>
      <c r="M23" s="359" t="s">
        <v>12</v>
      </c>
      <c r="N23" s="36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45">
      <c r="A24" s="367"/>
      <c r="B24" s="361"/>
      <c r="C24" s="362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372" t="s">
        <v>18</v>
      </c>
      <c r="J24" s="362"/>
      <c r="K24" s="361"/>
      <c r="L24" s="362"/>
      <c r="M24" s="361"/>
      <c r="N24" s="36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45">
      <c r="A25" s="368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4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45">
      <c r="A27" s="32" t="s">
        <v>36</v>
      </c>
      <c r="B27" s="33">
        <f t="shared" ref="B27:B29" si="0">C27/N27</f>
        <v>1</v>
      </c>
      <c r="C27" s="34">
        <f>'Кошторис  витрат'!G179</f>
        <v>436673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витрат'!S179</f>
        <v>0</v>
      </c>
      <c r="M27" s="38">
        <v>1</v>
      </c>
      <c r="N27" s="39">
        <f t="shared" ref="N27:N29" si="4">C27+J27+L27</f>
        <v>436673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45">
      <c r="A28" s="40" t="s">
        <v>37</v>
      </c>
      <c r="B28" s="41">
        <f t="shared" si="0"/>
        <v>1</v>
      </c>
      <c r="C28" s="42">
        <f>'Кошторис  витрат'!J179</f>
        <v>436673.0025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витрат'!V179</f>
        <v>0</v>
      </c>
      <c r="M28" s="46">
        <v>1</v>
      </c>
      <c r="N28" s="47">
        <f t="shared" si="4"/>
        <v>436673.0025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45">
      <c r="A29" s="48" t="s">
        <v>38</v>
      </c>
      <c r="B29" s="49">
        <f t="shared" si="0"/>
        <v>1</v>
      </c>
      <c r="C29" s="50">
        <v>327504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0.74999827817383791</v>
      </c>
      <c r="N29" s="55">
        <f t="shared" si="4"/>
        <v>327504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45">
      <c r="A30" s="56" t="s">
        <v>39</v>
      </c>
      <c r="B30" s="57">
        <f t="shared" ref="B30:N30" si="5">B28-B29</f>
        <v>0</v>
      </c>
      <c r="C30" s="58">
        <f t="shared" si="5"/>
        <v>109169.0025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0.25000172182616209</v>
      </c>
      <c r="N30" s="64">
        <f t="shared" si="5"/>
        <v>109169.0025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4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6">
      <c r="A32" s="65"/>
      <c r="B32" s="65" t="s">
        <v>40</v>
      </c>
      <c r="C32" s="373"/>
      <c r="D32" s="374"/>
      <c r="E32" s="374"/>
      <c r="F32" s="65"/>
      <c r="G32" s="66"/>
      <c r="H32" s="66"/>
      <c r="I32" s="67"/>
      <c r="J32" s="373"/>
      <c r="K32" s="374"/>
      <c r="L32" s="374"/>
      <c r="M32" s="374"/>
      <c r="N32" s="37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55000000000000004">
      <c r="A33" s="5"/>
      <c r="B33" s="5"/>
      <c r="C33" s="5"/>
      <c r="D33" s="68" t="s">
        <v>41</v>
      </c>
      <c r="E33" s="5"/>
      <c r="F33" s="69"/>
      <c r="G33" s="357" t="s">
        <v>42</v>
      </c>
      <c r="H33" s="358"/>
      <c r="I33" s="13"/>
      <c r="J33" s="357" t="s">
        <v>43</v>
      </c>
      <c r="K33" s="358"/>
      <c r="L33" s="358"/>
      <c r="M33" s="358"/>
      <c r="N33" s="35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/>
    <row r="235" spans="1:26" ht="15.75" customHeight="1" x14ac:dyDescent="0.45"/>
    <row r="236" spans="1:26" ht="15.75" customHeight="1" x14ac:dyDescent="0.45"/>
    <row r="237" spans="1:26" ht="15.75" customHeight="1" x14ac:dyDescent="0.45"/>
    <row r="238" spans="1:26" ht="15.75" customHeight="1" x14ac:dyDescent="0.45"/>
    <row r="239" spans="1:26" ht="15.75" customHeight="1" x14ac:dyDescent="0.45"/>
    <row r="240" spans="1:26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1"/>
  <sheetViews>
    <sheetView topLeftCell="A177" zoomScaleNormal="100" workbookViewId="0">
      <selection activeCell="C185" sqref="C185"/>
    </sheetView>
  </sheetViews>
  <sheetFormatPr defaultColWidth="12.6171875" defaultRowHeight="15" customHeight="1" outlineLevelCol="1" x14ac:dyDescent="0.45"/>
  <cols>
    <col min="1" max="1" width="11.6171875" customWidth="1"/>
    <col min="2" max="2" width="10.76171875" customWidth="1"/>
    <col min="3" max="3" width="42.85546875" customWidth="1"/>
    <col min="4" max="4" width="11.140625" customWidth="1"/>
    <col min="5" max="5" width="10.37890625" customWidth="1"/>
    <col min="6" max="6" width="11.37890625" customWidth="1"/>
    <col min="7" max="7" width="15.47265625" customWidth="1"/>
    <col min="8" max="8" width="10.37890625" customWidth="1"/>
    <col min="9" max="9" width="11.37890625" customWidth="1"/>
    <col min="10" max="10" width="15.47265625" customWidth="1"/>
    <col min="11" max="11" width="10.37890625" hidden="1" customWidth="1" outlineLevel="1"/>
    <col min="12" max="12" width="11.37890625" hidden="1" customWidth="1" outlineLevel="1"/>
    <col min="13" max="13" width="15.47265625" hidden="1" customWidth="1" outlineLevel="1"/>
    <col min="14" max="14" width="10.6171875" hidden="1" customWidth="1" outlineLevel="1"/>
    <col min="15" max="15" width="11.37890625" hidden="1" customWidth="1" outlineLevel="1"/>
    <col min="16" max="16" width="14.6171875" hidden="1" customWidth="1" outlineLevel="1"/>
    <col min="17" max="17" width="10.6171875" hidden="1" customWidth="1" outlineLevel="1"/>
    <col min="18" max="18" width="11.37890625" hidden="1" customWidth="1" outlineLevel="1"/>
    <col min="19" max="19" width="14.6171875" hidden="1" customWidth="1" outlineLevel="1"/>
    <col min="20" max="20" width="10.6171875" hidden="1" customWidth="1" outlineLevel="1"/>
    <col min="21" max="21" width="11.37890625" hidden="1" customWidth="1" outlineLevel="1"/>
    <col min="22" max="22" width="14.6171875" hidden="1" customWidth="1" outlineLevel="1"/>
    <col min="23" max="23" width="14.6171875" customWidth="1" collapsed="1"/>
    <col min="24" max="24" width="14.6171875" customWidth="1"/>
    <col min="25" max="25" width="9.6171875" customWidth="1"/>
    <col min="26" max="26" width="10.37890625" customWidth="1"/>
    <col min="27" max="27" width="26" customWidth="1"/>
    <col min="28" max="28" width="12.234375" customWidth="1"/>
    <col min="29" max="33" width="4.47265625" customWidth="1"/>
  </cols>
  <sheetData>
    <row r="1" spans="1:33" ht="18" customHeight="1" x14ac:dyDescent="0.5">
      <c r="A1" s="390" t="s">
        <v>44</v>
      </c>
      <c r="B1" s="358"/>
      <c r="C1" s="358"/>
      <c r="D1" s="358"/>
      <c r="E1" s="35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45">
      <c r="A2" s="72" t="str">
        <f>Фінансування!A12</f>
        <v>Назва Грантоотримувача:</v>
      </c>
      <c r="B2" s="73"/>
      <c r="C2" s="72" t="s">
        <v>353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45">
      <c r="A3" s="3" t="str">
        <f>Фінансування!A13</f>
        <v>Назва проєкту:</v>
      </c>
      <c r="B3" s="73"/>
      <c r="C3" s="72" t="s">
        <v>354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45">
      <c r="A4" s="3" t="str">
        <f>Фінансування!A14</f>
        <v>Дата початку проєкту:</v>
      </c>
      <c r="B4" s="1"/>
      <c r="C4" s="1" t="s">
        <v>355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45">
      <c r="A5" s="3" t="str">
        <f>Фінансування!A15</f>
        <v>Дата завершення проєкту:</v>
      </c>
      <c r="B5" s="1"/>
      <c r="C5" s="1" t="s">
        <v>356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4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45">
      <c r="A7" s="391" t="s">
        <v>45</v>
      </c>
      <c r="B7" s="393" t="s">
        <v>46</v>
      </c>
      <c r="C7" s="396" t="s">
        <v>47</v>
      </c>
      <c r="D7" s="399" t="s">
        <v>48</v>
      </c>
      <c r="E7" s="375" t="s">
        <v>49</v>
      </c>
      <c r="F7" s="370"/>
      <c r="G7" s="370"/>
      <c r="H7" s="370"/>
      <c r="I7" s="370"/>
      <c r="J7" s="371"/>
      <c r="K7" s="375" t="s">
        <v>50</v>
      </c>
      <c r="L7" s="370"/>
      <c r="M7" s="370"/>
      <c r="N7" s="370"/>
      <c r="O7" s="370"/>
      <c r="P7" s="371"/>
      <c r="Q7" s="375" t="s">
        <v>51</v>
      </c>
      <c r="R7" s="370"/>
      <c r="S7" s="370"/>
      <c r="T7" s="370"/>
      <c r="U7" s="370"/>
      <c r="V7" s="371"/>
      <c r="W7" s="376" t="s">
        <v>52</v>
      </c>
      <c r="X7" s="370"/>
      <c r="Y7" s="370"/>
      <c r="Z7" s="371"/>
      <c r="AA7" s="377" t="s">
        <v>53</v>
      </c>
      <c r="AB7" s="1"/>
      <c r="AC7" s="1"/>
      <c r="AD7" s="1"/>
      <c r="AE7" s="1"/>
      <c r="AF7" s="1"/>
      <c r="AG7" s="1"/>
    </row>
    <row r="8" spans="1:33" ht="42" customHeight="1" x14ac:dyDescent="0.45">
      <c r="A8" s="367"/>
      <c r="B8" s="394"/>
      <c r="C8" s="397"/>
      <c r="D8" s="400"/>
      <c r="E8" s="378" t="s">
        <v>54</v>
      </c>
      <c r="F8" s="370"/>
      <c r="G8" s="371"/>
      <c r="H8" s="378" t="s">
        <v>55</v>
      </c>
      <c r="I8" s="370"/>
      <c r="J8" s="371"/>
      <c r="K8" s="378" t="s">
        <v>54</v>
      </c>
      <c r="L8" s="370"/>
      <c r="M8" s="371"/>
      <c r="N8" s="378" t="s">
        <v>55</v>
      </c>
      <c r="O8" s="370"/>
      <c r="P8" s="371"/>
      <c r="Q8" s="378" t="s">
        <v>54</v>
      </c>
      <c r="R8" s="370"/>
      <c r="S8" s="371"/>
      <c r="T8" s="378" t="s">
        <v>55</v>
      </c>
      <c r="U8" s="370"/>
      <c r="V8" s="371"/>
      <c r="W8" s="377" t="s">
        <v>56</v>
      </c>
      <c r="X8" s="377" t="s">
        <v>57</v>
      </c>
      <c r="Y8" s="376" t="s">
        <v>58</v>
      </c>
      <c r="Z8" s="371"/>
      <c r="AA8" s="367"/>
      <c r="AB8" s="1"/>
      <c r="AC8" s="1"/>
      <c r="AD8" s="1"/>
      <c r="AE8" s="1"/>
      <c r="AF8" s="1"/>
      <c r="AG8" s="1"/>
    </row>
    <row r="9" spans="1:33" ht="30" customHeight="1" x14ac:dyDescent="0.45">
      <c r="A9" s="392"/>
      <c r="B9" s="395"/>
      <c r="C9" s="398"/>
      <c r="D9" s="401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68"/>
      <c r="X9" s="368"/>
      <c r="Y9" s="87" t="s">
        <v>68</v>
      </c>
      <c r="Z9" s="88" t="s">
        <v>19</v>
      </c>
      <c r="AA9" s="368"/>
      <c r="AB9" s="1"/>
      <c r="AC9" s="1"/>
      <c r="AD9" s="1"/>
      <c r="AE9" s="1"/>
      <c r="AF9" s="1"/>
      <c r="AG9" s="1"/>
    </row>
    <row r="10" spans="1:33" ht="24.75" customHeight="1" x14ac:dyDescent="0.4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4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4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45">
      <c r="A13" s="108" t="s">
        <v>73</v>
      </c>
      <c r="B13" s="109" t="s">
        <v>74</v>
      </c>
      <c r="C13" s="110" t="s">
        <v>75</v>
      </c>
      <c r="D13" s="111"/>
      <c r="E13" s="112">
        <f>SUM(E14:E16)</f>
        <v>2.5</v>
      </c>
      <c r="F13" s="113"/>
      <c r="G13" s="114">
        <f t="shared" ref="G13:H13" si="0">SUM(G14:G16)</f>
        <v>30000</v>
      </c>
      <c r="H13" s="112">
        <f t="shared" si="0"/>
        <v>2.5</v>
      </c>
      <c r="I13" s="113"/>
      <c r="J13" s="114">
        <f t="shared" ref="J13:K13" si="1">SUM(J14:J16)</f>
        <v>30000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30000</v>
      </c>
      <c r="X13" s="114">
        <f t="shared" si="5"/>
        <v>30000</v>
      </c>
      <c r="Y13" s="115">
        <f t="shared" ref="Y13:Y33" si="6">W13-X13</f>
        <v>0</v>
      </c>
      <c r="Z13" s="116">
        <f t="shared" ref="Z13:Z33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45">
      <c r="A14" s="119" t="s">
        <v>76</v>
      </c>
      <c r="B14" s="120" t="s">
        <v>77</v>
      </c>
      <c r="C14" s="121" t="s">
        <v>359</v>
      </c>
      <c r="D14" s="122" t="s">
        <v>79</v>
      </c>
      <c r="E14" s="123">
        <v>2.5</v>
      </c>
      <c r="F14" s="124">
        <v>12000</v>
      </c>
      <c r="G14" s="125">
        <f t="shared" ref="G14:G16" si="8">E14*F14</f>
        <v>30000</v>
      </c>
      <c r="H14" s="123">
        <v>2.5</v>
      </c>
      <c r="I14" s="124">
        <v>12000</v>
      </c>
      <c r="J14" s="125">
        <f t="shared" ref="J14:J16" si="9">H14*I14</f>
        <v>30000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30000</v>
      </c>
      <c r="X14" s="127">
        <f t="shared" ref="X14:X16" si="15">J14+P14+V14</f>
        <v>30000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45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4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4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45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4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4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45">
      <c r="A21" s="108" t="s">
        <v>73</v>
      </c>
      <c r="B21" s="109" t="s">
        <v>87</v>
      </c>
      <c r="C21" s="153" t="s">
        <v>88</v>
      </c>
      <c r="D21" s="141"/>
      <c r="E21" s="142">
        <f>SUM(E22:E24)</f>
        <v>5.5</v>
      </c>
      <c r="F21" s="143"/>
      <c r="G21" s="144">
        <f t="shared" ref="G21:H21" si="30">SUM(G22:G24)</f>
        <v>72500</v>
      </c>
      <c r="H21" s="142">
        <f t="shared" si="30"/>
        <v>5.5</v>
      </c>
      <c r="I21" s="143"/>
      <c r="J21" s="144">
        <f t="shared" ref="J21:K21" si="31">SUM(J22:J24)</f>
        <v>72500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72500</v>
      </c>
      <c r="X21" s="144">
        <f t="shared" si="35"/>
        <v>72500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45">
      <c r="A22" s="119" t="s">
        <v>76</v>
      </c>
      <c r="B22" s="120" t="s">
        <v>89</v>
      </c>
      <c r="C22" s="121" t="s">
        <v>360</v>
      </c>
      <c r="D22" s="122" t="s">
        <v>79</v>
      </c>
      <c r="E22" s="123">
        <v>2</v>
      </c>
      <c r="F22" s="124">
        <v>14500</v>
      </c>
      <c r="G22" s="125">
        <f t="shared" ref="G22:G24" si="36">E22*F22</f>
        <v>29000</v>
      </c>
      <c r="H22" s="123">
        <v>2</v>
      </c>
      <c r="I22" s="124">
        <v>14500</v>
      </c>
      <c r="J22" s="125">
        <f t="shared" ref="J22:J24" si="37">H22*I22</f>
        <v>29000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29000</v>
      </c>
      <c r="X22" s="127">
        <f t="shared" ref="X22:X24" si="43">J22+P22+V22</f>
        <v>29000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45">
      <c r="A23" s="119" t="s">
        <v>76</v>
      </c>
      <c r="B23" s="120" t="s">
        <v>91</v>
      </c>
      <c r="C23" s="121" t="s">
        <v>361</v>
      </c>
      <c r="D23" s="122" t="s">
        <v>79</v>
      </c>
      <c r="E23" s="123">
        <v>1.5</v>
      </c>
      <c r="F23" s="124">
        <v>17000</v>
      </c>
      <c r="G23" s="125">
        <f t="shared" si="36"/>
        <v>25500</v>
      </c>
      <c r="H23" s="123">
        <v>1.5</v>
      </c>
      <c r="I23" s="124">
        <v>17000</v>
      </c>
      <c r="J23" s="125">
        <f t="shared" si="37"/>
        <v>25500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25500</v>
      </c>
      <c r="X23" s="127">
        <f t="shared" si="43"/>
        <v>25500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45">
      <c r="A24" s="132" t="s">
        <v>76</v>
      </c>
      <c r="B24" s="154" t="s">
        <v>92</v>
      </c>
      <c r="C24" s="121" t="s">
        <v>362</v>
      </c>
      <c r="D24" s="134" t="s">
        <v>79</v>
      </c>
      <c r="E24" s="135">
        <v>2</v>
      </c>
      <c r="F24" s="136">
        <v>9000</v>
      </c>
      <c r="G24" s="137">
        <f t="shared" si="36"/>
        <v>18000</v>
      </c>
      <c r="H24" s="135">
        <v>2</v>
      </c>
      <c r="I24" s="136">
        <v>9000</v>
      </c>
      <c r="J24" s="137">
        <f t="shared" si="37"/>
        <v>18000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18000</v>
      </c>
      <c r="X24" s="127">
        <f t="shared" si="43"/>
        <v>18000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45">
      <c r="A25" s="108" t="s">
        <v>71</v>
      </c>
      <c r="B25" s="155" t="s">
        <v>93</v>
      </c>
      <c r="C25" s="140" t="s">
        <v>94</v>
      </c>
      <c r="D25" s="141"/>
      <c r="E25" s="142">
        <f>SUM(E26:E28)</f>
        <v>102500</v>
      </c>
      <c r="F25" s="143"/>
      <c r="G25" s="144">
        <f t="shared" ref="G25:H25" si="44">SUM(G26:G28)</f>
        <v>22550</v>
      </c>
      <c r="H25" s="142">
        <f t="shared" si="44"/>
        <v>102500</v>
      </c>
      <c r="I25" s="143"/>
      <c r="J25" s="144">
        <f t="shared" ref="J25:K25" si="45">SUM(J26:J28)</f>
        <v>22550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22550</v>
      </c>
      <c r="X25" s="144">
        <f t="shared" si="49"/>
        <v>22550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45">
      <c r="A26" s="156" t="s">
        <v>76</v>
      </c>
      <c r="B26" s="157" t="s">
        <v>95</v>
      </c>
      <c r="C26" s="121" t="s">
        <v>96</v>
      </c>
      <c r="D26" s="158"/>
      <c r="E26" s="159">
        <f>G13</f>
        <v>30000</v>
      </c>
      <c r="F26" s="160">
        <v>0.22</v>
      </c>
      <c r="G26" s="161">
        <f t="shared" ref="G26:G28" si="50">E26*F26</f>
        <v>6600</v>
      </c>
      <c r="H26" s="159">
        <f>J13</f>
        <v>30000</v>
      </c>
      <c r="I26" s="160">
        <v>0.22</v>
      </c>
      <c r="J26" s="161">
        <f t="shared" ref="J26:J28" si="51">H26*I26</f>
        <v>6600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6600</v>
      </c>
      <c r="X26" s="127">
        <f t="shared" ref="X26:X28" si="57">J26+P26+V26</f>
        <v>6600</v>
      </c>
      <c r="Y26" s="127">
        <f t="shared" si="6"/>
        <v>0</v>
      </c>
      <c r="Z26" s="128">
        <f t="shared" si="7"/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45">
      <c r="A27" s="119" t="s">
        <v>76</v>
      </c>
      <c r="B27" s="120" t="s">
        <v>97</v>
      </c>
      <c r="C27" s="163" t="s">
        <v>98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45">
      <c r="A28" s="132" t="s">
        <v>76</v>
      </c>
      <c r="B28" s="154" t="s">
        <v>99</v>
      </c>
      <c r="C28" s="164" t="s">
        <v>88</v>
      </c>
      <c r="D28" s="134"/>
      <c r="E28" s="135">
        <f>G21</f>
        <v>72500</v>
      </c>
      <c r="F28" s="136">
        <v>0.22</v>
      </c>
      <c r="G28" s="137">
        <f t="shared" si="50"/>
        <v>15950</v>
      </c>
      <c r="H28" s="135">
        <f>J21</f>
        <v>72500</v>
      </c>
      <c r="I28" s="136">
        <v>0.22</v>
      </c>
      <c r="J28" s="137">
        <f t="shared" si="51"/>
        <v>15950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15950</v>
      </c>
      <c r="X28" s="127">
        <f t="shared" si="57"/>
        <v>15950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45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5</v>
      </c>
      <c r="F29" s="143"/>
      <c r="G29" s="144">
        <f t="shared" ref="G29:H29" si="58">SUM(G30:G32)</f>
        <v>162750</v>
      </c>
      <c r="H29" s="142">
        <f t="shared" si="58"/>
        <v>5</v>
      </c>
      <c r="I29" s="143"/>
      <c r="J29" s="144">
        <f t="shared" ref="J29:K29" si="59">SUM(J30:J32)</f>
        <v>160777.89000000001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162750</v>
      </c>
      <c r="X29" s="144">
        <f t="shared" si="63"/>
        <v>160777.89000000001</v>
      </c>
      <c r="Y29" s="144">
        <f t="shared" si="6"/>
        <v>1972.109999999986</v>
      </c>
      <c r="Z29" s="144">
        <f t="shared" si="7"/>
        <v>1.2117419354838625E-2</v>
      </c>
      <c r="AA29" s="146"/>
      <c r="AB29" s="7"/>
      <c r="AC29" s="7"/>
      <c r="AD29" s="7"/>
      <c r="AE29" s="7"/>
      <c r="AF29" s="7"/>
      <c r="AG29" s="7"/>
    </row>
    <row r="30" spans="1:33" ht="51" customHeight="1" x14ac:dyDescent="0.45">
      <c r="A30" s="119" t="s">
        <v>76</v>
      </c>
      <c r="B30" s="157" t="s">
        <v>102</v>
      </c>
      <c r="C30" s="121" t="s">
        <v>363</v>
      </c>
      <c r="D30" s="122" t="s">
        <v>79</v>
      </c>
      <c r="E30" s="123">
        <v>2.5</v>
      </c>
      <c r="F30" s="124">
        <v>47800</v>
      </c>
      <c r="G30" s="125">
        <f t="shared" ref="G30:G32" si="64">E30*F30</f>
        <v>119500</v>
      </c>
      <c r="H30" s="123">
        <v>2.5</v>
      </c>
      <c r="I30" s="124">
        <v>47011.156000000003</v>
      </c>
      <c r="J30" s="125">
        <f>H30*I30</f>
        <v>117527.89000000001</v>
      </c>
      <c r="K30" s="123"/>
      <c r="L30" s="124"/>
      <c r="M30" s="125">
        <f t="shared" ref="M30:M32" si="65">K30*L30</f>
        <v>0</v>
      </c>
      <c r="N30" s="123"/>
      <c r="O30" s="124"/>
      <c r="P30" s="125">
        <f t="shared" ref="P30:P32" si="66">N30*O30</f>
        <v>0</v>
      </c>
      <c r="Q30" s="123"/>
      <c r="R30" s="124"/>
      <c r="S30" s="125">
        <f t="shared" ref="S30:S32" si="67">Q30*R30</f>
        <v>0</v>
      </c>
      <c r="T30" s="123"/>
      <c r="U30" s="124"/>
      <c r="V30" s="125">
        <f t="shared" ref="V30:V32" si="68">T30*U30</f>
        <v>0</v>
      </c>
      <c r="W30" s="126">
        <f t="shared" ref="W30:W32" si="69">G30+M30+S30</f>
        <v>119500</v>
      </c>
      <c r="X30" s="127">
        <f t="shared" ref="X30:X32" si="70">J30+P30+V30</f>
        <v>117527.89000000001</v>
      </c>
      <c r="Y30" s="127">
        <f t="shared" si="6"/>
        <v>1972.109999999986</v>
      </c>
      <c r="Z30" s="128">
        <f t="shared" si="7"/>
        <v>1.650301255230114E-2</v>
      </c>
      <c r="AA30" s="129" t="s">
        <v>374</v>
      </c>
      <c r="AB30" s="7"/>
      <c r="AC30" s="7"/>
      <c r="AD30" s="7"/>
      <c r="AE30" s="7"/>
      <c r="AF30" s="7"/>
      <c r="AG30" s="7"/>
    </row>
    <row r="31" spans="1:33" ht="51" customHeight="1" x14ac:dyDescent="0.45">
      <c r="A31" s="119" t="s">
        <v>76</v>
      </c>
      <c r="B31" s="120" t="s">
        <v>103</v>
      </c>
      <c r="C31" s="121" t="s">
        <v>364</v>
      </c>
      <c r="D31" s="122" t="s">
        <v>79</v>
      </c>
      <c r="E31" s="123">
        <v>2.5</v>
      </c>
      <c r="F31" s="124">
        <v>17300</v>
      </c>
      <c r="G31" s="125">
        <f t="shared" si="64"/>
        <v>43250</v>
      </c>
      <c r="H31" s="123">
        <v>2.5</v>
      </c>
      <c r="I31" s="124">
        <v>17300</v>
      </c>
      <c r="J31" s="125">
        <f t="shared" ref="J31:J32" si="71">H31*I31</f>
        <v>43250</v>
      </c>
      <c r="K31" s="123"/>
      <c r="L31" s="124"/>
      <c r="M31" s="125">
        <f t="shared" si="65"/>
        <v>0</v>
      </c>
      <c r="N31" s="123"/>
      <c r="O31" s="124"/>
      <c r="P31" s="125">
        <f t="shared" si="66"/>
        <v>0</v>
      </c>
      <c r="Q31" s="123"/>
      <c r="R31" s="124"/>
      <c r="S31" s="125">
        <f t="shared" si="67"/>
        <v>0</v>
      </c>
      <c r="T31" s="123"/>
      <c r="U31" s="124"/>
      <c r="V31" s="125">
        <f t="shared" si="68"/>
        <v>0</v>
      </c>
      <c r="W31" s="126">
        <f t="shared" si="69"/>
        <v>43250</v>
      </c>
      <c r="X31" s="127">
        <f t="shared" si="70"/>
        <v>43250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45">
      <c r="A32" s="132" t="s">
        <v>76</v>
      </c>
      <c r="B32" s="133" t="s">
        <v>104</v>
      </c>
      <c r="C32" s="165" t="s">
        <v>90</v>
      </c>
      <c r="D32" s="134" t="s">
        <v>79</v>
      </c>
      <c r="E32" s="135"/>
      <c r="F32" s="136"/>
      <c r="G32" s="137">
        <f t="shared" si="64"/>
        <v>0</v>
      </c>
      <c r="H32" s="123"/>
      <c r="I32" s="136"/>
      <c r="J32" s="137">
        <f t="shared" si="71"/>
        <v>0</v>
      </c>
      <c r="K32" s="149"/>
      <c r="L32" s="150"/>
      <c r="M32" s="151">
        <f t="shared" si="65"/>
        <v>0</v>
      </c>
      <c r="N32" s="149"/>
      <c r="O32" s="150"/>
      <c r="P32" s="151">
        <f t="shared" si="66"/>
        <v>0</v>
      </c>
      <c r="Q32" s="149"/>
      <c r="R32" s="150"/>
      <c r="S32" s="151">
        <f t="shared" si="67"/>
        <v>0</v>
      </c>
      <c r="T32" s="149"/>
      <c r="U32" s="150"/>
      <c r="V32" s="151">
        <f t="shared" si="68"/>
        <v>0</v>
      </c>
      <c r="W32" s="138">
        <f t="shared" si="69"/>
        <v>0</v>
      </c>
      <c r="X32" s="127">
        <f t="shared" si="70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45">
      <c r="A33" s="167" t="s">
        <v>105</v>
      </c>
      <c r="B33" s="168"/>
      <c r="C33" s="169"/>
      <c r="D33" s="170"/>
      <c r="E33" s="171"/>
      <c r="F33" s="172"/>
      <c r="G33" s="173">
        <f>G13+G17+G21+G25+G29</f>
        <v>287800</v>
      </c>
      <c r="H33" s="123"/>
      <c r="I33" s="172"/>
      <c r="J33" s="173">
        <f>J13+J17+J21+J25+J29</f>
        <v>285827.89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287800</v>
      </c>
      <c r="X33" s="175">
        <f t="shared" si="72"/>
        <v>285827.89</v>
      </c>
      <c r="Y33" s="176">
        <f t="shared" si="6"/>
        <v>1972.109999999986</v>
      </c>
      <c r="Z33" s="177">
        <f t="shared" si="7"/>
        <v>6.8523627519110012E-3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45">
      <c r="A34" s="179" t="s">
        <v>71</v>
      </c>
      <c r="B34" s="180">
        <v>2</v>
      </c>
      <c r="C34" s="181" t="s">
        <v>106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45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45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45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45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45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45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45">
      <c r="A41" s="119" t="s">
        <v>76</v>
      </c>
      <c r="B41" s="120" t="s">
        <v>119</v>
      </c>
      <c r="C41" s="188" t="s">
        <v>117</v>
      </c>
      <c r="D41" s="122" t="s">
        <v>118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45">
      <c r="A42" s="147" t="s">
        <v>76</v>
      </c>
      <c r="B42" s="154" t="s">
        <v>120</v>
      </c>
      <c r="C42" s="189" t="s">
        <v>117</v>
      </c>
      <c r="D42" s="148" t="s">
        <v>118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45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45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45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45">
      <c r="A46" s="132" t="s">
        <v>76</v>
      </c>
      <c r="B46" s="133" t="s">
        <v>127</v>
      </c>
      <c r="C46" s="165" t="s">
        <v>124</v>
      </c>
      <c r="D46" s="134" t="s">
        <v>118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45">
      <c r="A47" s="167" t="s">
        <v>128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45">
      <c r="A48" s="179" t="s">
        <v>71</v>
      </c>
      <c r="B48" s="180">
        <v>3</v>
      </c>
      <c r="C48" s="181" t="s">
        <v>129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45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45">
      <c r="A50" s="119" t="s">
        <v>76</v>
      </c>
      <c r="B50" s="120" t="s">
        <v>132</v>
      </c>
      <c r="C50" s="188" t="s">
        <v>133</v>
      </c>
      <c r="D50" s="122" t="s">
        <v>111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45">
      <c r="A51" s="119" t="s">
        <v>76</v>
      </c>
      <c r="B51" s="120" t="s">
        <v>134</v>
      </c>
      <c r="C51" s="188" t="s">
        <v>135</v>
      </c>
      <c r="D51" s="122" t="s">
        <v>111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45">
      <c r="A52" s="132" t="s">
        <v>76</v>
      </c>
      <c r="B52" s="133" t="s">
        <v>136</v>
      </c>
      <c r="C52" s="164" t="s">
        <v>137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45">
      <c r="A53" s="108" t="s">
        <v>73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45">
      <c r="A54" s="119" t="s">
        <v>76</v>
      </c>
      <c r="B54" s="120" t="s">
        <v>140</v>
      </c>
      <c r="C54" s="188" t="s">
        <v>141</v>
      </c>
      <c r="D54" s="122" t="s">
        <v>142</v>
      </c>
      <c r="E54" s="385" t="s">
        <v>143</v>
      </c>
      <c r="F54" s="386"/>
      <c r="G54" s="387"/>
      <c r="H54" s="385" t="s">
        <v>143</v>
      </c>
      <c r="I54" s="386"/>
      <c r="J54" s="387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45">
      <c r="A55" s="132" t="s">
        <v>76</v>
      </c>
      <c r="B55" s="133" t="s">
        <v>144</v>
      </c>
      <c r="C55" s="164" t="s">
        <v>145</v>
      </c>
      <c r="D55" s="134" t="s">
        <v>142</v>
      </c>
      <c r="E55" s="361"/>
      <c r="F55" s="388"/>
      <c r="G55" s="362"/>
      <c r="H55" s="361"/>
      <c r="I55" s="388"/>
      <c r="J55" s="362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45">
      <c r="A56" s="167" t="s">
        <v>146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45">
      <c r="A57" s="179" t="s">
        <v>71</v>
      </c>
      <c r="B57" s="180">
        <v>4</v>
      </c>
      <c r="C57" s="181" t="s">
        <v>147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45">
      <c r="A58" s="108" t="s">
        <v>73</v>
      </c>
      <c r="B58" s="155" t="s">
        <v>148</v>
      </c>
      <c r="C58" s="193" t="s">
        <v>149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45">
      <c r="A59" s="119" t="s">
        <v>76</v>
      </c>
      <c r="B59" s="120" t="s">
        <v>150</v>
      </c>
      <c r="C59" s="188" t="s">
        <v>151</v>
      </c>
      <c r="D59" s="195" t="s">
        <v>152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45">
      <c r="A60" s="119" t="s">
        <v>76</v>
      </c>
      <c r="B60" s="120" t="s">
        <v>153</v>
      </c>
      <c r="C60" s="188" t="s">
        <v>151</v>
      </c>
      <c r="D60" s="195" t="s">
        <v>152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45">
      <c r="A61" s="147" t="s">
        <v>76</v>
      </c>
      <c r="B61" s="133" t="s">
        <v>154</v>
      </c>
      <c r="C61" s="164" t="s">
        <v>151</v>
      </c>
      <c r="D61" s="195" t="s">
        <v>152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45">
      <c r="A62" s="108" t="s">
        <v>73</v>
      </c>
      <c r="B62" s="155" t="s">
        <v>155</v>
      </c>
      <c r="C62" s="153" t="s">
        <v>156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45">
      <c r="A63" s="119" t="s">
        <v>76</v>
      </c>
      <c r="B63" s="120" t="s">
        <v>157</v>
      </c>
      <c r="C63" s="202" t="s">
        <v>158</v>
      </c>
      <c r="D63" s="203" t="s">
        <v>159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45">
      <c r="A64" s="119" t="s">
        <v>76</v>
      </c>
      <c r="B64" s="120" t="s">
        <v>160</v>
      </c>
      <c r="C64" s="202" t="s">
        <v>133</v>
      </c>
      <c r="D64" s="203" t="s">
        <v>159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45">
      <c r="A65" s="132" t="s">
        <v>76</v>
      </c>
      <c r="B65" s="154" t="s">
        <v>161</v>
      </c>
      <c r="C65" s="204" t="s">
        <v>135</v>
      </c>
      <c r="D65" s="203" t="s">
        <v>159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45">
      <c r="A66" s="108" t="s">
        <v>73</v>
      </c>
      <c r="B66" s="155" t="s">
        <v>162</v>
      </c>
      <c r="C66" s="153" t="s">
        <v>163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45">
      <c r="A67" s="119" t="s">
        <v>76</v>
      </c>
      <c r="B67" s="120" t="s">
        <v>164</v>
      </c>
      <c r="C67" s="202" t="s">
        <v>165</v>
      </c>
      <c r="D67" s="203" t="s">
        <v>166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45">
      <c r="A68" s="119" t="s">
        <v>76</v>
      </c>
      <c r="B68" s="120" t="s">
        <v>167</v>
      </c>
      <c r="C68" s="202" t="s">
        <v>168</v>
      </c>
      <c r="D68" s="203" t="s">
        <v>166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45">
      <c r="A69" s="132" t="s">
        <v>76</v>
      </c>
      <c r="B69" s="154" t="s">
        <v>169</v>
      </c>
      <c r="C69" s="204" t="s">
        <v>170</v>
      </c>
      <c r="D69" s="205" t="s">
        <v>166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45">
      <c r="A70" s="108" t="s">
        <v>73</v>
      </c>
      <c r="B70" s="155" t="s">
        <v>171</v>
      </c>
      <c r="C70" s="153" t="s">
        <v>172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45">
      <c r="A71" s="119" t="s">
        <v>76</v>
      </c>
      <c r="B71" s="120" t="s">
        <v>173</v>
      </c>
      <c r="C71" s="188" t="s">
        <v>174</v>
      </c>
      <c r="D71" s="203" t="s">
        <v>111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45">
      <c r="A72" s="119" t="s">
        <v>76</v>
      </c>
      <c r="B72" s="206" t="s">
        <v>175</v>
      </c>
      <c r="C72" s="188" t="s">
        <v>174</v>
      </c>
      <c r="D72" s="203" t="s">
        <v>111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45">
      <c r="A73" s="132" t="s">
        <v>76</v>
      </c>
      <c r="B73" s="207" t="s">
        <v>176</v>
      </c>
      <c r="C73" s="164" t="s">
        <v>174</v>
      </c>
      <c r="D73" s="205" t="s">
        <v>111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45">
      <c r="A74" s="108" t="s">
        <v>73</v>
      </c>
      <c r="B74" s="155" t="s">
        <v>177</v>
      </c>
      <c r="C74" s="153" t="s">
        <v>178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45">
      <c r="A75" s="119" t="s">
        <v>76</v>
      </c>
      <c r="B75" s="120" t="s">
        <v>179</v>
      </c>
      <c r="C75" s="188" t="s">
        <v>174</v>
      </c>
      <c r="D75" s="203" t="s">
        <v>111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45">
      <c r="A76" s="119" t="s">
        <v>76</v>
      </c>
      <c r="B76" s="120" t="s">
        <v>180</v>
      </c>
      <c r="C76" s="188" t="s">
        <v>174</v>
      </c>
      <c r="D76" s="203" t="s">
        <v>111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45">
      <c r="A77" s="132" t="s">
        <v>76</v>
      </c>
      <c r="B77" s="154" t="s">
        <v>181</v>
      </c>
      <c r="C77" s="164" t="s">
        <v>174</v>
      </c>
      <c r="D77" s="205" t="s">
        <v>111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45">
      <c r="A78" s="167" t="s">
        <v>182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45">
      <c r="A79" s="210" t="s">
        <v>71</v>
      </c>
      <c r="B79" s="211">
        <v>5</v>
      </c>
      <c r="C79" s="212" t="s">
        <v>183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45">
      <c r="A80" s="108" t="s">
        <v>73</v>
      </c>
      <c r="B80" s="155" t="s">
        <v>184</v>
      </c>
      <c r="C80" s="140" t="s">
        <v>185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45">
      <c r="A81" s="119" t="s">
        <v>76</v>
      </c>
      <c r="B81" s="120" t="s">
        <v>186</v>
      </c>
      <c r="C81" s="215" t="s">
        <v>187</v>
      </c>
      <c r="D81" s="203" t="s">
        <v>188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45">
      <c r="A82" s="119" t="s">
        <v>76</v>
      </c>
      <c r="B82" s="120" t="s">
        <v>189</v>
      </c>
      <c r="C82" s="215" t="s">
        <v>187</v>
      </c>
      <c r="D82" s="203" t="s">
        <v>188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45">
      <c r="A83" s="132" t="s">
        <v>76</v>
      </c>
      <c r="B83" s="133" t="s">
        <v>190</v>
      </c>
      <c r="C83" s="215" t="s">
        <v>187</v>
      </c>
      <c r="D83" s="205" t="s">
        <v>188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45">
      <c r="A84" s="108" t="s">
        <v>73</v>
      </c>
      <c r="B84" s="155" t="s">
        <v>191</v>
      </c>
      <c r="C84" s="140" t="s">
        <v>192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45">
      <c r="A85" s="119" t="s">
        <v>76</v>
      </c>
      <c r="B85" s="120" t="s">
        <v>193</v>
      </c>
      <c r="C85" s="215" t="s">
        <v>194</v>
      </c>
      <c r="D85" s="218" t="s">
        <v>111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45">
      <c r="A86" s="119" t="s">
        <v>76</v>
      </c>
      <c r="B86" s="120" t="s">
        <v>195</v>
      </c>
      <c r="C86" s="188" t="s">
        <v>194</v>
      </c>
      <c r="D86" s="203" t="s">
        <v>111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45">
      <c r="A87" s="132" t="s">
        <v>76</v>
      </c>
      <c r="B87" s="133" t="s">
        <v>196</v>
      </c>
      <c r="C87" s="164" t="s">
        <v>194</v>
      </c>
      <c r="D87" s="205" t="s">
        <v>111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45">
      <c r="A88" s="108" t="s">
        <v>73</v>
      </c>
      <c r="B88" s="155" t="s">
        <v>197</v>
      </c>
      <c r="C88" s="219" t="s">
        <v>198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45">
      <c r="A89" s="119" t="s">
        <v>76</v>
      </c>
      <c r="B89" s="120" t="s">
        <v>199</v>
      </c>
      <c r="C89" s="221" t="s">
        <v>117</v>
      </c>
      <c r="D89" s="222" t="s">
        <v>118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45">
      <c r="A90" s="119" t="s">
        <v>76</v>
      </c>
      <c r="B90" s="120" t="s">
        <v>200</v>
      </c>
      <c r="C90" s="221" t="s">
        <v>117</v>
      </c>
      <c r="D90" s="222" t="s">
        <v>118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45">
      <c r="A91" s="132" t="s">
        <v>76</v>
      </c>
      <c r="B91" s="133" t="s">
        <v>201</v>
      </c>
      <c r="C91" s="223" t="s">
        <v>117</v>
      </c>
      <c r="D91" s="222" t="s">
        <v>118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45">
      <c r="A92" s="389" t="s">
        <v>202</v>
      </c>
      <c r="B92" s="370"/>
      <c r="C92" s="370"/>
      <c r="D92" s="371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45">
      <c r="A93" s="179" t="s">
        <v>71</v>
      </c>
      <c r="B93" s="180">
        <v>6</v>
      </c>
      <c r="C93" s="181" t="s">
        <v>203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45">
      <c r="A94" s="108" t="s">
        <v>73</v>
      </c>
      <c r="B94" s="155" t="s">
        <v>204</v>
      </c>
      <c r="C94" s="224" t="s">
        <v>205</v>
      </c>
      <c r="D94" s="111"/>
      <c r="E94" s="112">
        <f>SUM(E95:E97)</f>
        <v>950</v>
      </c>
      <c r="F94" s="113"/>
      <c r="G94" s="114">
        <f t="shared" ref="G94:H94" si="277">SUM(G95:G97)</f>
        <v>2280</v>
      </c>
      <c r="H94" s="112">
        <f t="shared" si="277"/>
        <v>1156.28</v>
      </c>
      <c r="I94" s="113"/>
      <c r="J94" s="114">
        <f t="shared" ref="J94:K94" si="278">SUM(J95:J97)</f>
        <v>2775.0719999999997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2280</v>
      </c>
      <c r="X94" s="114">
        <f t="shared" si="282"/>
        <v>2775.0719999999997</v>
      </c>
      <c r="Y94" s="114">
        <f t="shared" ref="Y94:Y106" si="283">W94-X94</f>
        <v>-495.07199999999966</v>
      </c>
      <c r="Z94" s="116">
        <f t="shared" ref="Z94:Z106" si="284">Y94/W94</f>
        <v>-0.21713684210526302</v>
      </c>
      <c r="AA94" s="117"/>
      <c r="AB94" s="118"/>
      <c r="AC94" s="118"/>
      <c r="AD94" s="118"/>
      <c r="AE94" s="118"/>
      <c r="AF94" s="118"/>
      <c r="AG94" s="118"/>
    </row>
    <row r="95" spans="1:33" ht="50.25" customHeight="1" x14ac:dyDescent="0.45">
      <c r="A95" s="119" t="s">
        <v>76</v>
      </c>
      <c r="B95" s="120" t="s">
        <v>206</v>
      </c>
      <c r="C95" s="188" t="s">
        <v>365</v>
      </c>
      <c r="D95" s="122" t="s">
        <v>366</v>
      </c>
      <c r="E95" s="123">
        <v>950</v>
      </c>
      <c r="F95" s="124">
        <v>2.4</v>
      </c>
      <c r="G95" s="125">
        <f t="shared" ref="G95:G97" si="285">E95*F95</f>
        <v>2280</v>
      </c>
      <c r="H95" s="123">
        <v>1156.28</v>
      </c>
      <c r="I95" s="124">
        <v>2.4</v>
      </c>
      <c r="J95" s="125">
        <f t="shared" ref="J95:J97" si="286">H95*I95</f>
        <v>2775.0719999999997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2280</v>
      </c>
      <c r="X95" s="127">
        <f t="shared" ref="X95:X97" si="292">J95+P95+V95</f>
        <v>2775.0719999999997</v>
      </c>
      <c r="Y95" s="127">
        <f t="shared" si="283"/>
        <v>-495.07199999999966</v>
      </c>
      <c r="Z95" s="128">
        <f t="shared" si="284"/>
        <v>-0.21713684210526302</v>
      </c>
      <c r="AA95" s="129" t="s">
        <v>367</v>
      </c>
      <c r="AB95" s="131"/>
      <c r="AC95" s="131"/>
      <c r="AD95" s="131"/>
      <c r="AE95" s="131"/>
      <c r="AF95" s="131"/>
      <c r="AG95" s="131"/>
    </row>
    <row r="96" spans="1:33" ht="30" customHeight="1" x14ac:dyDescent="0.45">
      <c r="A96" s="119" t="s">
        <v>76</v>
      </c>
      <c r="B96" s="120" t="s">
        <v>208</v>
      </c>
      <c r="C96" s="188" t="s">
        <v>207</v>
      </c>
      <c r="D96" s="122" t="s">
        <v>111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45">
      <c r="A97" s="132" t="s">
        <v>76</v>
      </c>
      <c r="B97" s="133" t="s">
        <v>209</v>
      </c>
      <c r="C97" s="164" t="s">
        <v>207</v>
      </c>
      <c r="D97" s="134" t="s">
        <v>111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45">
      <c r="A98" s="108" t="s">
        <v>71</v>
      </c>
      <c r="B98" s="155" t="s">
        <v>210</v>
      </c>
      <c r="C98" s="225" t="s">
        <v>211</v>
      </c>
      <c r="D98" s="141"/>
      <c r="E98" s="142">
        <f>SUM(E99:E101)</f>
        <v>1</v>
      </c>
      <c r="F98" s="143"/>
      <c r="G98" s="144">
        <f t="shared" ref="G98:H98" si="293">SUM(G99:G101)</f>
        <v>5290</v>
      </c>
      <c r="H98" s="142">
        <f t="shared" si="293"/>
        <v>1</v>
      </c>
      <c r="I98" s="143"/>
      <c r="J98" s="144">
        <f t="shared" ref="J98:K98" si="294">SUM(J99:J101)</f>
        <v>5499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5290</v>
      </c>
      <c r="X98" s="144">
        <f t="shared" si="298"/>
        <v>5499</v>
      </c>
      <c r="Y98" s="144">
        <f t="shared" si="283"/>
        <v>-209</v>
      </c>
      <c r="Z98" s="144">
        <f t="shared" si="284"/>
        <v>-3.9508506616257086E-2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45">
      <c r="A99" s="119" t="s">
        <v>76</v>
      </c>
      <c r="B99" s="120" t="s">
        <v>212</v>
      </c>
      <c r="C99" s="188" t="s">
        <v>368</v>
      </c>
      <c r="D99" s="122" t="s">
        <v>111</v>
      </c>
      <c r="E99" s="123">
        <v>1</v>
      </c>
      <c r="F99" s="124">
        <v>5290</v>
      </c>
      <c r="G99" s="125">
        <f t="shared" ref="G99:G101" si="299">E99*F99</f>
        <v>5290</v>
      </c>
      <c r="H99" s="123">
        <v>1</v>
      </c>
      <c r="I99" s="124">
        <v>5499</v>
      </c>
      <c r="J99" s="125">
        <f t="shared" ref="J99:J101" si="300">H99*I99</f>
        <v>5499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5290</v>
      </c>
      <c r="X99" s="127">
        <f t="shared" ref="X99:X101" si="306">J99+P99+V99</f>
        <v>5499</v>
      </c>
      <c r="Y99" s="127">
        <f t="shared" si="283"/>
        <v>-209</v>
      </c>
      <c r="Z99" s="128">
        <f t="shared" si="284"/>
        <v>-3.9508506616257086E-2</v>
      </c>
      <c r="AA99" s="129" t="s">
        <v>375</v>
      </c>
      <c r="AB99" s="131"/>
      <c r="AC99" s="131"/>
      <c r="AD99" s="131"/>
      <c r="AE99" s="131"/>
      <c r="AF99" s="131"/>
      <c r="AG99" s="131"/>
    </row>
    <row r="100" spans="1:33" ht="30" customHeight="1" x14ac:dyDescent="0.45">
      <c r="A100" s="119" t="s">
        <v>76</v>
      </c>
      <c r="B100" s="120" t="s">
        <v>213</v>
      </c>
      <c r="C100" s="188" t="s">
        <v>207</v>
      </c>
      <c r="D100" s="122" t="s">
        <v>111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45">
      <c r="A101" s="132" t="s">
        <v>76</v>
      </c>
      <c r="B101" s="133" t="s">
        <v>214</v>
      </c>
      <c r="C101" s="164" t="s">
        <v>207</v>
      </c>
      <c r="D101" s="134" t="s">
        <v>111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45">
      <c r="A102" s="108" t="s">
        <v>71</v>
      </c>
      <c r="B102" s="155" t="s">
        <v>215</v>
      </c>
      <c r="C102" s="225" t="s">
        <v>216</v>
      </c>
      <c r="D102" s="141"/>
      <c r="E102" s="142">
        <f>SUM(E103:E105)</f>
        <v>4</v>
      </c>
      <c r="F102" s="143"/>
      <c r="G102" s="144">
        <f t="shared" ref="G102:H102" si="307">SUM(G103:G105)</f>
        <v>440</v>
      </c>
      <c r="H102" s="142">
        <f t="shared" si="307"/>
        <v>5</v>
      </c>
      <c r="I102" s="143"/>
      <c r="J102" s="144">
        <f t="shared" ref="J102:K102" si="308">SUM(J103:J105)</f>
        <v>479.52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440</v>
      </c>
      <c r="X102" s="144">
        <f t="shared" si="312"/>
        <v>479.52</v>
      </c>
      <c r="Y102" s="144">
        <f t="shared" si="283"/>
        <v>-39.519999999999982</v>
      </c>
      <c r="Z102" s="144">
        <f t="shared" si="284"/>
        <v>-8.9818181818181783E-2</v>
      </c>
      <c r="AA102" s="146"/>
      <c r="AB102" s="118"/>
      <c r="AC102" s="118"/>
      <c r="AD102" s="118"/>
      <c r="AE102" s="118"/>
      <c r="AF102" s="118"/>
      <c r="AG102" s="118"/>
    </row>
    <row r="103" spans="1:33" ht="57.75" customHeight="1" x14ac:dyDescent="0.45">
      <c r="A103" s="119" t="s">
        <v>76</v>
      </c>
      <c r="B103" s="120" t="s">
        <v>217</v>
      </c>
      <c r="C103" s="188" t="s">
        <v>369</v>
      </c>
      <c r="D103" s="122" t="s">
        <v>111</v>
      </c>
      <c r="E103" s="123">
        <v>4</v>
      </c>
      <c r="F103" s="124">
        <v>110</v>
      </c>
      <c r="G103" s="125">
        <f t="shared" ref="G103:G105" si="313">E103*F103</f>
        <v>440</v>
      </c>
      <c r="H103" s="123">
        <v>5</v>
      </c>
      <c r="I103" s="355">
        <v>95.903999999999996</v>
      </c>
      <c r="J103" s="356">
        <f t="shared" ref="J103:J105" si="314">H103*I103</f>
        <v>479.52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440</v>
      </c>
      <c r="X103" s="127">
        <f t="shared" ref="X103:X105" si="320">J103+P103+V103</f>
        <v>479.52</v>
      </c>
      <c r="Y103" s="127">
        <f t="shared" si="283"/>
        <v>-39.519999999999982</v>
      </c>
      <c r="Z103" s="128">
        <f t="shared" si="284"/>
        <v>-8.9818181818181783E-2</v>
      </c>
      <c r="AA103" s="129" t="s">
        <v>372</v>
      </c>
      <c r="AB103" s="131"/>
      <c r="AC103" s="131"/>
      <c r="AD103" s="131"/>
      <c r="AE103" s="131"/>
      <c r="AF103" s="131"/>
      <c r="AG103" s="131"/>
    </row>
    <row r="104" spans="1:33" ht="30" customHeight="1" x14ac:dyDescent="0.45">
      <c r="A104" s="119" t="s">
        <v>76</v>
      </c>
      <c r="B104" s="120" t="s">
        <v>218</v>
      </c>
      <c r="C104" s="188" t="s">
        <v>207</v>
      </c>
      <c r="D104" s="122" t="s">
        <v>111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45">
      <c r="A105" s="132" t="s">
        <v>76</v>
      </c>
      <c r="B105" s="133" t="s">
        <v>219</v>
      </c>
      <c r="C105" s="164" t="s">
        <v>207</v>
      </c>
      <c r="D105" s="134" t="s">
        <v>111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45">
      <c r="A106" s="167" t="s">
        <v>220</v>
      </c>
      <c r="B106" s="168"/>
      <c r="C106" s="169"/>
      <c r="D106" s="170"/>
      <c r="E106" s="174">
        <f>E102+E98+E94</f>
        <v>955</v>
      </c>
      <c r="F106" s="190"/>
      <c r="G106" s="173">
        <f t="shared" ref="G106:H106" si="321">G102+G98+G94</f>
        <v>8010</v>
      </c>
      <c r="H106" s="174">
        <f t="shared" si="321"/>
        <v>1162.28</v>
      </c>
      <c r="I106" s="190"/>
      <c r="J106" s="173">
        <f t="shared" ref="J106:K106" si="322">J102+J98+J94</f>
        <v>8753.5920000000006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8010</v>
      </c>
      <c r="X106" s="228">
        <f t="shared" si="326"/>
        <v>8753.5920000000006</v>
      </c>
      <c r="Y106" s="228">
        <f t="shared" si="283"/>
        <v>-743.59200000000055</v>
      </c>
      <c r="Z106" s="228">
        <f t="shared" si="284"/>
        <v>-9.2832958801498194E-2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45">
      <c r="A107" s="179" t="s">
        <v>71</v>
      </c>
      <c r="B107" s="211">
        <v>7</v>
      </c>
      <c r="C107" s="181" t="s">
        <v>221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customHeight="1" x14ac:dyDescent="0.45">
      <c r="A108" s="119" t="s">
        <v>76</v>
      </c>
      <c r="B108" s="120" t="s">
        <v>222</v>
      </c>
      <c r="C108" s="188" t="s">
        <v>223</v>
      </c>
      <c r="D108" s="122" t="s">
        <v>111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0</v>
      </c>
      <c r="X108" s="234">
        <f t="shared" ref="X108:X118" si="334">J108+P108+V108</f>
        <v>0</v>
      </c>
      <c r="Y108" s="234">
        <f t="shared" ref="Y108:Y119" si="335">W108-X108</f>
        <v>0</v>
      </c>
      <c r="Z108" s="235" t="e">
        <f t="shared" ref="Z108:Z119" si="336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customHeight="1" x14ac:dyDescent="0.45">
      <c r="A109" s="119" t="s">
        <v>76</v>
      </c>
      <c r="B109" s="120" t="s">
        <v>224</v>
      </c>
      <c r="C109" s="188" t="s">
        <v>225</v>
      </c>
      <c r="D109" s="122" t="s">
        <v>111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45">
      <c r="A110" s="119" t="s">
        <v>76</v>
      </c>
      <c r="B110" s="120" t="s">
        <v>226</v>
      </c>
      <c r="C110" s="188" t="s">
        <v>227</v>
      </c>
      <c r="D110" s="122" t="s">
        <v>111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45">
      <c r="A111" s="119" t="s">
        <v>76</v>
      </c>
      <c r="B111" s="120" t="s">
        <v>228</v>
      </c>
      <c r="C111" s="188" t="s">
        <v>229</v>
      </c>
      <c r="D111" s="122" t="s">
        <v>111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45">
      <c r="A112" s="119" t="s">
        <v>76</v>
      </c>
      <c r="B112" s="120" t="s">
        <v>230</v>
      </c>
      <c r="C112" s="188" t="s">
        <v>231</v>
      </c>
      <c r="D112" s="122" t="s">
        <v>111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45">
      <c r="A113" s="119" t="s">
        <v>76</v>
      </c>
      <c r="B113" s="120" t="s">
        <v>232</v>
      </c>
      <c r="C113" s="188" t="s">
        <v>233</v>
      </c>
      <c r="D113" s="122" t="s">
        <v>111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45">
      <c r="A114" s="119" t="s">
        <v>76</v>
      </c>
      <c r="B114" s="120" t="s">
        <v>234</v>
      </c>
      <c r="C114" s="188" t="s">
        <v>235</v>
      </c>
      <c r="D114" s="122" t="s">
        <v>111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45">
      <c r="A115" s="119" t="s">
        <v>76</v>
      </c>
      <c r="B115" s="120" t="s">
        <v>236</v>
      </c>
      <c r="C115" s="188" t="s">
        <v>237</v>
      </c>
      <c r="D115" s="122" t="s">
        <v>111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45">
      <c r="A116" s="132" t="s">
        <v>76</v>
      </c>
      <c r="B116" s="120" t="s">
        <v>238</v>
      </c>
      <c r="C116" s="164" t="s">
        <v>239</v>
      </c>
      <c r="D116" s="122" t="s">
        <v>111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45">
      <c r="A117" s="132" t="s">
        <v>76</v>
      </c>
      <c r="B117" s="120" t="s">
        <v>240</v>
      </c>
      <c r="C117" s="164" t="s">
        <v>241</v>
      </c>
      <c r="D117" s="134" t="s">
        <v>111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45">
      <c r="A118" s="132" t="s">
        <v>76</v>
      </c>
      <c r="B118" s="120" t="s">
        <v>242</v>
      </c>
      <c r="C118" s="238" t="s">
        <v>243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45">
      <c r="A119" s="167" t="s">
        <v>244</v>
      </c>
      <c r="B119" s="243"/>
      <c r="C119" s="169"/>
      <c r="D119" s="170"/>
      <c r="E119" s="174">
        <f>SUM(E108:E117)</f>
        <v>0</v>
      </c>
      <c r="F119" s="190"/>
      <c r="G119" s="173">
        <f>SUM(G108:G118)</f>
        <v>0</v>
      </c>
      <c r="H119" s="174">
        <f>SUM(H108:H117)</f>
        <v>0</v>
      </c>
      <c r="I119" s="190"/>
      <c r="J119" s="173">
        <f>SUM(J108:J118)</f>
        <v>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0</v>
      </c>
      <c r="X119" s="228">
        <f t="shared" si="337"/>
        <v>0</v>
      </c>
      <c r="Y119" s="228">
        <f t="shared" si="335"/>
        <v>0</v>
      </c>
      <c r="Z119" s="228" t="e">
        <f t="shared" si="336"/>
        <v>#DIV/0!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45">
      <c r="A120" s="244" t="s">
        <v>71</v>
      </c>
      <c r="B120" s="211">
        <v>8</v>
      </c>
      <c r="C120" s="245" t="s">
        <v>245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customHeight="1" x14ac:dyDescent="0.45">
      <c r="A121" s="119" t="s">
        <v>76</v>
      </c>
      <c r="B121" s="120" t="s">
        <v>246</v>
      </c>
      <c r="C121" s="188" t="s">
        <v>247</v>
      </c>
      <c r="D121" s="122" t="s">
        <v>248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customHeight="1" x14ac:dyDescent="0.45">
      <c r="A122" s="119" t="s">
        <v>76</v>
      </c>
      <c r="B122" s="120" t="s">
        <v>249</v>
      </c>
      <c r="C122" s="188" t="s">
        <v>250</v>
      </c>
      <c r="D122" s="122" t="s">
        <v>248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45">
      <c r="A123" s="119" t="s">
        <v>76</v>
      </c>
      <c r="B123" s="120" t="s">
        <v>251</v>
      </c>
      <c r="C123" s="188" t="s">
        <v>252</v>
      </c>
      <c r="D123" s="122" t="s">
        <v>253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45">
      <c r="A124" s="119" t="s">
        <v>76</v>
      </c>
      <c r="B124" s="120" t="s">
        <v>254</v>
      </c>
      <c r="C124" s="188" t="s">
        <v>255</v>
      </c>
      <c r="D124" s="122" t="s">
        <v>253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45">
      <c r="A125" s="119" t="s">
        <v>76</v>
      </c>
      <c r="B125" s="120" t="s">
        <v>256</v>
      </c>
      <c r="C125" s="188" t="s">
        <v>257</v>
      </c>
      <c r="D125" s="122" t="s">
        <v>253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45">
      <c r="A126" s="132" t="s">
        <v>76</v>
      </c>
      <c r="B126" s="154" t="s">
        <v>258</v>
      </c>
      <c r="C126" s="165" t="s">
        <v>259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45">
      <c r="A127" s="167" t="s">
        <v>260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x14ac:dyDescent="0.45">
      <c r="A128" s="179" t="s">
        <v>71</v>
      </c>
      <c r="B128" s="180">
        <v>9</v>
      </c>
      <c r="C128" s="181" t="s">
        <v>261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45">
      <c r="A129" s="253" t="s">
        <v>76</v>
      </c>
      <c r="B129" s="254">
        <v>43839</v>
      </c>
      <c r="C129" s="255" t="s">
        <v>262</v>
      </c>
      <c r="D129" s="256"/>
      <c r="E129" s="257"/>
      <c r="F129" s="258"/>
      <c r="G129" s="259">
        <f t="shared" ref="G129:G134" si="349">E129*F129</f>
        <v>0</v>
      </c>
      <c r="H129" s="257"/>
      <c r="I129" s="258"/>
      <c r="J129" s="259">
        <f t="shared" ref="J129:J134" si="350">H129*I129</f>
        <v>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4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6"/>
      <c r="AB129" s="130"/>
      <c r="AC129" s="131"/>
      <c r="AD129" s="131"/>
      <c r="AE129" s="131"/>
      <c r="AF129" s="131"/>
      <c r="AG129" s="131"/>
    </row>
    <row r="130" spans="1:33" ht="30" customHeight="1" x14ac:dyDescent="0.45">
      <c r="A130" s="119" t="s">
        <v>76</v>
      </c>
      <c r="B130" s="261">
        <v>43870</v>
      </c>
      <c r="C130" s="188" t="s">
        <v>263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45">
      <c r="A131" s="119" t="s">
        <v>76</v>
      </c>
      <c r="B131" s="261">
        <v>43899</v>
      </c>
      <c r="C131" s="188" t="s">
        <v>264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45">
      <c r="A132" s="119" t="s">
        <v>76</v>
      </c>
      <c r="B132" s="261">
        <v>43930</v>
      </c>
      <c r="C132" s="188" t="s">
        <v>265</v>
      </c>
      <c r="D132" s="262"/>
      <c r="E132" s="263"/>
      <c r="F132" s="124"/>
      <c r="G132" s="125">
        <f t="shared" si="349"/>
        <v>0</v>
      </c>
      <c r="H132" s="263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45">
      <c r="A133" s="132" t="s">
        <v>76</v>
      </c>
      <c r="B133" s="261">
        <v>43960</v>
      </c>
      <c r="C133" s="164" t="s">
        <v>266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45">
      <c r="A134" s="132" t="s">
        <v>76</v>
      </c>
      <c r="B134" s="261">
        <v>43991</v>
      </c>
      <c r="C134" s="238" t="s">
        <v>267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6">
        <f t="shared" si="356"/>
        <v>0</v>
      </c>
      <c r="Y134" s="166">
        <f t="shared" si="357"/>
        <v>0</v>
      </c>
      <c r="Z134" s="226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45">
      <c r="A135" s="167" t="s">
        <v>268</v>
      </c>
      <c r="B135" s="168"/>
      <c r="C135" s="169"/>
      <c r="D135" s="170"/>
      <c r="E135" s="174">
        <f>SUM(E129:E133)</f>
        <v>0</v>
      </c>
      <c r="F135" s="190"/>
      <c r="G135" s="173">
        <f>SUM(G129:G134)</f>
        <v>0</v>
      </c>
      <c r="H135" s="174">
        <f>SUM(H129:H133)</f>
        <v>0</v>
      </c>
      <c r="I135" s="190"/>
      <c r="J135" s="173">
        <f>SUM(J129:J134)</f>
        <v>0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9">SUM(V129:V134)</f>
        <v>0</v>
      </c>
      <c r="W135" s="227">
        <f t="shared" si="359"/>
        <v>0</v>
      </c>
      <c r="X135" s="228">
        <f t="shared" si="359"/>
        <v>0</v>
      </c>
      <c r="Y135" s="228">
        <f t="shared" si="357"/>
        <v>0</v>
      </c>
      <c r="Z135" s="228" t="e">
        <f t="shared" si="358"/>
        <v>#DIV/0!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45">
      <c r="A136" s="179" t="s">
        <v>71</v>
      </c>
      <c r="B136" s="211">
        <v>10</v>
      </c>
      <c r="C136" s="266" t="s">
        <v>269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55.5" customHeight="1" x14ac:dyDescent="0.45">
      <c r="A137" s="119" t="s">
        <v>76</v>
      </c>
      <c r="B137" s="261">
        <v>43840</v>
      </c>
      <c r="C137" s="267" t="s">
        <v>370</v>
      </c>
      <c r="D137" s="256" t="s">
        <v>142</v>
      </c>
      <c r="E137" s="268">
        <v>1</v>
      </c>
      <c r="F137" s="160">
        <v>14000</v>
      </c>
      <c r="G137" s="161">
        <f t="shared" ref="G137:G141" si="360">E137*F137</f>
        <v>14000</v>
      </c>
      <c r="H137" s="268">
        <v>1</v>
      </c>
      <c r="I137" s="160">
        <v>18580</v>
      </c>
      <c r="J137" s="161">
        <f t="shared" ref="J137:J141" si="361">H137*I137</f>
        <v>18580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9">
        <f t="shared" ref="V137:V141" si="365">T137*U137</f>
        <v>0</v>
      </c>
      <c r="W137" s="270">
        <f t="shared" ref="W137:W141" si="366">G137+M137+S137</f>
        <v>14000</v>
      </c>
      <c r="X137" s="234">
        <f t="shared" ref="X137:X141" si="367">J137+P137+V137</f>
        <v>18580</v>
      </c>
      <c r="Y137" s="234">
        <f t="shared" ref="Y137:Y142" si="368">W137-X137</f>
        <v>-4580</v>
      </c>
      <c r="Z137" s="235">
        <f t="shared" ref="Z137:Z142" si="369">Y137/W137</f>
        <v>-0.32714285714285712</v>
      </c>
      <c r="AA137" s="271" t="s">
        <v>371</v>
      </c>
      <c r="AB137" s="131"/>
      <c r="AC137" s="131"/>
      <c r="AD137" s="131"/>
      <c r="AE137" s="131"/>
      <c r="AF137" s="131"/>
      <c r="AG137" s="131"/>
    </row>
    <row r="138" spans="1:33" ht="30" customHeight="1" x14ac:dyDescent="0.45">
      <c r="A138" s="119" t="s">
        <v>76</v>
      </c>
      <c r="B138" s="261">
        <v>43871</v>
      </c>
      <c r="C138" s="267" t="s">
        <v>270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32">
        <f t="shared" si="365"/>
        <v>0</v>
      </c>
      <c r="W138" s="237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45">
      <c r="A139" s="119" t="s">
        <v>76</v>
      </c>
      <c r="B139" s="261">
        <v>43900</v>
      </c>
      <c r="C139" s="267" t="s">
        <v>270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32">
        <f t="shared" si="365"/>
        <v>0</v>
      </c>
      <c r="W139" s="237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45">
      <c r="A140" s="132" t="s">
        <v>76</v>
      </c>
      <c r="B140" s="272">
        <v>43931</v>
      </c>
      <c r="C140" s="164" t="s">
        <v>271</v>
      </c>
      <c r="D140" s="264" t="s">
        <v>79</v>
      </c>
      <c r="E140" s="265"/>
      <c r="F140" s="136"/>
      <c r="G140" s="125">
        <f t="shared" si="360"/>
        <v>0</v>
      </c>
      <c r="H140" s="265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9">
        <f t="shared" si="365"/>
        <v>0</v>
      </c>
      <c r="W140" s="273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3"/>
      <c r="AB140" s="131"/>
      <c r="AC140" s="131"/>
      <c r="AD140" s="131"/>
      <c r="AE140" s="131"/>
      <c r="AF140" s="131"/>
      <c r="AG140" s="131"/>
    </row>
    <row r="141" spans="1:33" ht="30" customHeight="1" x14ac:dyDescent="0.45">
      <c r="A141" s="132" t="s">
        <v>76</v>
      </c>
      <c r="B141" s="274">
        <v>43961</v>
      </c>
      <c r="C141" s="238" t="s">
        <v>272</v>
      </c>
      <c r="D141" s="275"/>
      <c r="E141" s="135">
        <v>14000</v>
      </c>
      <c r="F141" s="136">
        <v>0.22</v>
      </c>
      <c r="G141" s="137">
        <f t="shared" si="360"/>
        <v>3080</v>
      </c>
      <c r="H141" s="135">
        <v>18580</v>
      </c>
      <c r="I141" s="136">
        <v>0.22</v>
      </c>
      <c r="J141" s="137">
        <f t="shared" si="361"/>
        <v>4087.6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9">
        <f t="shared" si="365"/>
        <v>0</v>
      </c>
      <c r="W141" s="240">
        <f t="shared" si="366"/>
        <v>3080</v>
      </c>
      <c r="X141" s="241">
        <f t="shared" si="367"/>
        <v>4087.6</v>
      </c>
      <c r="Y141" s="241">
        <f t="shared" si="368"/>
        <v>-1007.5999999999999</v>
      </c>
      <c r="Z141" s="242">
        <f t="shared" si="369"/>
        <v>-0.32714285714285712</v>
      </c>
      <c r="AA141" s="276" t="s">
        <v>373</v>
      </c>
      <c r="AB141" s="7"/>
      <c r="AC141" s="7"/>
      <c r="AD141" s="7"/>
      <c r="AE141" s="7"/>
      <c r="AF141" s="7"/>
      <c r="AG141" s="7"/>
    </row>
    <row r="142" spans="1:33" ht="30" customHeight="1" x14ac:dyDescent="0.45">
      <c r="A142" s="167" t="s">
        <v>273</v>
      </c>
      <c r="B142" s="168"/>
      <c r="C142" s="169"/>
      <c r="D142" s="170"/>
      <c r="E142" s="174">
        <f>SUM(E137:E140)</f>
        <v>1</v>
      </c>
      <c r="F142" s="190"/>
      <c r="G142" s="173">
        <f>SUM(G137:G141)</f>
        <v>17080</v>
      </c>
      <c r="H142" s="174">
        <f>SUM(H137:H140)</f>
        <v>1</v>
      </c>
      <c r="I142" s="190"/>
      <c r="J142" s="173">
        <f>SUM(J137:J141)</f>
        <v>22667.599999999999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0">SUM(V137:V141)</f>
        <v>0</v>
      </c>
      <c r="W142" s="227">
        <f t="shared" si="370"/>
        <v>17080</v>
      </c>
      <c r="X142" s="228">
        <f t="shared" si="370"/>
        <v>22667.599999999999</v>
      </c>
      <c r="Y142" s="228">
        <f t="shared" si="368"/>
        <v>-5587.5999999999985</v>
      </c>
      <c r="Z142" s="228">
        <f t="shared" si="369"/>
        <v>-0.32714285714285707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45">
      <c r="A143" s="179" t="s">
        <v>71</v>
      </c>
      <c r="B143" s="211">
        <v>11</v>
      </c>
      <c r="C143" s="181" t="s">
        <v>274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customHeight="1" x14ac:dyDescent="0.45">
      <c r="A144" s="277" t="s">
        <v>76</v>
      </c>
      <c r="B144" s="261">
        <v>43841</v>
      </c>
      <c r="C144" s="267" t="s">
        <v>275</v>
      </c>
      <c r="D144" s="158" t="s">
        <v>111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9">
        <f t="shared" ref="V144:V145" si="376">T144*U144</f>
        <v>0</v>
      </c>
      <c r="W144" s="270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customHeight="1" x14ac:dyDescent="0.45">
      <c r="A145" s="278" t="s">
        <v>76</v>
      </c>
      <c r="B145" s="261">
        <v>43872</v>
      </c>
      <c r="C145" s="164" t="s">
        <v>275</v>
      </c>
      <c r="D145" s="134" t="s">
        <v>111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9">
        <f t="shared" si="376"/>
        <v>0</v>
      </c>
      <c r="W145" s="279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customHeight="1" x14ac:dyDescent="0.45">
      <c r="A146" s="379" t="s">
        <v>276</v>
      </c>
      <c r="B146" s="380"/>
      <c r="C146" s="380"/>
      <c r="D146" s="381"/>
      <c r="E146" s="174">
        <f>SUM(E144:E145)</f>
        <v>0</v>
      </c>
      <c r="F146" s="190"/>
      <c r="G146" s="173">
        <f t="shared" ref="G146:H146" si="381">SUM(G144:G145)</f>
        <v>0</v>
      </c>
      <c r="H146" s="174">
        <f t="shared" si="381"/>
        <v>0</v>
      </c>
      <c r="I146" s="190"/>
      <c r="J146" s="173">
        <f t="shared" ref="J146:K146" si="382">SUM(J144:J145)</f>
        <v>0</v>
      </c>
      <c r="K146" s="191">
        <f t="shared" si="382"/>
        <v>0</v>
      </c>
      <c r="L146" s="190"/>
      <c r="M146" s="173">
        <f t="shared" ref="M146:N146" si="383">SUM(M144:M145)</f>
        <v>0</v>
      </c>
      <c r="N146" s="191">
        <f t="shared" si="383"/>
        <v>0</v>
      </c>
      <c r="O146" s="190"/>
      <c r="P146" s="173">
        <f t="shared" ref="P146:Q146" si="384">SUM(P144:P145)</f>
        <v>0</v>
      </c>
      <c r="Q146" s="191">
        <f t="shared" si="384"/>
        <v>0</v>
      </c>
      <c r="R146" s="190"/>
      <c r="S146" s="173">
        <f t="shared" ref="S146:T146" si="385">SUM(S144:S145)</f>
        <v>0</v>
      </c>
      <c r="T146" s="191">
        <f t="shared" si="385"/>
        <v>0</v>
      </c>
      <c r="U146" s="190"/>
      <c r="V146" s="175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45">
      <c r="A147" s="210" t="s">
        <v>71</v>
      </c>
      <c r="B147" s="211">
        <v>12</v>
      </c>
      <c r="C147" s="212" t="s">
        <v>277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45">
      <c r="A148" s="156" t="s">
        <v>76</v>
      </c>
      <c r="B148" s="281">
        <v>43842</v>
      </c>
      <c r="C148" s="282" t="s">
        <v>278</v>
      </c>
      <c r="D148" s="256" t="s">
        <v>279</v>
      </c>
      <c r="E148" s="268"/>
      <c r="F148" s="160"/>
      <c r="G148" s="161">
        <f t="shared" ref="G148:G151" si="387">E148*F148</f>
        <v>0</v>
      </c>
      <c r="H148" s="268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9">
        <f t="shared" ref="V148:V151" si="392">T148*U148</f>
        <v>0</v>
      </c>
      <c r="W148" s="270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30" customHeight="1" x14ac:dyDescent="0.45">
      <c r="A149" s="119" t="s">
        <v>76</v>
      </c>
      <c r="B149" s="261">
        <v>43873</v>
      </c>
      <c r="C149" s="188" t="s">
        <v>280</v>
      </c>
      <c r="D149" s="262" t="s">
        <v>248</v>
      </c>
      <c r="E149" s="263">
        <v>90</v>
      </c>
      <c r="F149" s="124">
        <v>150</v>
      </c>
      <c r="G149" s="125">
        <f t="shared" si="387"/>
        <v>13500</v>
      </c>
      <c r="H149" s="263">
        <v>100</v>
      </c>
      <c r="I149" s="124">
        <v>115</v>
      </c>
      <c r="J149" s="125">
        <f t="shared" si="388"/>
        <v>11500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32">
        <f t="shared" si="392"/>
        <v>0</v>
      </c>
      <c r="W149" s="284">
        <f t="shared" si="393"/>
        <v>13500</v>
      </c>
      <c r="X149" s="127">
        <f t="shared" si="394"/>
        <v>11500</v>
      </c>
      <c r="Y149" s="127">
        <f t="shared" si="395"/>
        <v>2000</v>
      </c>
      <c r="Z149" s="128">
        <f t="shared" si="396"/>
        <v>0.14814814814814814</v>
      </c>
      <c r="AA149" s="285" t="s">
        <v>385</v>
      </c>
      <c r="AB149" s="131"/>
      <c r="AC149" s="131"/>
      <c r="AD149" s="131"/>
      <c r="AE149" s="131"/>
      <c r="AF149" s="131"/>
      <c r="AG149" s="131"/>
    </row>
    <row r="150" spans="1:33" ht="30" customHeight="1" x14ac:dyDescent="0.45">
      <c r="A150" s="132" t="s">
        <v>76</v>
      </c>
      <c r="B150" s="272">
        <v>43902</v>
      </c>
      <c r="C150" s="164" t="s">
        <v>281</v>
      </c>
      <c r="D150" s="264" t="s">
        <v>248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9">
        <f t="shared" si="392"/>
        <v>0</v>
      </c>
      <c r="W150" s="273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6"/>
      <c r="AB150" s="131"/>
      <c r="AC150" s="131"/>
      <c r="AD150" s="131"/>
      <c r="AE150" s="131"/>
      <c r="AF150" s="131"/>
      <c r="AG150" s="131"/>
    </row>
    <row r="151" spans="1:33" ht="30" customHeight="1" x14ac:dyDescent="0.45">
      <c r="A151" s="132" t="s">
        <v>76</v>
      </c>
      <c r="B151" s="272">
        <v>43933</v>
      </c>
      <c r="C151" s="238" t="s">
        <v>282</v>
      </c>
      <c r="D151" s="275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45">
      <c r="A152" s="167" t="s">
        <v>283</v>
      </c>
      <c r="B152" s="168"/>
      <c r="C152" s="169"/>
      <c r="D152" s="287"/>
      <c r="E152" s="174">
        <f>SUM(E148:E150)</f>
        <v>90</v>
      </c>
      <c r="F152" s="190"/>
      <c r="G152" s="173">
        <f>SUM(G148:G151)</f>
        <v>13500</v>
      </c>
      <c r="H152" s="174">
        <f>SUM(H148:H150)</f>
        <v>100</v>
      </c>
      <c r="I152" s="190"/>
      <c r="J152" s="173">
        <f>SUM(J148:J151)</f>
        <v>11500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7">SUM(V148:V151)</f>
        <v>0</v>
      </c>
      <c r="W152" s="227">
        <f t="shared" si="397"/>
        <v>13500</v>
      </c>
      <c r="X152" s="228">
        <f t="shared" si="397"/>
        <v>11500</v>
      </c>
      <c r="Y152" s="228">
        <f t="shared" si="395"/>
        <v>2000</v>
      </c>
      <c r="Z152" s="228">
        <f t="shared" si="396"/>
        <v>0.14814814814814814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45">
      <c r="A153" s="210" t="s">
        <v>71</v>
      </c>
      <c r="B153" s="288">
        <v>13</v>
      </c>
      <c r="C153" s="212" t="s">
        <v>284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45">
      <c r="A154" s="108" t="s">
        <v>73</v>
      </c>
      <c r="B154" s="289" t="s">
        <v>285</v>
      </c>
      <c r="C154" s="290" t="s">
        <v>286</v>
      </c>
      <c r="D154" s="141"/>
      <c r="E154" s="142">
        <f>SUM(E155:E157)</f>
        <v>1</v>
      </c>
      <c r="F154" s="143"/>
      <c r="G154" s="144">
        <f>SUM(G155:G158)</f>
        <v>21700</v>
      </c>
      <c r="H154" s="142">
        <f>SUM(H155:H157)</f>
        <v>1</v>
      </c>
      <c r="I154" s="143"/>
      <c r="J154" s="144">
        <f>SUM(J155:J158)</f>
        <v>21700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8">SUM(V155:V158)</f>
        <v>0</v>
      </c>
      <c r="W154" s="292">
        <f t="shared" si="398"/>
        <v>21700</v>
      </c>
      <c r="X154" s="144">
        <f t="shared" si="398"/>
        <v>21700</v>
      </c>
      <c r="Y154" s="144">
        <f t="shared" ref="Y154:Y178" si="399">W154-X154</f>
        <v>0</v>
      </c>
      <c r="Z154" s="144">
        <f t="shared" ref="Z154:Z179" si="400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45">
      <c r="A155" s="119" t="s">
        <v>76</v>
      </c>
      <c r="B155" s="120" t="s">
        <v>287</v>
      </c>
      <c r="C155" s="293" t="s">
        <v>288</v>
      </c>
      <c r="D155" s="122" t="s">
        <v>142</v>
      </c>
      <c r="E155" s="123">
        <v>1</v>
      </c>
      <c r="F155" s="124">
        <v>21700</v>
      </c>
      <c r="G155" s="125">
        <f t="shared" ref="G155:G158" si="401">E155*F155</f>
        <v>21700</v>
      </c>
      <c r="H155" s="123">
        <v>1</v>
      </c>
      <c r="I155" s="124">
        <v>21700</v>
      </c>
      <c r="J155" s="125">
        <f t="shared" ref="J155:J158" si="402">H155*I155</f>
        <v>21700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32">
        <f t="shared" ref="V155:V158" si="406">T155*U155</f>
        <v>0</v>
      </c>
      <c r="W155" s="237">
        <f t="shared" ref="W155:W158" si="407">G155+M155+S155</f>
        <v>21700</v>
      </c>
      <c r="X155" s="127">
        <f t="shared" ref="X155:X158" si="408">J155+P155+V155</f>
        <v>21700</v>
      </c>
      <c r="Y155" s="127">
        <f t="shared" si="399"/>
        <v>0</v>
      </c>
      <c r="Z155" s="128">
        <f t="shared" si="400"/>
        <v>0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45">
      <c r="A156" s="119" t="s">
        <v>76</v>
      </c>
      <c r="B156" s="120" t="s">
        <v>289</v>
      </c>
      <c r="C156" s="294" t="s">
        <v>290</v>
      </c>
      <c r="D156" s="122" t="s">
        <v>142</v>
      </c>
      <c r="E156" s="123"/>
      <c r="F156" s="124"/>
      <c r="G156" s="125">
        <f t="shared" si="401"/>
        <v>0</v>
      </c>
      <c r="H156" s="123"/>
      <c r="I156" s="124"/>
      <c r="J156" s="125">
        <f t="shared" si="402"/>
        <v>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32">
        <f t="shared" si="406"/>
        <v>0</v>
      </c>
      <c r="W156" s="237">
        <f t="shared" si="407"/>
        <v>0</v>
      </c>
      <c r="X156" s="127">
        <f t="shared" si="408"/>
        <v>0</v>
      </c>
      <c r="Y156" s="127">
        <f t="shared" si="399"/>
        <v>0</v>
      </c>
      <c r="Z156" s="128" t="e">
        <f t="shared" si="400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45">
      <c r="A157" s="119" t="s">
        <v>76</v>
      </c>
      <c r="B157" s="120" t="s">
        <v>291</v>
      </c>
      <c r="C157" s="294" t="s">
        <v>292</v>
      </c>
      <c r="D157" s="122" t="s">
        <v>142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32">
        <f t="shared" si="406"/>
        <v>0</v>
      </c>
      <c r="W157" s="237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45">
      <c r="A158" s="147" t="s">
        <v>76</v>
      </c>
      <c r="B158" s="154" t="s">
        <v>293</v>
      </c>
      <c r="C158" s="294" t="s">
        <v>294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5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45">
      <c r="A159" s="296" t="s">
        <v>73</v>
      </c>
      <c r="B159" s="297" t="s">
        <v>295</v>
      </c>
      <c r="C159" s="225" t="s">
        <v>296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45">
      <c r="A160" s="119" t="s">
        <v>76</v>
      </c>
      <c r="B160" s="120" t="s">
        <v>297</v>
      </c>
      <c r="C160" s="188" t="s">
        <v>298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45">
      <c r="A161" s="119" t="s">
        <v>76</v>
      </c>
      <c r="B161" s="120" t="s">
        <v>299</v>
      </c>
      <c r="C161" s="188" t="s">
        <v>298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45">
      <c r="A162" s="132" t="s">
        <v>76</v>
      </c>
      <c r="B162" s="133" t="s">
        <v>300</v>
      </c>
      <c r="C162" s="188" t="s">
        <v>298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45">
      <c r="A163" s="132" t="s">
        <v>76</v>
      </c>
      <c r="B163" s="133" t="s">
        <v>301</v>
      </c>
      <c r="C163" s="189" t="s">
        <v>302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45">
      <c r="A164" s="108" t="s">
        <v>73</v>
      </c>
      <c r="B164" s="155" t="s">
        <v>303</v>
      </c>
      <c r="C164" s="225" t="s">
        <v>304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8"/>
      <c r="AB164" s="118"/>
      <c r="AC164" s="118"/>
      <c r="AD164" s="118"/>
      <c r="AE164" s="118"/>
      <c r="AF164" s="118"/>
      <c r="AG164" s="118"/>
    </row>
    <row r="165" spans="1:33" ht="30" customHeight="1" x14ac:dyDescent="0.45">
      <c r="A165" s="119" t="s">
        <v>76</v>
      </c>
      <c r="B165" s="120" t="s">
        <v>305</v>
      </c>
      <c r="C165" s="188" t="s">
        <v>306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5"/>
      <c r="AB165" s="131"/>
      <c r="AC165" s="131"/>
      <c r="AD165" s="131"/>
      <c r="AE165" s="131"/>
      <c r="AF165" s="131"/>
      <c r="AG165" s="131"/>
    </row>
    <row r="166" spans="1:33" ht="30" customHeight="1" x14ac:dyDescent="0.45">
      <c r="A166" s="119" t="s">
        <v>76</v>
      </c>
      <c r="B166" s="120" t="s">
        <v>307</v>
      </c>
      <c r="C166" s="188" t="s">
        <v>306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customHeight="1" x14ac:dyDescent="0.45">
      <c r="A167" s="132" t="s">
        <v>76</v>
      </c>
      <c r="B167" s="133" t="s">
        <v>308</v>
      </c>
      <c r="C167" s="164" t="s">
        <v>306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 x14ac:dyDescent="0.45">
      <c r="A168" s="108" t="s">
        <v>73</v>
      </c>
      <c r="B168" s="155" t="s">
        <v>309</v>
      </c>
      <c r="C168" s="299" t="s">
        <v>284</v>
      </c>
      <c r="D168" s="141"/>
      <c r="E168" s="142">
        <f>SUM(E169:E176)</f>
        <v>8</v>
      </c>
      <c r="F168" s="143"/>
      <c r="G168" s="144">
        <f>SUM(G169:G177)</f>
        <v>88583</v>
      </c>
      <c r="H168" s="142">
        <f>SUM(H169:H176)</f>
        <v>8</v>
      </c>
      <c r="I168" s="143"/>
      <c r="J168" s="144">
        <f>SUM(J169:J177)</f>
        <v>86223.920499999993</v>
      </c>
      <c r="K168" s="142">
        <f>SUM(K169:K176)</f>
        <v>0</v>
      </c>
      <c r="L168" s="143"/>
      <c r="M168" s="144">
        <f>SUM(M169:M177)</f>
        <v>0</v>
      </c>
      <c r="N168" s="142">
        <f>SUM(N169:N176)</f>
        <v>0</v>
      </c>
      <c r="O168" s="143"/>
      <c r="P168" s="144">
        <f>SUM(P169:P177)</f>
        <v>0</v>
      </c>
      <c r="Q168" s="142">
        <f>SUM(Q169:Q176)</f>
        <v>0</v>
      </c>
      <c r="R168" s="143"/>
      <c r="S168" s="144">
        <f>SUM(S169:S177)</f>
        <v>0</v>
      </c>
      <c r="T168" s="142">
        <f>SUM(T169:T176)</f>
        <v>0</v>
      </c>
      <c r="U168" s="143"/>
      <c r="V168" s="144">
        <f t="shared" ref="V168:X168" si="432">SUM(V169:V177)</f>
        <v>0</v>
      </c>
      <c r="W168" s="144">
        <f t="shared" si="432"/>
        <v>88583</v>
      </c>
      <c r="X168" s="144">
        <f t="shared" si="432"/>
        <v>86223.920499999993</v>
      </c>
      <c r="Y168" s="144">
        <f t="shared" si="399"/>
        <v>2359.0795000000071</v>
      </c>
      <c r="Z168" s="144">
        <f t="shared" si="400"/>
        <v>2.6631289299301301E-2</v>
      </c>
      <c r="AA168" s="298"/>
      <c r="AB168" s="118"/>
      <c r="AC168" s="118"/>
      <c r="AD168" s="118"/>
      <c r="AE168" s="118"/>
      <c r="AF168" s="118"/>
      <c r="AG168" s="118"/>
    </row>
    <row r="169" spans="1:33" ht="30" customHeight="1" x14ac:dyDescent="0.45">
      <c r="A169" s="119" t="s">
        <v>76</v>
      </c>
      <c r="B169" s="120" t="s">
        <v>310</v>
      </c>
      <c r="C169" s="188" t="s">
        <v>311</v>
      </c>
      <c r="D169" s="122"/>
      <c r="E169" s="123"/>
      <c r="F169" s="124"/>
      <c r="G169" s="125">
        <f t="shared" ref="G169:G177" si="433">E169*F169</f>
        <v>0</v>
      </c>
      <c r="H169" s="123"/>
      <c r="I169" s="124"/>
      <c r="J169" s="125">
        <f t="shared" ref="J169:J177" si="434">H169*I169</f>
        <v>0</v>
      </c>
      <c r="K169" s="123"/>
      <c r="L169" s="124"/>
      <c r="M169" s="125">
        <f t="shared" ref="M169:M177" si="435">K169*L169</f>
        <v>0</v>
      </c>
      <c r="N169" s="123"/>
      <c r="O169" s="124"/>
      <c r="P169" s="125">
        <f t="shared" ref="P169:P177" si="436">N169*O169</f>
        <v>0</v>
      </c>
      <c r="Q169" s="123"/>
      <c r="R169" s="124"/>
      <c r="S169" s="125">
        <f t="shared" ref="S169:S177" si="437">Q169*R169</f>
        <v>0</v>
      </c>
      <c r="T169" s="123"/>
      <c r="U169" s="124"/>
      <c r="V169" s="125">
        <f t="shared" ref="V169:V177" si="438">T169*U169</f>
        <v>0</v>
      </c>
      <c r="W169" s="126">
        <f t="shared" ref="W169:W177" si="439">G169+M169+S169</f>
        <v>0</v>
      </c>
      <c r="X169" s="127">
        <f t="shared" ref="X169:X177" si="440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45">
      <c r="A170" s="119" t="s">
        <v>76</v>
      </c>
      <c r="B170" s="120" t="s">
        <v>312</v>
      </c>
      <c r="C170" s="188" t="s">
        <v>376</v>
      </c>
      <c r="D170" s="122" t="s">
        <v>377</v>
      </c>
      <c r="E170" s="123">
        <v>1</v>
      </c>
      <c r="F170" s="124">
        <v>3067</v>
      </c>
      <c r="G170" s="125">
        <f t="shared" si="433"/>
        <v>3067</v>
      </c>
      <c r="H170" s="123">
        <v>1</v>
      </c>
      <c r="I170" s="124">
        <v>1365.34</v>
      </c>
      <c r="J170" s="125">
        <f t="shared" si="434"/>
        <v>1365.34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3067</v>
      </c>
      <c r="X170" s="127">
        <f t="shared" si="440"/>
        <v>1365.34</v>
      </c>
      <c r="Y170" s="127">
        <f t="shared" si="399"/>
        <v>1701.66</v>
      </c>
      <c r="Z170" s="128">
        <f t="shared" si="400"/>
        <v>0.5548288229540268</v>
      </c>
      <c r="AA170" s="285" t="s">
        <v>378</v>
      </c>
      <c r="AB170" s="131"/>
      <c r="AC170" s="131"/>
      <c r="AD170" s="131"/>
      <c r="AE170" s="131"/>
      <c r="AF170" s="131"/>
      <c r="AG170" s="131"/>
    </row>
    <row r="171" spans="1:33" ht="47.25" customHeight="1" x14ac:dyDescent="0.45">
      <c r="A171" s="119" t="s">
        <v>76</v>
      </c>
      <c r="B171" s="120" t="s">
        <v>313</v>
      </c>
      <c r="C171" s="188" t="s">
        <v>314</v>
      </c>
      <c r="D171" s="122" t="s">
        <v>377</v>
      </c>
      <c r="E171" s="123">
        <v>2</v>
      </c>
      <c r="F171" s="124">
        <v>60</v>
      </c>
      <c r="G171" s="125">
        <f t="shared" si="433"/>
        <v>120</v>
      </c>
      <c r="H171" s="123"/>
      <c r="I171" s="124"/>
      <c r="J171" s="125">
        <f t="shared" si="434"/>
        <v>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120</v>
      </c>
      <c r="X171" s="127">
        <f t="shared" si="440"/>
        <v>0</v>
      </c>
      <c r="Y171" s="127">
        <f t="shared" si="399"/>
        <v>120</v>
      </c>
      <c r="Z171" s="128">
        <f t="shared" si="400"/>
        <v>1</v>
      </c>
      <c r="AA171" s="285" t="s">
        <v>379</v>
      </c>
      <c r="AB171" s="131"/>
      <c r="AC171" s="131"/>
      <c r="AD171" s="131"/>
      <c r="AE171" s="131"/>
      <c r="AF171" s="131"/>
      <c r="AG171" s="131"/>
    </row>
    <row r="172" spans="1:33" ht="30" customHeight="1" x14ac:dyDescent="0.45">
      <c r="A172" s="119" t="s">
        <v>76</v>
      </c>
      <c r="B172" s="120" t="s">
        <v>315</v>
      </c>
      <c r="C172" s="188" t="s">
        <v>316</v>
      </c>
      <c r="D172" s="122" t="s">
        <v>377</v>
      </c>
      <c r="E172" s="123"/>
      <c r="F172" s="124"/>
      <c r="G172" s="125">
        <f t="shared" si="433"/>
        <v>0</v>
      </c>
      <c r="H172" s="123">
        <v>2</v>
      </c>
      <c r="I172" s="124">
        <v>10</v>
      </c>
      <c r="J172" s="125">
        <f t="shared" si="434"/>
        <v>20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>J172+P172+V172</f>
        <v>20</v>
      </c>
      <c r="Y172" s="127">
        <f t="shared" si="399"/>
        <v>-20</v>
      </c>
      <c r="Z172" s="128" t="e">
        <f t="shared" si="400"/>
        <v>#DIV/0!</v>
      </c>
      <c r="AA172" s="285" t="s">
        <v>380</v>
      </c>
      <c r="AB172" s="131"/>
      <c r="AC172" s="131"/>
      <c r="AD172" s="131"/>
      <c r="AE172" s="131"/>
      <c r="AF172" s="131"/>
      <c r="AG172" s="131"/>
    </row>
    <row r="173" spans="1:33" ht="30" customHeight="1" x14ac:dyDescent="0.45">
      <c r="A173" s="119" t="s">
        <v>76</v>
      </c>
      <c r="B173" s="120" t="s">
        <v>317</v>
      </c>
      <c r="C173" s="164" t="s">
        <v>318</v>
      </c>
      <c r="D173" s="122"/>
      <c r="E173" s="123"/>
      <c r="F173" s="124"/>
      <c r="G173" s="125">
        <f t="shared" si="433"/>
        <v>0</v>
      </c>
      <c r="H173" s="123"/>
      <c r="I173" s="124"/>
      <c r="J173" s="125">
        <f t="shared" si="434"/>
        <v>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0</v>
      </c>
      <c r="X173" s="127">
        <f t="shared" si="440"/>
        <v>0</v>
      </c>
      <c r="Y173" s="127">
        <f t="shared" si="399"/>
        <v>0</v>
      </c>
      <c r="Z173" s="128" t="e">
        <f t="shared" si="400"/>
        <v>#DIV/0!</v>
      </c>
      <c r="AA173" s="285"/>
      <c r="AB173" s="130"/>
      <c r="AC173" s="131"/>
      <c r="AD173" s="131"/>
      <c r="AE173" s="131"/>
      <c r="AF173" s="131"/>
      <c r="AG173" s="131"/>
    </row>
    <row r="174" spans="1:33" ht="30" customHeight="1" x14ac:dyDescent="0.45">
      <c r="A174" s="119" t="s">
        <v>76</v>
      </c>
      <c r="B174" s="120" t="s">
        <v>319</v>
      </c>
      <c r="C174" s="164" t="s">
        <v>381</v>
      </c>
      <c r="D174" s="122" t="s">
        <v>377</v>
      </c>
      <c r="E174" s="123">
        <v>2</v>
      </c>
      <c r="F174" s="124">
        <v>14800</v>
      </c>
      <c r="G174" s="125">
        <f t="shared" si="433"/>
        <v>29600</v>
      </c>
      <c r="H174" s="123">
        <v>2</v>
      </c>
      <c r="I174" s="124">
        <v>14800</v>
      </c>
      <c r="J174" s="125">
        <f t="shared" si="434"/>
        <v>29600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29600</v>
      </c>
      <c r="X174" s="127">
        <f t="shared" si="440"/>
        <v>29600</v>
      </c>
      <c r="Y174" s="127">
        <f t="shared" si="399"/>
        <v>0</v>
      </c>
      <c r="Z174" s="128">
        <f t="shared" si="400"/>
        <v>0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45">
      <c r="A175" s="132"/>
      <c r="B175" s="207" t="s">
        <v>320</v>
      </c>
      <c r="C175" s="164" t="s">
        <v>382</v>
      </c>
      <c r="D175" s="122" t="s">
        <v>377</v>
      </c>
      <c r="E175" s="135">
        <v>1.5</v>
      </c>
      <c r="F175" s="124">
        <v>14800</v>
      </c>
      <c r="G175" s="125">
        <f t="shared" si="433"/>
        <v>22200</v>
      </c>
      <c r="H175" s="123">
        <v>1.5</v>
      </c>
      <c r="I175" s="124">
        <v>14800</v>
      </c>
      <c r="J175" s="125">
        <f t="shared" si="434"/>
        <v>22200</v>
      </c>
      <c r="K175" s="135"/>
      <c r="L175" s="136"/>
      <c r="M175" s="137"/>
      <c r="N175" s="135"/>
      <c r="O175" s="136"/>
      <c r="P175" s="137"/>
      <c r="Q175" s="135"/>
      <c r="R175" s="136"/>
      <c r="S175" s="137"/>
      <c r="T175" s="135"/>
      <c r="U175" s="136"/>
      <c r="V175" s="137"/>
      <c r="W175" s="138">
        <f t="shared" si="439"/>
        <v>22200</v>
      </c>
      <c r="X175" s="127">
        <f t="shared" si="440"/>
        <v>22200</v>
      </c>
      <c r="Y175" s="127">
        <f t="shared" si="399"/>
        <v>0</v>
      </c>
      <c r="Z175" s="128">
        <f t="shared" si="400"/>
        <v>0</v>
      </c>
      <c r="AA175" s="286"/>
      <c r="AB175" s="131"/>
      <c r="AC175" s="131"/>
      <c r="AD175" s="131"/>
      <c r="AE175" s="131"/>
      <c r="AF175" s="131"/>
      <c r="AG175" s="131"/>
    </row>
    <row r="176" spans="1:33" ht="30" customHeight="1" x14ac:dyDescent="0.45">
      <c r="A176" s="132" t="s">
        <v>76</v>
      </c>
      <c r="B176" s="133" t="s">
        <v>321</v>
      </c>
      <c r="C176" s="164" t="s">
        <v>383</v>
      </c>
      <c r="D176" s="122" t="s">
        <v>377</v>
      </c>
      <c r="E176" s="135">
        <v>1.5</v>
      </c>
      <c r="F176" s="124">
        <v>14800</v>
      </c>
      <c r="G176" s="137">
        <f t="shared" si="433"/>
        <v>22200</v>
      </c>
      <c r="H176" s="123">
        <v>1.5</v>
      </c>
      <c r="I176" s="136">
        <v>14428.387000000001</v>
      </c>
      <c r="J176" s="137">
        <f t="shared" si="434"/>
        <v>21642.5805</v>
      </c>
      <c r="K176" s="135"/>
      <c r="L176" s="136"/>
      <c r="M176" s="137">
        <f t="shared" si="435"/>
        <v>0</v>
      </c>
      <c r="N176" s="135"/>
      <c r="O176" s="136"/>
      <c r="P176" s="137">
        <f t="shared" si="436"/>
        <v>0</v>
      </c>
      <c r="Q176" s="135"/>
      <c r="R176" s="136"/>
      <c r="S176" s="137">
        <f t="shared" si="437"/>
        <v>0</v>
      </c>
      <c r="T176" s="135"/>
      <c r="U176" s="136"/>
      <c r="V176" s="137">
        <f t="shared" si="438"/>
        <v>0</v>
      </c>
      <c r="W176" s="138">
        <f t="shared" si="439"/>
        <v>22200</v>
      </c>
      <c r="X176" s="127">
        <f t="shared" si="440"/>
        <v>21642.5805</v>
      </c>
      <c r="Y176" s="127">
        <f t="shared" si="399"/>
        <v>557.41949999999997</v>
      </c>
      <c r="Z176" s="128">
        <f t="shared" si="400"/>
        <v>2.5108986486486486E-2</v>
      </c>
      <c r="AA176" s="286"/>
      <c r="AB176" s="131"/>
      <c r="AC176" s="131"/>
      <c r="AD176" s="131"/>
      <c r="AE176" s="131"/>
      <c r="AF176" s="131"/>
      <c r="AG176" s="131"/>
    </row>
    <row r="177" spans="1:33" ht="30" customHeight="1" x14ac:dyDescent="0.45">
      <c r="A177" s="132" t="s">
        <v>76</v>
      </c>
      <c r="B177" s="154" t="s">
        <v>384</v>
      </c>
      <c r="C177" s="189" t="s">
        <v>322</v>
      </c>
      <c r="D177" s="148"/>
      <c r="E177" s="135">
        <v>51800</v>
      </c>
      <c r="F177" s="136">
        <v>0.22</v>
      </c>
      <c r="G177" s="137">
        <f t="shared" si="433"/>
        <v>11396</v>
      </c>
      <c r="H177" s="135">
        <v>51800</v>
      </c>
      <c r="I177" s="136">
        <v>0.22</v>
      </c>
      <c r="J177" s="137">
        <f t="shared" si="434"/>
        <v>11396</v>
      </c>
      <c r="K177" s="135"/>
      <c r="L177" s="136">
        <v>0.22</v>
      </c>
      <c r="M177" s="137">
        <f t="shared" si="435"/>
        <v>0</v>
      </c>
      <c r="N177" s="135"/>
      <c r="O177" s="136">
        <v>0.22</v>
      </c>
      <c r="P177" s="137">
        <f t="shared" si="436"/>
        <v>0</v>
      </c>
      <c r="Q177" s="135"/>
      <c r="R177" s="136">
        <v>0.22</v>
      </c>
      <c r="S177" s="137">
        <f t="shared" si="437"/>
        <v>0</v>
      </c>
      <c r="T177" s="135"/>
      <c r="U177" s="136">
        <v>0.22</v>
      </c>
      <c r="V177" s="137">
        <f t="shared" si="438"/>
        <v>0</v>
      </c>
      <c r="W177" s="138">
        <f t="shared" si="439"/>
        <v>11396</v>
      </c>
      <c r="X177" s="127">
        <f t="shared" si="440"/>
        <v>11396</v>
      </c>
      <c r="Y177" s="127">
        <f t="shared" si="399"/>
        <v>0</v>
      </c>
      <c r="Z177" s="128">
        <f t="shared" si="400"/>
        <v>0</v>
      </c>
      <c r="AA177" s="152"/>
      <c r="AB177" s="7"/>
      <c r="AC177" s="7"/>
      <c r="AD177" s="7"/>
      <c r="AE177" s="7"/>
      <c r="AF177" s="7"/>
      <c r="AG177" s="7"/>
    </row>
    <row r="178" spans="1:33" ht="30" customHeight="1" x14ac:dyDescent="0.45">
      <c r="A178" s="300" t="s">
        <v>323</v>
      </c>
      <c r="B178" s="301"/>
      <c r="C178" s="302"/>
      <c r="D178" s="303"/>
      <c r="E178" s="174">
        <f>E168+E164+E159+E154</f>
        <v>9</v>
      </c>
      <c r="F178" s="190"/>
      <c r="G178" s="304">
        <f t="shared" ref="G178:H178" si="441">G168+G164+G159+G154</f>
        <v>110283</v>
      </c>
      <c r="H178" s="174">
        <f t="shared" si="441"/>
        <v>9</v>
      </c>
      <c r="I178" s="190"/>
      <c r="J178" s="304">
        <f t="shared" ref="J178:K178" si="442">J168+J164+J159+J154</f>
        <v>107923.92049999999</v>
      </c>
      <c r="K178" s="174">
        <f t="shared" si="442"/>
        <v>0</v>
      </c>
      <c r="L178" s="190"/>
      <c r="M178" s="304">
        <f t="shared" ref="M178:N178" si="443">M168+M164+M159+M154</f>
        <v>0</v>
      </c>
      <c r="N178" s="174">
        <f t="shared" si="443"/>
        <v>0</v>
      </c>
      <c r="O178" s="190"/>
      <c r="P178" s="304">
        <f t="shared" ref="P178:Q178" si="444">P168+P164+P159+P154</f>
        <v>0</v>
      </c>
      <c r="Q178" s="174">
        <f t="shared" si="444"/>
        <v>0</v>
      </c>
      <c r="R178" s="190"/>
      <c r="S178" s="304">
        <f t="shared" ref="S178:T178" si="445">S168+S164+S159+S154</f>
        <v>0</v>
      </c>
      <c r="T178" s="174">
        <f t="shared" si="445"/>
        <v>0</v>
      </c>
      <c r="U178" s="190"/>
      <c r="V178" s="304">
        <f>V168+V164+V159+V154</f>
        <v>0</v>
      </c>
      <c r="W178" s="228">
        <f t="shared" ref="W178:X178" si="446">W168+W154+W164+W159</f>
        <v>110283</v>
      </c>
      <c r="X178" s="228">
        <f t="shared" si="446"/>
        <v>107923.92049999999</v>
      </c>
      <c r="Y178" s="228">
        <f t="shared" si="399"/>
        <v>2359.0795000000071</v>
      </c>
      <c r="Z178" s="228">
        <f t="shared" si="400"/>
        <v>2.1391143693951082E-2</v>
      </c>
      <c r="AA178" s="229"/>
      <c r="AB178" s="7"/>
      <c r="AC178" s="7"/>
      <c r="AD178" s="7"/>
      <c r="AE178" s="7"/>
      <c r="AF178" s="7"/>
      <c r="AG178" s="7"/>
    </row>
    <row r="179" spans="1:33" ht="30" customHeight="1" x14ac:dyDescent="0.45">
      <c r="A179" s="305" t="s">
        <v>324</v>
      </c>
      <c r="B179" s="306"/>
      <c r="C179" s="307"/>
      <c r="D179" s="308"/>
      <c r="E179" s="309"/>
      <c r="F179" s="310"/>
      <c r="G179" s="311">
        <f>G33+G47+G56+G78+G92+G106+G119+G127+G135+G142+G146+G152+G178</f>
        <v>436673</v>
      </c>
      <c r="H179" s="309"/>
      <c r="I179" s="310"/>
      <c r="J179" s="311">
        <f>J33+J47+J56+J78+J92+J106+J119+J127+J135+J142+J146+J152+J178</f>
        <v>436673.0025</v>
      </c>
      <c r="K179" s="309"/>
      <c r="L179" s="310"/>
      <c r="M179" s="311">
        <f>M33+M47+M56+M78+M92+M106+M119+M127+M135+M142+M146+M152+M178</f>
        <v>0</v>
      </c>
      <c r="N179" s="309"/>
      <c r="O179" s="310"/>
      <c r="P179" s="311">
        <f>P33+P47+P56+P78+P92+P106+P119+P127+P135+P142+P146+P152+P178</f>
        <v>0</v>
      </c>
      <c r="Q179" s="309"/>
      <c r="R179" s="310"/>
      <c r="S179" s="311">
        <f>S33+S47+S56+S78+S92+S106+S119+S127+S135+S142+S146+S152+S178</f>
        <v>0</v>
      </c>
      <c r="T179" s="309"/>
      <c r="U179" s="310"/>
      <c r="V179" s="311">
        <f t="shared" ref="V179:Y179" si="447">V33+V47+V56+V78+V92+V106+V119+V127+V135+V142+V146+V152+V178</f>
        <v>0</v>
      </c>
      <c r="W179" s="311">
        <f t="shared" si="447"/>
        <v>436673</v>
      </c>
      <c r="X179" s="311">
        <f t="shared" si="447"/>
        <v>436673.0025</v>
      </c>
      <c r="Y179" s="311">
        <f t="shared" si="447"/>
        <v>-2.5000000059662852E-3</v>
      </c>
      <c r="Z179" s="312">
        <f t="shared" si="400"/>
        <v>-5.7251078174429954E-9</v>
      </c>
      <c r="AA179" s="313"/>
      <c r="AB179" s="7"/>
      <c r="AC179" s="7"/>
      <c r="AD179" s="7"/>
      <c r="AE179" s="7"/>
      <c r="AF179" s="7"/>
      <c r="AG179" s="7"/>
    </row>
    <row r="180" spans="1:33" ht="15" customHeight="1" x14ac:dyDescent="0.45">
      <c r="A180" s="382"/>
      <c r="B180" s="358"/>
      <c r="C180" s="358"/>
      <c r="D180" s="74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314"/>
      <c r="X180" s="314"/>
      <c r="Y180" s="314"/>
      <c r="Z180" s="314"/>
      <c r="AA180" s="83"/>
      <c r="AB180" s="7"/>
      <c r="AC180" s="7"/>
      <c r="AD180" s="7"/>
      <c r="AE180" s="7"/>
      <c r="AF180" s="7"/>
      <c r="AG180" s="7"/>
    </row>
    <row r="181" spans="1:33" ht="30" customHeight="1" x14ac:dyDescent="0.45">
      <c r="A181" s="383" t="s">
        <v>325</v>
      </c>
      <c r="B181" s="370"/>
      <c r="C181" s="384"/>
      <c r="D181" s="315"/>
      <c r="E181" s="309"/>
      <c r="F181" s="310"/>
      <c r="G181" s="316">
        <f>Фінансування!C27-'Кошторис  витрат'!G179</f>
        <v>0</v>
      </c>
      <c r="H181" s="309"/>
      <c r="I181" s="310"/>
      <c r="J181" s="316">
        <f>Фінансування!C28-'Кошторис  витрат'!J179</f>
        <v>0</v>
      </c>
      <c r="K181" s="309"/>
      <c r="L181" s="310"/>
      <c r="M181" s="316">
        <f>Фінансування!J27-'Кошторис  витрат'!M179</f>
        <v>0</v>
      </c>
      <c r="N181" s="309"/>
      <c r="O181" s="310"/>
      <c r="P181" s="316">
        <f>Фінансування!J28-'Кошторис  витрат'!P179</f>
        <v>0</v>
      </c>
      <c r="Q181" s="309"/>
      <c r="R181" s="310"/>
      <c r="S181" s="316">
        <f>Фінансування!L27-'Кошторис  витрат'!S179</f>
        <v>0</v>
      </c>
      <c r="T181" s="309"/>
      <c r="U181" s="310"/>
      <c r="V181" s="316">
        <f>Фінансування!L28-'Кошторис  витрат'!V179</f>
        <v>0</v>
      </c>
      <c r="W181" s="317">
        <f>Фінансування!N27-'Кошторис  витрат'!W179</f>
        <v>0</v>
      </c>
      <c r="X181" s="317">
        <f>Фінансування!N28-'Кошторис  витрат'!X179</f>
        <v>0</v>
      </c>
      <c r="Y181" s="317"/>
      <c r="Z181" s="317"/>
      <c r="AA181" s="318"/>
      <c r="AB181" s="7"/>
      <c r="AC181" s="7"/>
      <c r="AD181" s="7"/>
      <c r="AE181" s="7"/>
      <c r="AF181" s="7"/>
      <c r="AG181" s="7"/>
    </row>
    <row r="182" spans="1:33" ht="15.75" customHeight="1" x14ac:dyDescent="0.45">
      <c r="A182" s="1"/>
      <c r="B182" s="319"/>
      <c r="C182" s="2"/>
      <c r="D182" s="32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45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45">
      <c r="A184" s="1"/>
      <c r="B184" s="319"/>
      <c r="C184" s="2"/>
      <c r="D184" s="32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45">
      <c r="A185" s="321"/>
      <c r="B185" s="322"/>
      <c r="C185" s="323"/>
      <c r="D185" s="320"/>
      <c r="E185" s="324"/>
      <c r="F185" s="324"/>
      <c r="G185" s="70"/>
      <c r="H185" s="325"/>
      <c r="I185" s="321"/>
      <c r="J185" s="324"/>
      <c r="K185" s="326"/>
      <c r="L185" s="2"/>
      <c r="M185" s="70"/>
      <c r="N185" s="326"/>
      <c r="O185" s="2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2"/>
      <c r="AD185" s="1"/>
      <c r="AE185" s="1"/>
      <c r="AF185" s="1"/>
      <c r="AG185" s="1"/>
    </row>
    <row r="186" spans="1:33" ht="15.75" customHeight="1" x14ac:dyDescent="0.45">
      <c r="A186" s="327"/>
      <c r="B186" s="328"/>
      <c r="C186" s="329" t="s">
        <v>326</v>
      </c>
      <c r="D186" s="330"/>
      <c r="E186" s="331" t="s">
        <v>327</v>
      </c>
      <c r="F186" s="331"/>
      <c r="G186" s="332"/>
      <c r="H186" s="333"/>
      <c r="I186" s="334" t="s">
        <v>328</v>
      </c>
      <c r="J186" s="332"/>
      <c r="K186" s="333"/>
      <c r="L186" s="334"/>
      <c r="M186" s="332"/>
      <c r="N186" s="333"/>
      <c r="O186" s="334"/>
      <c r="P186" s="332"/>
      <c r="Q186" s="332"/>
      <c r="R186" s="332"/>
      <c r="S186" s="332"/>
      <c r="T186" s="332"/>
      <c r="U186" s="332"/>
      <c r="V186" s="332"/>
      <c r="W186" s="335"/>
      <c r="X186" s="335"/>
      <c r="Y186" s="335"/>
      <c r="Z186" s="335"/>
      <c r="AA186" s="336"/>
      <c r="AB186" s="337"/>
      <c r="AC186" s="336"/>
      <c r="AD186" s="337"/>
      <c r="AE186" s="337"/>
      <c r="AF186" s="337"/>
      <c r="AG186" s="337"/>
    </row>
    <row r="187" spans="1:33" ht="15.75" customHeight="1" x14ac:dyDescent="0.45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45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45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45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8"/>
      <c r="X190" s="338"/>
      <c r="Y190" s="338"/>
      <c r="Z190" s="338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45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8"/>
      <c r="X191" s="338"/>
      <c r="Y191" s="338"/>
      <c r="Z191" s="338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45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8"/>
      <c r="X192" s="338"/>
      <c r="Y192" s="338"/>
      <c r="Z192" s="338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45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8"/>
      <c r="X193" s="338"/>
      <c r="Y193" s="338"/>
      <c r="Z193" s="338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45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45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45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45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45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45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45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45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45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45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45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45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45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45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45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45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45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45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45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45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45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45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45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45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45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45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45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45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45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45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45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45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45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45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45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45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45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45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4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4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4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45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45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4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4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4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4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4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4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4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4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4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4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4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4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4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4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4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4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4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4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4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4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4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4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4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4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4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4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4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4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4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4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4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4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4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4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4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4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4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4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4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4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4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4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4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4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4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4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4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4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4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4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4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4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4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4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4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4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4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4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4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4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4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4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4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4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4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4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4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4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4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4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4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4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4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4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4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4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4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4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4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4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4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4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4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4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4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4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4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4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4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4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4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4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4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4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4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4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4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4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4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4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4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4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4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4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4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4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4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4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4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4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4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4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4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4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4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4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4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4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4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4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4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4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4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4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4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4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4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4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4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4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4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4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4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4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4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4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4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4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4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4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4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4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4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4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45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45">
      <c r="A382" s="1"/>
      <c r="B382" s="1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45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45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45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45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4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4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4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4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4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4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4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4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4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4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4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4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4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4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4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4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4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4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4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4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4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4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4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4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4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4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4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4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4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4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4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4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4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4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4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4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4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4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4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4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4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4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4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4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4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4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4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4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4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4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4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4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4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4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4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4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4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4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4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4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4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4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4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4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4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4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4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4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4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4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4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4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4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4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4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4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4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4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4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4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4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4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4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4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4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4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4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4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4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4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4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4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4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4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4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4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4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4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4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4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4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4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4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4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4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4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4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4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4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4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4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4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4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4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4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4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4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4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4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4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4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4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4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4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4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4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4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4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4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4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4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4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4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4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4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4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4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4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4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4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4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4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4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4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4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4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4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4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4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4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4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4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4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4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4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4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4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4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4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4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4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4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4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4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4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4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4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4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4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4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4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4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4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4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4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4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4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4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4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4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4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4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4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4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4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4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4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4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4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4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4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4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4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4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4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4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4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4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4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4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4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4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4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4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4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4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4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4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4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4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4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4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4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4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4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4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4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4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4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4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4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4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4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4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4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4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4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4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4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4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4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4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4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4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4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4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4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4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4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4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4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4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4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4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4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4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4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4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4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4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4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4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4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4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4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4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4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4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4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4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4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4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4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4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4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4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4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4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4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4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4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4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4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4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4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4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4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4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4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4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4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4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4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4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4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4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4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4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4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4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4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4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4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4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4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4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4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4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4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4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4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4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4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4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4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4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4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4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4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4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4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4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4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4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4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4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4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4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4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4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4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4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4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4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4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4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4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4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4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4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4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4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4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4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4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4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4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4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4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4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4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4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4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4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4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4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4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4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4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4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4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4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4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4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4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4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4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4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4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4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4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4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4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4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4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4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4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4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4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4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4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4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4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4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4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4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4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4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4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4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4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4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4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4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4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4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4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4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4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4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4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4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4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4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4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4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4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4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4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4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4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4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4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4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4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4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4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4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4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4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4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4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4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4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4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4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4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4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4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4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4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4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4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4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4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4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4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4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4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4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4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4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4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4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4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4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4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4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4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4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4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4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4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4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4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4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4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4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4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4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4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4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4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4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4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4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4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4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4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4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4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4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4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4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4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4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4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4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4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4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4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4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4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4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4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4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4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4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4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4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4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4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4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4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4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4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4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4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4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4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4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4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4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4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4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4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4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4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4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4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4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4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4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4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4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4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4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4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4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4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4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4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4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4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4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4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4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4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4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4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4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4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4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4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4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4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4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4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4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4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4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4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4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4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4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4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4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4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4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4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4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4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4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4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4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4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4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4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4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4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4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4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4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4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4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4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4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4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4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4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4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4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4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4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4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4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4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4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4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4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4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4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4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4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4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4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4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4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4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4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4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4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4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4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4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4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4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4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4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4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4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4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4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4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4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4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4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4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4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4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4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4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4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4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4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4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4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4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4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4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4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4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4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4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4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6:D146"/>
    <mergeCell ref="A180:C180"/>
    <mergeCell ref="A181:C181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honeticPr fontId="36" type="noConversion"/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defaultColWidth="12.6171875" defaultRowHeight="15" customHeight="1" x14ac:dyDescent="0.45"/>
  <cols>
    <col min="1" max="1" width="14.76171875" hidden="1" customWidth="1"/>
    <col min="2" max="2" width="12.140625" customWidth="1"/>
    <col min="3" max="3" width="37.37890625" customWidth="1"/>
    <col min="4" max="4" width="14.37890625" customWidth="1"/>
    <col min="5" max="5" width="15.6171875" customWidth="1"/>
    <col min="6" max="6" width="14.37890625" customWidth="1"/>
    <col min="7" max="8" width="17.76171875" customWidth="1"/>
    <col min="9" max="9" width="12" customWidth="1"/>
    <col min="10" max="10" width="16.47265625" customWidth="1"/>
    <col min="11" max="26" width="7.6171875" customWidth="1"/>
  </cols>
  <sheetData>
    <row r="1" spans="1:26" ht="14.25" customHeight="1" x14ac:dyDescent="0.55000000000000004">
      <c r="A1" s="339"/>
      <c r="B1" s="339"/>
      <c r="C1" s="339"/>
      <c r="D1" s="340"/>
      <c r="E1" s="339"/>
      <c r="F1" s="340"/>
      <c r="G1" s="339"/>
      <c r="H1" s="339"/>
      <c r="I1" s="5"/>
      <c r="J1" s="341" t="s">
        <v>329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55000000000000004">
      <c r="A2" s="339"/>
      <c r="B2" s="339"/>
      <c r="C2" s="339"/>
      <c r="D2" s="340"/>
      <c r="E2" s="339"/>
      <c r="F2" s="340"/>
      <c r="G2" s="339"/>
      <c r="H2" s="404" t="s">
        <v>330</v>
      </c>
      <c r="I2" s="358"/>
      <c r="J2" s="35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45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7">
      <c r="A4" s="339"/>
      <c r="B4" s="405" t="s">
        <v>331</v>
      </c>
      <c r="C4" s="358"/>
      <c r="D4" s="358"/>
      <c r="E4" s="358"/>
      <c r="F4" s="358"/>
      <c r="G4" s="358"/>
      <c r="H4" s="358"/>
      <c r="I4" s="358"/>
      <c r="J4" s="35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7">
      <c r="A5" s="339"/>
      <c r="B5" s="405" t="s">
        <v>332</v>
      </c>
      <c r="C5" s="358"/>
      <c r="D5" s="358"/>
      <c r="E5" s="358"/>
      <c r="F5" s="358"/>
      <c r="G5" s="358"/>
      <c r="H5" s="358"/>
      <c r="I5" s="358"/>
      <c r="J5" s="35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7">
      <c r="A6" s="339"/>
      <c r="B6" s="406" t="s">
        <v>333</v>
      </c>
      <c r="C6" s="358"/>
      <c r="D6" s="358"/>
      <c r="E6" s="358"/>
      <c r="F6" s="358"/>
      <c r="G6" s="358"/>
      <c r="H6" s="358"/>
      <c r="I6" s="358"/>
      <c r="J6" s="35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7">
      <c r="A7" s="339"/>
      <c r="B7" s="405" t="s">
        <v>334</v>
      </c>
      <c r="C7" s="358"/>
      <c r="D7" s="358"/>
      <c r="E7" s="358"/>
      <c r="F7" s="358"/>
      <c r="G7" s="358"/>
      <c r="H7" s="358"/>
      <c r="I7" s="358"/>
      <c r="J7" s="35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45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45">
      <c r="A9" s="15"/>
      <c r="B9" s="407" t="s">
        <v>335</v>
      </c>
      <c r="C9" s="403"/>
      <c r="D9" s="408"/>
      <c r="E9" s="409" t="s">
        <v>336</v>
      </c>
      <c r="F9" s="403"/>
      <c r="G9" s="403"/>
      <c r="H9" s="403"/>
      <c r="I9" s="403"/>
      <c r="J9" s="40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45">
      <c r="A10" s="342" t="s">
        <v>337</v>
      </c>
      <c r="B10" s="342" t="s">
        <v>338</v>
      </c>
      <c r="C10" s="342" t="s">
        <v>47</v>
      </c>
      <c r="D10" s="343" t="s">
        <v>339</v>
      </c>
      <c r="E10" s="342" t="s">
        <v>340</v>
      </c>
      <c r="F10" s="343" t="s">
        <v>339</v>
      </c>
      <c r="G10" s="344" t="s">
        <v>341</v>
      </c>
      <c r="H10" s="344" t="s">
        <v>342</v>
      </c>
      <c r="I10" s="342" t="s">
        <v>343</v>
      </c>
      <c r="J10" s="342" t="s">
        <v>344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45">
      <c r="A11" s="345"/>
      <c r="B11" s="345" t="s">
        <v>74</v>
      </c>
      <c r="C11" s="346"/>
      <c r="D11" s="347"/>
      <c r="E11" s="346"/>
      <c r="F11" s="347"/>
      <c r="G11" s="346"/>
      <c r="H11" s="346"/>
      <c r="I11" s="347"/>
      <c r="J11" s="34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45">
      <c r="A12" s="345"/>
      <c r="B12" s="345" t="s">
        <v>107</v>
      </c>
      <c r="C12" s="346"/>
      <c r="D12" s="347"/>
      <c r="E12" s="346"/>
      <c r="F12" s="347"/>
      <c r="G12" s="346"/>
      <c r="H12" s="346"/>
      <c r="I12" s="347"/>
      <c r="J12" s="34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45">
      <c r="A13" s="345"/>
      <c r="B13" s="345" t="s">
        <v>114</v>
      </c>
      <c r="C13" s="346"/>
      <c r="D13" s="347"/>
      <c r="E13" s="346"/>
      <c r="F13" s="347"/>
      <c r="G13" s="346"/>
      <c r="H13" s="346"/>
      <c r="I13" s="347"/>
      <c r="J13" s="34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45">
      <c r="A14" s="345"/>
      <c r="B14" s="345" t="s">
        <v>130</v>
      </c>
      <c r="C14" s="346"/>
      <c r="D14" s="347"/>
      <c r="E14" s="346"/>
      <c r="F14" s="347"/>
      <c r="G14" s="346"/>
      <c r="H14" s="346"/>
      <c r="I14" s="347"/>
      <c r="J14" s="34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45">
      <c r="A15" s="345"/>
      <c r="B15" s="345" t="s">
        <v>148</v>
      </c>
      <c r="C15" s="346"/>
      <c r="D15" s="347"/>
      <c r="E15" s="346"/>
      <c r="F15" s="347"/>
      <c r="G15" s="346"/>
      <c r="H15" s="346"/>
      <c r="I15" s="347"/>
      <c r="J15" s="34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45">
      <c r="A16" s="345"/>
      <c r="B16" s="345"/>
      <c r="C16" s="346"/>
      <c r="D16" s="347"/>
      <c r="E16" s="346"/>
      <c r="F16" s="347"/>
      <c r="G16" s="346"/>
      <c r="H16" s="346"/>
      <c r="I16" s="347"/>
      <c r="J16" s="34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55000000000000004">
      <c r="A17" s="348"/>
      <c r="B17" s="402" t="s">
        <v>345</v>
      </c>
      <c r="C17" s="403"/>
      <c r="D17" s="349">
        <f>SUM(D11:D16)</f>
        <v>0</v>
      </c>
      <c r="E17" s="350"/>
      <c r="F17" s="349">
        <f>SUM(F11:F16)</f>
        <v>0</v>
      </c>
      <c r="G17" s="350"/>
      <c r="H17" s="350"/>
      <c r="I17" s="349">
        <f>SUM(I11:I16)</f>
        <v>0</v>
      </c>
      <c r="J17" s="350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ht="14.25" customHeight="1" x14ac:dyDescent="0.45">
      <c r="A18" s="339"/>
      <c r="B18" s="339"/>
      <c r="C18" s="339"/>
      <c r="D18" s="340"/>
      <c r="E18" s="339"/>
      <c r="F18" s="340"/>
      <c r="G18" s="339"/>
      <c r="H18" s="33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45">
      <c r="A19" s="15"/>
      <c r="B19" s="407" t="s">
        <v>346</v>
      </c>
      <c r="C19" s="403"/>
      <c r="D19" s="408"/>
      <c r="E19" s="409" t="s">
        <v>336</v>
      </c>
      <c r="F19" s="403"/>
      <c r="G19" s="403"/>
      <c r="H19" s="403"/>
      <c r="I19" s="403"/>
      <c r="J19" s="40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45">
      <c r="A20" s="342" t="s">
        <v>337</v>
      </c>
      <c r="B20" s="342" t="s">
        <v>338</v>
      </c>
      <c r="C20" s="342" t="s">
        <v>47</v>
      </c>
      <c r="D20" s="343" t="s">
        <v>339</v>
      </c>
      <c r="E20" s="342" t="s">
        <v>340</v>
      </c>
      <c r="F20" s="343" t="s">
        <v>339</v>
      </c>
      <c r="G20" s="344" t="s">
        <v>341</v>
      </c>
      <c r="H20" s="344" t="s">
        <v>342</v>
      </c>
      <c r="I20" s="342" t="s">
        <v>343</v>
      </c>
      <c r="J20" s="342" t="s">
        <v>344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45">
      <c r="A21" s="345"/>
      <c r="B21" s="345" t="s">
        <v>74</v>
      </c>
      <c r="C21" s="346"/>
      <c r="D21" s="347"/>
      <c r="E21" s="346"/>
      <c r="F21" s="347"/>
      <c r="G21" s="346"/>
      <c r="H21" s="346"/>
      <c r="I21" s="347"/>
      <c r="J21" s="34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45">
      <c r="A22" s="345"/>
      <c r="B22" s="345" t="s">
        <v>107</v>
      </c>
      <c r="C22" s="346"/>
      <c r="D22" s="347"/>
      <c r="E22" s="346"/>
      <c r="F22" s="347"/>
      <c r="G22" s="346"/>
      <c r="H22" s="346"/>
      <c r="I22" s="347"/>
      <c r="J22" s="34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45">
      <c r="A23" s="345"/>
      <c r="B23" s="345" t="s">
        <v>114</v>
      </c>
      <c r="C23" s="346"/>
      <c r="D23" s="347"/>
      <c r="E23" s="346"/>
      <c r="F23" s="347"/>
      <c r="G23" s="346"/>
      <c r="H23" s="346"/>
      <c r="I23" s="347"/>
      <c r="J23" s="34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45">
      <c r="A24" s="345"/>
      <c r="B24" s="345" t="s">
        <v>130</v>
      </c>
      <c r="C24" s="346"/>
      <c r="D24" s="347"/>
      <c r="E24" s="346"/>
      <c r="F24" s="347"/>
      <c r="G24" s="346"/>
      <c r="H24" s="346"/>
      <c r="I24" s="347"/>
      <c r="J24" s="34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45">
      <c r="A25" s="345"/>
      <c r="B25" s="345" t="s">
        <v>148</v>
      </c>
      <c r="C25" s="346"/>
      <c r="D25" s="347"/>
      <c r="E25" s="346"/>
      <c r="F25" s="347"/>
      <c r="G25" s="346"/>
      <c r="H25" s="346"/>
      <c r="I25" s="347"/>
      <c r="J25" s="34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45">
      <c r="A26" s="345"/>
      <c r="B26" s="345"/>
      <c r="C26" s="346"/>
      <c r="D26" s="347"/>
      <c r="E26" s="346"/>
      <c r="F26" s="347"/>
      <c r="G26" s="346"/>
      <c r="H26" s="346"/>
      <c r="I26" s="347"/>
      <c r="J26" s="34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55000000000000004">
      <c r="A27" s="348"/>
      <c r="B27" s="402" t="s">
        <v>345</v>
      </c>
      <c r="C27" s="403"/>
      <c r="D27" s="349">
        <f>SUM(D21:D26)</f>
        <v>0</v>
      </c>
      <c r="E27" s="350"/>
      <c r="F27" s="349">
        <f>SUM(F21:F26)</f>
        <v>0</v>
      </c>
      <c r="G27" s="350"/>
      <c r="H27" s="350"/>
      <c r="I27" s="349">
        <f>SUM(I21:I26)</f>
        <v>0</v>
      </c>
      <c r="J27" s="350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spans="1:26" ht="14.25" customHeight="1" x14ac:dyDescent="0.45">
      <c r="A28" s="339"/>
      <c r="B28" s="339"/>
      <c r="C28" s="339"/>
      <c r="D28" s="340"/>
      <c r="E28" s="339"/>
      <c r="F28" s="340"/>
      <c r="G28" s="339"/>
      <c r="H28" s="3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45">
      <c r="A29" s="15"/>
      <c r="B29" s="407" t="s">
        <v>347</v>
      </c>
      <c r="C29" s="403"/>
      <c r="D29" s="408"/>
      <c r="E29" s="409" t="s">
        <v>336</v>
      </c>
      <c r="F29" s="403"/>
      <c r="G29" s="403"/>
      <c r="H29" s="403"/>
      <c r="I29" s="403"/>
      <c r="J29" s="40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45">
      <c r="A30" s="342" t="s">
        <v>337</v>
      </c>
      <c r="B30" s="342" t="s">
        <v>338</v>
      </c>
      <c r="C30" s="342" t="s">
        <v>47</v>
      </c>
      <c r="D30" s="343" t="s">
        <v>339</v>
      </c>
      <c r="E30" s="342" t="s">
        <v>340</v>
      </c>
      <c r="F30" s="343" t="s">
        <v>339</v>
      </c>
      <c r="G30" s="344" t="s">
        <v>341</v>
      </c>
      <c r="H30" s="344" t="s">
        <v>342</v>
      </c>
      <c r="I30" s="342" t="s">
        <v>343</v>
      </c>
      <c r="J30" s="342" t="s">
        <v>344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45">
      <c r="A31" s="345"/>
      <c r="B31" s="345" t="s">
        <v>74</v>
      </c>
      <c r="C31" s="346"/>
      <c r="D31" s="347"/>
      <c r="E31" s="346"/>
      <c r="F31" s="347"/>
      <c r="G31" s="346"/>
      <c r="H31" s="346"/>
      <c r="I31" s="347"/>
      <c r="J31" s="3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45">
      <c r="A32" s="345"/>
      <c r="B32" s="345" t="s">
        <v>107</v>
      </c>
      <c r="C32" s="346"/>
      <c r="D32" s="347"/>
      <c r="E32" s="346"/>
      <c r="F32" s="347"/>
      <c r="G32" s="346"/>
      <c r="H32" s="346"/>
      <c r="I32" s="347"/>
      <c r="J32" s="34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45">
      <c r="A33" s="345"/>
      <c r="B33" s="345" t="s">
        <v>114</v>
      </c>
      <c r="C33" s="346"/>
      <c r="D33" s="347"/>
      <c r="E33" s="346"/>
      <c r="F33" s="347"/>
      <c r="G33" s="346"/>
      <c r="H33" s="346"/>
      <c r="I33" s="347"/>
      <c r="J33" s="34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45">
      <c r="A34" s="345"/>
      <c r="B34" s="345" t="s">
        <v>130</v>
      </c>
      <c r="C34" s="346"/>
      <c r="D34" s="347"/>
      <c r="E34" s="346"/>
      <c r="F34" s="347"/>
      <c r="G34" s="346"/>
      <c r="H34" s="346"/>
      <c r="I34" s="347"/>
      <c r="J34" s="34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45">
      <c r="A35" s="345"/>
      <c r="B35" s="345" t="s">
        <v>148</v>
      </c>
      <c r="C35" s="346"/>
      <c r="D35" s="347"/>
      <c r="E35" s="346"/>
      <c r="F35" s="347"/>
      <c r="G35" s="346"/>
      <c r="H35" s="346"/>
      <c r="I35" s="347"/>
      <c r="J35" s="34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45">
      <c r="A36" s="345"/>
      <c r="B36" s="345"/>
      <c r="C36" s="346"/>
      <c r="D36" s="347"/>
      <c r="E36" s="346"/>
      <c r="F36" s="347"/>
      <c r="G36" s="346"/>
      <c r="H36" s="346"/>
      <c r="I36" s="347"/>
      <c r="J36" s="34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55000000000000004">
      <c r="A37" s="348"/>
      <c r="B37" s="402" t="s">
        <v>345</v>
      </c>
      <c r="C37" s="403"/>
      <c r="D37" s="349">
        <f>SUM(D31:D36)</f>
        <v>0</v>
      </c>
      <c r="E37" s="350"/>
      <c r="F37" s="349">
        <f>SUM(F31:F36)</f>
        <v>0</v>
      </c>
      <c r="G37" s="350"/>
      <c r="H37" s="350"/>
      <c r="I37" s="349">
        <f>SUM(I31:I36)</f>
        <v>0</v>
      </c>
      <c r="J37" s="350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1:26" ht="14.25" customHeight="1" x14ac:dyDescent="0.45">
      <c r="A38" s="339"/>
      <c r="B38" s="339"/>
      <c r="C38" s="339"/>
      <c r="D38" s="340"/>
      <c r="E38" s="339"/>
      <c r="F38" s="340"/>
      <c r="G38" s="339"/>
      <c r="H38" s="3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5">
      <c r="A39" s="352"/>
      <c r="B39" s="353" t="s">
        <v>348</v>
      </c>
      <c r="C39" s="352"/>
      <c r="D39" s="354"/>
      <c r="E39" s="352"/>
      <c r="F39" s="354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6" ht="14.25" customHeight="1" x14ac:dyDescent="0.45">
      <c r="A40" s="339"/>
      <c r="B40" s="339"/>
      <c r="C40" s="339"/>
      <c r="D40" s="340"/>
      <c r="E40" s="339"/>
      <c r="F40" s="340"/>
      <c r="G40" s="339"/>
      <c r="H40" s="3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45">
      <c r="A41" s="339"/>
      <c r="B41" s="339"/>
      <c r="C41" s="339"/>
      <c r="D41" s="340"/>
      <c r="E41" s="339"/>
      <c r="F41" s="340"/>
      <c r="G41" s="339"/>
      <c r="H41" s="3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45">
      <c r="A42" s="339"/>
      <c r="B42" s="339"/>
      <c r="C42" s="339"/>
      <c r="D42" s="340"/>
      <c r="E42" s="339"/>
      <c r="F42" s="340"/>
      <c r="G42" s="339"/>
      <c r="H42" s="3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45">
      <c r="A43" s="339"/>
      <c r="B43" s="339"/>
      <c r="C43" s="339"/>
      <c r="D43" s="340"/>
      <c r="E43" s="339"/>
      <c r="F43" s="340"/>
      <c r="G43" s="339"/>
      <c r="H43" s="3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45">
      <c r="A44" s="339"/>
      <c r="B44" s="339"/>
      <c r="C44" s="339"/>
      <c r="D44" s="340"/>
      <c r="E44" s="339"/>
      <c r="F44" s="340"/>
      <c r="G44" s="339"/>
      <c r="H44" s="3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45">
      <c r="A45" s="339"/>
      <c r="B45" s="339"/>
      <c r="C45" s="339"/>
      <c r="D45" s="340"/>
      <c r="E45" s="339"/>
      <c r="F45" s="340"/>
      <c r="G45" s="339"/>
      <c r="H45" s="33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45">
      <c r="A46" s="339"/>
      <c r="B46" s="339"/>
      <c r="C46" s="339"/>
      <c r="D46" s="340"/>
      <c r="E46" s="339"/>
      <c r="F46" s="340"/>
      <c r="G46" s="339"/>
      <c r="H46" s="3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45">
      <c r="A47" s="339"/>
      <c r="B47" s="339"/>
      <c r="C47" s="339"/>
      <c r="D47" s="340"/>
      <c r="E47" s="339"/>
      <c r="F47" s="340"/>
      <c r="G47" s="339"/>
      <c r="H47" s="33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45">
      <c r="A48" s="339"/>
      <c r="B48" s="339"/>
      <c r="C48" s="339"/>
      <c r="D48" s="340"/>
      <c r="E48" s="339"/>
      <c r="F48" s="340"/>
      <c r="G48" s="339"/>
      <c r="H48" s="3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45">
      <c r="A49" s="339"/>
      <c r="B49" s="339"/>
      <c r="C49" s="339"/>
      <c r="D49" s="340"/>
      <c r="E49" s="339"/>
      <c r="F49" s="340"/>
      <c r="G49" s="339"/>
      <c r="H49" s="33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45">
      <c r="A50" s="339"/>
      <c r="B50" s="339"/>
      <c r="C50" s="339"/>
      <c r="D50" s="340"/>
      <c r="E50" s="339"/>
      <c r="F50" s="340"/>
      <c r="G50" s="339"/>
      <c r="H50" s="3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45">
      <c r="A51" s="339"/>
      <c r="B51" s="339"/>
      <c r="C51" s="339"/>
      <c r="D51" s="340"/>
      <c r="E51" s="339"/>
      <c r="F51" s="340"/>
      <c r="G51" s="339"/>
      <c r="H51" s="3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45">
      <c r="A52" s="339"/>
      <c r="B52" s="339"/>
      <c r="C52" s="339"/>
      <c r="D52" s="340"/>
      <c r="E52" s="339"/>
      <c r="F52" s="340"/>
      <c r="G52" s="339"/>
      <c r="H52" s="3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45">
      <c r="A53" s="339"/>
      <c r="B53" s="339"/>
      <c r="C53" s="339"/>
      <c r="D53" s="340"/>
      <c r="E53" s="339"/>
      <c r="F53" s="340"/>
      <c r="G53" s="339"/>
      <c r="H53" s="33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45">
      <c r="A54" s="339"/>
      <c r="B54" s="339"/>
      <c r="C54" s="339"/>
      <c r="D54" s="340"/>
      <c r="E54" s="339"/>
      <c r="F54" s="340"/>
      <c r="G54" s="339"/>
      <c r="H54" s="33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45">
      <c r="A55" s="339"/>
      <c r="B55" s="339"/>
      <c r="C55" s="339"/>
      <c r="D55" s="340"/>
      <c r="E55" s="339"/>
      <c r="F55" s="340"/>
      <c r="G55" s="339"/>
      <c r="H55" s="3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45">
      <c r="A56" s="339"/>
      <c r="B56" s="339"/>
      <c r="C56" s="339"/>
      <c r="D56" s="340"/>
      <c r="E56" s="339"/>
      <c r="F56" s="340"/>
      <c r="G56" s="339"/>
      <c r="H56" s="33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45">
      <c r="A57" s="339"/>
      <c r="B57" s="339"/>
      <c r="C57" s="339"/>
      <c r="D57" s="340"/>
      <c r="E57" s="339"/>
      <c r="F57" s="340"/>
      <c r="G57" s="339"/>
      <c r="H57" s="33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45">
      <c r="A58" s="339"/>
      <c r="B58" s="339"/>
      <c r="C58" s="339"/>
      <c r="D58" s="340"/>
      <c r="E58" s="339"/>
      <c r="F58" s="340"/>
      <c r="G58" s="339"/>
      <c r="H58" s="33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45">
      <c r="A59" s="339"/>
      <c r="B59" s="339"/>
      <c r="C59" s="339"/>
      <c r="D59" s="340"/>
      <c r="E59" s="339"/>
      <c r="F59" s="340"/>
      <c r="G59" s="339"/>
      <c r="H59" s="33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45">
      <c r="A60" s="339"/>
      <c r="B60" s="339"/>
      <c r="C60" s="339"/>
      <c r="D60" s="340"/>
      <c r="E60" s="339"/>
      <c r="F60" s="340"/>
      <c r="G60" s="339"/>
      <c r="H60" s="33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45">
      <c r="A61" s="339"/>
      <c r="B61" s="339"/>
      <c r="C61" s="339"/>
      <c r="D61" s="340"/>
      <c r="E61" s="339"/>
      <c r="F61" s="340"/>
      <c r="G61" s="339"/>
      <c r="H61" s="33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45">
      <c r="A62" s="339"/>
      <c r="B62" s="339"/>
      <c r="C62" s="339"/>
      <c r="D62" s="340"/>
      <c r="E62" s="339"/>
      <c r="F62" s="340"/>
      <c r="G62" s="339"/>
      <c r="H62" s="33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45">
      <c r="A63" s="339"/>
      <c r="B63" s="339"/>
      <c r="C63" s="339"/>
      <c r="D63" s="340"/>
      <c r="E63" s="339"/>
      <c r="F63" s="340"/>
      <c r="G63" s="339"/>
      <c r="H63" s="33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45">
      <c r="A64" s="339"/>
      <c r="B64" s="339"/>
      <c r="C64" s="339"/>
      <c r="D64" s="340"/>
      <c r="E64" s="339"/>
      <c r="F64" s="340"/>
      <c r="G64" s="339"/>
      <c r="H64" s="33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45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45">
      <c r="A66" s="339"/>
      <c r="B66" s="339"/>
      <c r="C66" s="339"/>
      <c r="D66" s="340"/>
      <c r="E66" s="339"/>
      <c r="F66" s="340"/>
      <c r="G66" s="339"/>
      <c r="H66" s="3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45">
      <c r="A67" s="339"/>
      <c r="B67" s="339"/>
      <c r="C67" s="339"/>
      <c r="D67" s="340"/>
      <c r="E67" s="339"/>
      <c r="F67" s="340"/>
      <c r="G67" s="339"/>
      <c r="H67" s="33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45">
      <c r="A68" s="339"/>
      <c r="B68" s="339"/>
      <c r="C68" s="339"/>
      <c r="D68" s="340"/>
      <c r="E68" s="339"/>
      <c r="F68" s="340"/>
      <c r="G68" s="339"/>
      <c r="H68" s="33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45">
      <c r="A69" s="339"/>
      <c r="B69" s="339"/>
      <c r="C69" s="339"/>
      <c r="D69" s="340"/>
      <c r="E69" s="339"/>
      <c r="F69" s="340"/>
      <c r="G69" s="339"/>
      <c r="H69" s="33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45">
      <c r="A70" s="339"/>
      <c r="B70" s="339"/>
      <c r="C70" s="339"/>
      <c r="D70" s="340"/>
      <c r="E70" s="339"/>
      <c r="F70" s="340"/>
      <c r="G70" s="339"/>
      <c r="H70" s="33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45">
      <c r="A71" s="339"/>
      <c r="B71" s="339"/>
      <c r="C71" s="339"/>
      <c r="D71" s="340"/>
      <c r="E71" s="339"/>
      <c r="F71" s="340"/>
      <c r="G71" s="339"/>
      <c r="H71" s="33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45">
      <c r="A72" s="339"/>
      <c r="B72" s="339"/>
      <c r="C72" s="339"/>
      <c r="D72" s="340"/>
      <c r="E72" s="339"/>
      <c r="F72" s="340"/>
      <c r="G72" s="339"/>
      <c r="H72" s="3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45">
      <c r="A73" s="339"/>
      <c r="B73" s="339"/>
      <c r="C73" s="339"/>
      <c r="D73" s="340"/>
      <c r="E73" s="339"/>
      <c r="F73" s="340"/>
      <c r="G73" s="339"/>
      <c r="H73" s="33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45">
      <c r="A74" s="339"/>
      <c r="B74" s="339"/>
      <c r="C74" s="339"/>
      <c r="D74" s="340"/>
      <c r="E74" s="339"/>
      <c r="F74" s="340"/>
      <c r="G74" s="339"/>
      <c r="H74" s="33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45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45">
      <c r="A76" s="339"/>
      <c r="B76" s="339"/>
      <c r="C76" s="339"/>
      <c r="D76" s="340"/>
      <c r="E76" s="339"/>
      <c r="F76" s="340"/>
      <c r="G76" s="339"/>
      <c r="H76" s="33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45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45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45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45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45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45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45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45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45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45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45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45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45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45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45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45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45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45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45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45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45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45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45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45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45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45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45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45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45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45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45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45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45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45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45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45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45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45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45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45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45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45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45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45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45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45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45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45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45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45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45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45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45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45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45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45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45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45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45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45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45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45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45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45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45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45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45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45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45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45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45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45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45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45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45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45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45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45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45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45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45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45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45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45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45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45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45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45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45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45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45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45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45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45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45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45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45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45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45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45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45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45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45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45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45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45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45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45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45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45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45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45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45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45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45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45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45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45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45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45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45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45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45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45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45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45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45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45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45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45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45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45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45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45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45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45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45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45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45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45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45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45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45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45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45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45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45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45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45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45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45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45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45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45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45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45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45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45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45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45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45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45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45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45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45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45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45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45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45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45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45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45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45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45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45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45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45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45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45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45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45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45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45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45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45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45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45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45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45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45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45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45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45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45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45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45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45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45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45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45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45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45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45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45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45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45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45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45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45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45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45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45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45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45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45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45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45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45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45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45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45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45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45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45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45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45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45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45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45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45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45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45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45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45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45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45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45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45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45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45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45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45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45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45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45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45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45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45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45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45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45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45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45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45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45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45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45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45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45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45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45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45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45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45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45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45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45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45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45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45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45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45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45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45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45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45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45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45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45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45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45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45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45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45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45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45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45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45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45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45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45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45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45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45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45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45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45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45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45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45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45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45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45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45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45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45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45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45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45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45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45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45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45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45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45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45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45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45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45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45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45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45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45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45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45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45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45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45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45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45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45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45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45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45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45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45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45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45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45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45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45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45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45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45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45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45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45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45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45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45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45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45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45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45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45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45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45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45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45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45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45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45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45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45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45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45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45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45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45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45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45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45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45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45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45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45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45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45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45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45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45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45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45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45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45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45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45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45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45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45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45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45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45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45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45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45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45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45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45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45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45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45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45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45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45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45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45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45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45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45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45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45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45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45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45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45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45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45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45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45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45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45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45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45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45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45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45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45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45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45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45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45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45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45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45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45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45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45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45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45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45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45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45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45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45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45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45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45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45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45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45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45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45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45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45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45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45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45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45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45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45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45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45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45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45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45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45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45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45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45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45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45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45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45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45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45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45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45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45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45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45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45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45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45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45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45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45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45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45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45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45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45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45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45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45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45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45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45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45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45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45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45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45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45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45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45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45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45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45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45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45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45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45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45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45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45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45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45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45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45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45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45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45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45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45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45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45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45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45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45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45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45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45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45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45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45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45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45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45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45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45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45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45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45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45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45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45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45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45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45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45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45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45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45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45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45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45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45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45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45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45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45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45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45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45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45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45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45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45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45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45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45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45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45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45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45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45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45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45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45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45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45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45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45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45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45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45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45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45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45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45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45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45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45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45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45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45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45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45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45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45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45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45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45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45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45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45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45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45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45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45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45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45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45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45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45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45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45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45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45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45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45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45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45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45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45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45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45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45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45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45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45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45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45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45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45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45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45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45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45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45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45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45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45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45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45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45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45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45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45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45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45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45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45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45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45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45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45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45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45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45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45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45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45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45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45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45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45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45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45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45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45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45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45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45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45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45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45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45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45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45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45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45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45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45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45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45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45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45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45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45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45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45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45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45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45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45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45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45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45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45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45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45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45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45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45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45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45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45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45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45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45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45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45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45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45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45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45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45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45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45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45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45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45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45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45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45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45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45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45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45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45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45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45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45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45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45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45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45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45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45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45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45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45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45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45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45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45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45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45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45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45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45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45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45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45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45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45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45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45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45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45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45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45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45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45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45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45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45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45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45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45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45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45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45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45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45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45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45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45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45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45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45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45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45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45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45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45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45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45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45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45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45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45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45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45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45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45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45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45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45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45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45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45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45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45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45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45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45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45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45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45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45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45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45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45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45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45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45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45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45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45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45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45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45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45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45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45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45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45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45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45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45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45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45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45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45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45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45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45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45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45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45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45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45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45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45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45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45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45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45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45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45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45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45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45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45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45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45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45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45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45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45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45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45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45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45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45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45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45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45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45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45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45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45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45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45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45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45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45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45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45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45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45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45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45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45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45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45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45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45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45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45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45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45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45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45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45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45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45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45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45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45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45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45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45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45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45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45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45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45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45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45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45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45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45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45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45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45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45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45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45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45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45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Director_MG8</cp:lastModifiedBy>
  <dcterms:created xsi:type="dcterms:W3CDTF">2020-11-14T13:09:40Z</dcterms:created>
  <dcterms:modified xsi:type="dcterms:W3CDTF">2021-11-29T19:30:55Z</dcterms:modified>
</cp:coreProperties>
</file>