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D:\AUDIT\УКФ 2021\30.11.ФОП Савиченко. Зона86\"/>
    </mc:Choice>
  </mc:AlternateContent>
  <xr:revisionPtr revIDLastSave="0" documentId="13_ncr:1_{C000B1A6-26DC-4128-BDD2-7E3C127DF375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Фінансування" sheetId="1" r:id="rId1"/>
    <sheet name="Кошторис  витрат" sheetId="2" r:id="rId2"/>
  </sheets>
  <calcPr calcId="181029"/>
</workbook>
</file>

<file path=xl/calcChain.xml><?xml version="1.0" encoding="utf-8"?>
<calcChain xmlns="http://schemas.openxmlformats.org/spreadsheetml/2006/main">
  <c r="B30" i="1" l="1"/>
  <c r="B29" i="1"/>
  <c r="H190" i="2" l="1"/>
  <c r="E190" i="2"/>
  <c r="H200" i="2"/>
  <c r="E200" i="2"/>
  <c r="V227" i="2"/>
  <c r="S227" i="2"/>
  <c r="P227" i="2"/>
  <c r="M227" i="2"/>
  <c r="W227" i="2" s="1"/>
  <c r="J227" i="2"/>
  <c r="V226" i="2"/>
  <c r="S226" i="2"/>
  <c r="P226" i="2"/>
  <c r="M226" i="2"/>
  <c r="W226" i="2" s="1"/>
  <c r="J226" i="2"/>
  <c r="H68" i="2"/>
  <c r="E68" i="2"/>
  <c r="J96" i="2"/>
  <c r="J95" i="2"/>
  <c r="J94" i="2"/>
  <c r="J93" i="2"/>
  <c r="J92" i="2"/>
  <c r="J91" i="2"/>
  <c r="J90" i="2"/>
  <c r="V96" i="2"/>
  <c r="S96" i="2"/>
  <c r="P96" i="2"/>
  <c r="M96" i="2"/>
  <c r="V95" i="2"/>
  <c r="S95" i="2"/>
  <c r="P95" i="2"/>
  <c r="M95" i="2"/>
  <c r="V94" i="2"/>
  <c r="S94" i="2"/>
  <c r="P94" i="2"/>
  <c r="M94" i="2"/>
  <c r="V93" i="2"/>
  <c r="S93" i="2"/>
  <c r="P93" i="2"/>
  <c r="M93" i="2"/>
  <c r="V92" i="2"/>
  <c r="S92" i="2"/>
  <c r="P92" i="2"/>
  <c r="M92" i="2"/>
  <c r="X226" i="2" l="1"/>
  <c r="Y226" i="2" s="1"/>
  <c r="X227" i="2"/>
  <c r="Y227" i="2" s="1"/>
  <c r="W93" i="2"/>
  <c r="Y93" i="2" s="1"/>
  <c r="W95" i="2"/>
  <c r="W96" i="2"/>
  <c r="X95" i="2"/>
  <c r="W92" i="2"/>
  <c r="X93" i="2"/>
  <c r="X92" i="2"/>
  <c r="X96" i="2"/>
  <c r="W94" i="2"/>
  <c r="X94" i="2"/>
  <c r="J23" i="2"/>
  <c r="G38" i="2"/>
  <c r="V38" i="2"/>
  <c r="S38" i="2"/>
  <c r="P38" i="2"/>
  <c r="M38" i="2"/>
  <c r="J38" i="2"/>
  <c r="G225" i="2"/>
  <c r="G224" i="2"/>
  <c r="G223" i="2"/>
  <c r="G222" i="2"/>
  <c r="G221" i="2"/>
  <c r="G220" i="2"/>
  <c r="G219" i="2"/>
  <c r="G218" i="2"/>
  <c r="G217" i="2"/>
  <c r="G216" i="2"/>
  <c r="G215" i="2"/>
  <c r="G214" i="2"/>
  <c r="G213" i="2"/>
  <c r="G212" i="2"/>
  <c r="G211" i="2"/>
  <c r="G210" i="2"/>
  <c r="G209" i="2"/>
  <c r="G208" i="2"/>
  <c r="G207" i="2"/>
  <c r="G206" i="2"/>
  <c r="G205" i="2"/>
  <c r="G203" i="2"/>
  <c r="G202" i="2"/>
  <c r="G201" i="2"/>
  <c r="J225" i="2"/>
  <c r="M225" i="2"/>
  <c r="V224" i="2"/>
  <c r="S224" i="2"/>
  <c r="P224" i="2"/>
  <c r="M224" i="2"/>
  <c r="J224" i="2"/>
  <c r="V223" i="2"/>
  <c r="S223" i="2"/>
  <c r="P223" i="2"/>
  <c r="M223" i="2"/>
  <c r="J223" i="2"/>
  <c r="V222" i="2"/>
  <c r="S222" i="2"/>
  <c r="P222" i="2"/>
  <c r="M222" i="2"/>
  <c r="J222" i="2"/>
  <c r="V221" i="2"/>
  <c r="S221" i="2"/>
  <c r="P221" i="2"/>
  <c r="M221" i="2"/>
  <c r="J221" i="2"/>
  <c r="V220" i="2"/>
  <c r="S220" i="2"/>
  <c r="P220" i="2"/>
  <c r="M220" i="2"/>
  <c r="J220" i="2"/>
  <c r="V219" i="2"/>
  <c r="S219" i="2"/>
  <c r="P219" i="2"/>
  <c r="M219" i="2"/>
  <c r="J219" i="2"/>
  <c r="V218" i="2"/>
  <c r="S218" i="2"/>
  <c r="P218" i="2"/>
  <c r="M218" i="2"/>
  <c r="J218" i="2"/>
  <c r="V217" i="2"/>
  <c r="S217" i="2"/>
  <c r="P217" i="2"/>
  <c r="M217" i="2"/>
  <c r="J217" i="2"/>
  <c r="V216" i="2"/>
  <c r="S216" i="2"/>
  <c r="P216" i="2"/>
  <c r="M216" i="2"/>
  <c r="J216" i="2"/>
  <c r="V225" i="2"/>
  <c r="S225" i="2"/>
  <c r="P225" i="2"/>
  <c r="V215" i="2"/>
  <c r="S215" i="2"/>
  <c r="P215" i="2"/>
  <c r="M215" i="2"/>
  <c r="J215" i="2"/>
  <c r="V214" i="2"/>
  <c r="S214" i="2"/>
  <c r="P214" i="2"/>
  <c r="M214" i="2"/>
  <c r="J214" i="2"/>
  <c r="V213" i="2"/>
  <c r="S213" i="2"/>
  <c r="P213" i="2"/>
  <c r="M213" i="2"/>
  <c r="J213" i="2"/>
  <c r="V212" i="2"/>
  <c r="S212" i="2"/>
  <c r="P212" i="2"/>
  <c r="M212" i="2"/>
  <c r="J212" i="2"/>
  <c r="V211" i="2"/>
  <c r="S211" i="2"/>
  <c r="P211" i="2"/>
  <c r="M211" i="2"/>
  <c r="J211" i="2"/>
  <c r="V210" i="2"/>
  <c r="S210" i="2"/>
  <c r="P210" i="2"/>
  <c r="M210" i="2"/>
  <c r="J210" i="2"/>
  <c r="V209" i="2"/>
  <c r="S209" i="2"/>
  <c r="P209" i="2"/>
  <c r="M209" i="2"/>
  <c r="J209" i="2"/>
  <c r="G195" i="2"/>
  <c r="V195" i="2"/>
  <c r="S195" i="2"/>
  <c r="P195" i="2"/>
  <c r="M195" i="2"/>
  <c r="J195" i="2"/>
  <c r="G194" i="2"/>
  <c r="G190" i="2"/>
  <c r="G192" i="2"/>
  <c r="G191" i="2"/>
  <c r="G180" i="2"/>
  <c r="M160" i="2"/>
  <c r="J160" i="2"/>
  <c r="G160" i="2"/>
  <c r="M149" i="2"/>
  <c r="J149" i="2"/>
  <c r="G149" i="2"/>
  <c r="M148" i="2"/>
  <c r="J148" i="2"/>
  <c r="G148" i="2"/>
  <c r="M147" i="2"/>
  <c r="J147" i="2"/>
  <c r="G147" i="2"/>
  <c r="M146" i="2"/>
  <c r="J146" i="2"/>
  <c r="G146" i="2"/>
  <c r="M145" i="2"/>
  <c r="J145" i="2"/>
  <c r="G145" i="2"/>
  <c r="M144" i="2"/>
  <c r="J144" i="2"/>
  <c r="G144" i="2"/>
  <c r="M143" i="2"/>
  <c r="J143" i="2"/>
  <c r="G143" i="2"/>
  <c r="M142" i="2"/>
  <c r="J142" i="2"/>
  <c r="G142" i="2"/>
  <c r="M141" i="2"/>
  <c r="J141" i="2"/>
  <c r="G141" i="2"/>
  <c r="M140" i="2"/>
  <c r="J140" i="2"/>
  <c r="G140" i="2"/>
  <c r="M139" i="2"/>
  <c r="J139" i="2"/>
  <c r="G139" i="2"/>
  <c r="G130" i="2"/>
  <c r="G102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V91" i="2"/>
  <c r="S91" i="2"/>
  <c r="P91" i="2"/>
  <c r="M91" i="2"/>
  <c r="V90" i="2"/>
  <c r="S90" i="2"/>
  <c r="P90" i="2"/>
  <c r="M90" i="2"/>
  <c r="V89" i="2"/>
  <c r="S89" i="2"/>
  <c r="P89" i="2"/>
  <c r="M89" i="2"/>
  <c r="J89" i="2"/>
  <c r="V88" i="2"/>
  <c r="S88" i="2"/>
  <c r="P88" i="2"/>
  <c r="M88" i="2"/>
  <c r="J88" i="2"/>
  <c r="V87" i="2"/>
  <c r="S87" i="2"/>
  <c r="P87" i="2"/>
  <c r="M87" i="2"/>
  <c r="J87" i="2"/>
  <c r="V86" i="2"/>
  <c r="S86" i="2"/>
  <c r="P86" i="2"/>
  <c r="M86" i="2"/>
  <c r="J86" i="2"/>
  <c r="V85" i="2"/>
  <c r="S85" i="2"/>
  <c r="P85" i="2"/>
  <c r="M85" i="2"/>
  <c r="J85" i="2"/>
  <c r="V84" i="2"/>
  <c r="S84" i="2"/>
  <c r="P84" i="2"/>
  <c r="M84" i="2"/>
  <c r="J84" i="2"/>
  <c r="V83" i="2"/>
  <c r="S83" i="2"/>
  <c r="P83" i="2"/>
  <c r="M83" i="2"/>
  <c r="J83" i="2"/>
  <c r="V82" i="2"/>
  <c r="S82" i="2"/>
  <c r="P82" i="2"/>
  <c r="M82" i="2"/>
  <c r="J82" i="2"/>
  <c r="V81" i="2"/>
  <c r="S81" i="2"/>
  <c r="P81" i="2"/>
  <c r="M81" i="2"/>
  <c r="J81" i="2"/>
  <c r="V80" i="2"/>
  <c r="S80" i="2"/>
  <c r="P80" i="2"/>
  <c r="M80" i="2"/>
  <c r="J80" i="2"/>
  <c r="V79" i="2"/>
  <c r="S79" i="2"/>
  <c r="P79" i="2"/>
  <c r="M79" i="2"/>
  <c r="J79" i="2"/>
  <c r="V78" i="2"/>
  <c r="S78" i="2"/>
  <c r="P78" i="2"/>
  <c r="M78" i="2"/>
  <c r="J78" i="2"/>
  <c r="V77" i="2"/>
  <c r="S77" i="2"/>
  <c r="P77" i="2"/>
  <c r="M77" i="2"/>
  <c r="J77" i="2"/>
  <c r="V76" i="2"/>
  <c r="S76" i="2"/>
  <c r="P76" i="2"/>
  <c r="M76" i="2"/>
  <c r="J76" i="2"/>
  <c r="V75" i="2"/>
  <c r="S75" i="2"/>
  <c r="P75" i="2"/>
  <c r="M75" i="2"/>
  <c r="J75" i="2"/>
  <c r="V74" i="2"/>
  <c r="S74" i="2"/>
  <c r="P74" i="2"/>
  <c r="M74" i="2"/>
  <c r="J74" i="2"/>
  <c r="V73" i="2"/>
  <c r="S73" i="2"/>
  <c r="P73" i="2"/>
  <c r="M73" i="2"/>
  <c r="J73" i="2"/>
  <c r="V72" i="2"/>
  <c r="S72" i="2"/>
  <c r="P72" i="2"/>
  <c r="M72" i="2"/>
  <c r="J72" i="2"/>
  <c r="G37" i="2"/>
  <c r="G36" i="2"/>
  <c r="G35" i="2"/>
  <c r="G34" i="2"/>
  <c r="G33" i="2"/>
  <c r="G32" i="2"/>
  <c r="G31" i="2"/>
  <c r="G30" i="2"/>
  <c r="V37" i="2"/>
  <c r="S37" i="2"/>
  <c r="P37" i="2"/>
  <c r="M37" i="2"/>
  <c r="J37" i="2"/>
  <c r="V36" i="2"/>
  <c r="S36" i="2"/>
  <c r="P36" i="2"/>
  <c r="M36" i="2"/>
  <c r="J36" i="2"/>
  <c r="V35" i="2"/>
  <c r="S35" i="2"/>
  <c r="P35" i="2"/>
  <c r="M35" i="2"/>
  <c r="J35" i="2"/>
  <c r="V34" i="2"/>
  <c r="S34" i="2"/>
  <c r="P34" i="2"/>
  <c r="M34" i="2"/>
  <c r="J34" i="2"/>
  <c r="V33" i="2"/>
  <c r="S33" i="2"/>
  <c r="P33" i="2"/>
  <c r="M33" i="2"/>
  <c r="J33" i="2"/>
  <c r="G24" i="2"/>
  <c r="G23" i="2"/>
  <c r="G22" i="2"/>
  <c r="X223" i="2" l="1"/>
  <c r="Y95" i="2"/>
  <c r="W84" i="2"/>
  <c r="W88" i="2"/>
  <c r="W219" i="2"/>
  <c r="W223" i="2"/>
  <c r="W217" i="2"/>
  <c r="W220" i="2"/>
  <c r="X221" i="2"/>
  <c r="Y96" i="2"/>
  <c r="W90" i="2"/>
  <c r="X195" i="2"/>
  <c r="W224" i="2"/>
  <c r="W221" i="2"/>
  <c r="Y92" i="2"/>
  <c r="X90" i="2"/>
  <c r="W195" i="2"/>
  <c r="X212" i="2"/>
  <c r="W215" i="2"/>
  <c r="W216" i="2"/>
  <c r="X218" i="2"/>
  <c r="X219" i="2"/>
  <c r="W225" i="2"/>
  <c r="Y223" i="2"/>
  <c r="Z223" i="2" s="1"/>
  <c r="W33" i="2"/>
  <c r="G29" i="2"/>
  <c r="W89" i="2"/>
  <c r="N140" i="2"/>
  <c r="N148" i="2"/>
  <c r="X211" i="2"/>
  <c r="W212" i="2"/>
  <c r="X217" i="2"/>
  <c r="Y217" i="2" s="1"/>
  <c r="Z217" i="2" s="1"/>
  <c r="X83" i="2"/>
  <c r="X89" i="2"/>
  <c r="N143" i="2"/>
  <c r="N147" i="2"/>
  <c r="W209" i="2"/>
  <c r="X210" i="2"/>
  <c r="W210" i="2"/>
  <c r="W214" i="2"/>
  <c r="W87" i="2"/>
  <c r="Y94" i="2"/>
  <c r="G68" i="2"/>
  <c r="N142" i="2"/>
  <c r="N146" i="2"/>
  <c r="W213" i="2"/>
  <c r="X214" i="2"/>
  <c r="G200" i="2"/>
  <c r="X91" i="2"/>
  <c r="N141" i="2"/>
  <c r="N145" i="2"/>
  <c r="N149" i="2"/>
  <c r="W211" i="2"/>
  <c r="X213" i="2"/>
  <c r="X225" i="2"/>
  <c r="W38" i="2"/>
  <c r="X38" i="2"/>
  <c r="X224" i="2"/>
  <c r="X222" i="2"/>
  <c r="Y221" i="2"/>
  <c r="Z221" i="2" s="1"/>
  <c r="X220" i="2"/>
  <c r="Y219" i="2"/>
  <c r="Z219" i="2" s="1"/>
  <c r="X216" i="2"/>
  <c r="Y216" i="2"/>
  <c r="Z216" i="2" s="1"/>
  <c r="X215" i="2"/>
  <c r="X209" i="2"/>
  <c r="W91" i="2"/>
  <c r="N160" i="2"/>
  <c r="N144" i="2"/>
  <c r="N139" i="2"/>
  <c r="X85" i="2"/>
  <c r="W222" i="2"/>
  <c r="Y222" i="2" s="1"/>
  <c r="Z222" i="2" s="1"/>
  <c r="W218" i="2"/>
  <c r="X84" i="2"/>
  <c r="Y84" i="2" s="1"/>
  <c r="Z84" i="2" s="1"/>
  <c r="W82" i="2"/>
  <c r="W81" i="2"/>
  <c r="X82" i="2"/>
  <c r="X87" i="2"/>
  <c r="X88" i="2"/>
  <c r="X81" i="2"/>
  <c r="W85" i="2"/>
  <c r="X86" i="2"/>
  <c r="W86" i="2"/>
  <c r="W83" i="2"/>
  <c r="W34" i="2"/>
  <c r="W35" i="2"/>
  <c r="X36" i="2"/>
  <c r="W36" i="2"/>
  <c r="W72" i="2"/>
  <c r="W73" i="2"/>
  <c r="W74" i="2"/>
  <c r="W75" i="2"/>
  <c r="W76" i="2"/>
  <c r="W77" i="2"/>
  <c r="W78" i="2"/>
  <c r="W79" i="2"/>
  <c r="W80" i="2"/>
  <c r="X72" i="2"/>
  <c r="X73" i="2"/>
  <c r="X75" i="2"/>
  <c r="X77" i="2"/>
  <c r="X78" i="2"/>
  <c r="X79" i="2"/>
  <c r="X76" i="2"/>
  <c r="X80" i="2"/>
  <c r="X74" i="2"/>
  <c r="X34" i="2"/>
  <c r="X37" i="2"/>
  <c r="W37" i="2"/>
  <c r="X33" i="2"/>
  <c r="X35" i="2"/>
  <c r="Y211" i="2" l="1"/>
  <c r="Z211" i="2" s="1"/>
  <c r="Y90" i="2"/>
  <c r="Y210" i="2"/>
  <c r="Z210" i="2" s="1"/>
  <c r="Y225" i="2"/>
  <c r="Z225" i="2" s="1"/>
  <c r="Y212" i="2"/>
  <c r="Z212" i="2" s="1"/>
  <c r="Y83" i="2"/>
  <c r="Z83" i="2" s="1"/>
  <c r="Y88" i="2"/>
  <c r="Z88" i="2" s="1"/>
  <c r="Y89" i="2"/>
  <c r="Z89" i="2" s="1"/>
  <c r="Y215" i="2"/>
  <c r="Z215" i="2" s="1"/>
  <c r="Y220" i="2"/>
  <c r="Z220" i="2" s="1"/>
  <c r="Y38" i="2"/>
  <c r="Y195" i="2"/>
  <c r="Y33" i="2"/>
  <c r="Z33" i="2" s="1"/>
  <c r="Y218" i="2"/>
  <c r="Z218" i="2" s="1"/>
  <c r="Y209" i="2"/>
  <c r="Z209" i="2" s="1"/>
  <c r="Y224" i="2"/>
  <c r="Z224" i="2" s="1"/>
  <c r="Y87" i="2"/>
  <c r="Z87" i="2" s="1"/>
  <c r="Y91" i="2"/>
  <c r="Y214" i="2"/>
  <c r="Z214" i="2" s="1"/>
  <c r="Y213" i="2"/>
  <c r="Z213" i="2" s="1"/>
  <c r="Y81" i="2"/>
  <c r="Z81" i="2" s="1"/>
  <c r="Y85" i="2"/>
  <c r="Z85" i="2" s="1"/>
  <c r="Y35" i="2"/>
  <c r="Z35" i="2" s="1"/>
  <c r="Y82" i="2"/>
  <c r="Z82" i="2" s="1"/>
  <c r="Y34" i="2"/>
  <c r="Z34" i="2" s="1"/>
  <c r="Y36" i="2"/>
  <c r="Z36" i="2" s="1"/>
  <c r="Y86" i="2"/>
  <c r="Z86" i="2" s="1"/>
  <c r="Y80" i="2"/>
  <c r="Z80" i="2" s="1"/>
  <c r="Y72" i="2"/>
  <c r="Z72" i="2" s="1"/>
  <c r="Y74" i="2"/>
  <c r="Z74" i="2" s="1"/>
  <c r="Y79" i="2"/>
  <c r="Z79" i="2" s="1"/>
  <c r="Y78" i="2"/>
  <c r="Z78" i="2" s="1"/>
  <c r="Y76" i="2"/>
  <c r="Z76" i="2" s="1"/>
  <c r="Y75" i="2"/>
  <c r="Z75" i="2" s="1"/>
  <c r="Y77" i="2"/>
  <c r="Z77" i="2" s="1"/>
  <c r="Y73" i="2"/>
  <c r="Z73" i="2" s="1"/>
  <c r="Y37" i="2"/>
  <c r="Z37" i="2" s="1"/>
  <c r="V208" i="2" l="1"/>
  <c r="S208" i="2"/>
  <c r="P208" i="2"/>
  <c r="M208" i="2"/>
  <c r="V207" i="2"/>
  <c r="S207" i="2"/>
  <c r="P207" i="2"/>
  <c r="M207" i="2"/>
  <c r="J207" i="2"/>
  <c r="V206" i="2"/>
  <c r="S206" i="2"/>
  <c r="P206" i="2"/>
  <c r="M206" i="2"/>
  <c r="J206" i="2"/>
  <c r="V205" i="2"/>
  <c r="S205" i="2"/>
  <c r="P205" i="2"/>
  <c r="M205" i="2"/>
  <c r="J205" i="2"/>
  <c r="V204" i="2"/>
  <c r="S204" i="2"/>
  <c r="P204" i="2"/>
  <c r="M204" i="2"/>
  <c r="J204" i="2"/>
  <c r="V203" i="2"/>
  <c r="S203" i="2"/>
  <c r="P203" i="2"/>
  <c r="M203" i="2"/>
  <c r="J203" i="2"/>
  <c r="V202" i="2"/>
  <c r="S202" i="2"/>
  <c r="P202" i="2"/>
  <c r="M202" i="2"/>
  <c r="J202" i="2"/>
  <c r="W202" i="2"/>
  <c r="V201" i="2"/>
  <c r="S201" i="2"/>
  <c r="P201" i="2"/>
  <c r="M201" i="2"/>
  <c r="J201" i="2"/>
  <c r="T200" i="2"/>
  <c r="Q200" i="2"/>
  <c r="N200" i="2"/>
  <c r="K200" i="2"/>
  <c r="V199" i="2"/>
  <c r="S199" i="2"/>
  <c r="P199" i="2"/>
  <c r="M199" i="2"/>
  <c r="J199" i="2"/>
  <c r="G199" i="2"/>
  <c r="V198" i="2"/>
  <c r="S198" i="2"/>
  <c r="P198" i="2"/>
  <c r="M198" i="2"/>
  <c r="J198" i="2"/>
  <c r="G198" i="2"/>
  <c r="V197" i="2"/>
  <c r="V196" i="2" s="1"/>
  <c r="S197" i="2"/>
  <c r="P197" i="2"/>
  <c r="M197" i="2"/>
  <c r="J197" i="2"/>
  <c r="G197" i="2"/>
  <c r="T196" i="2"/>
  <c r="Q196" i="2"/>
  <c r="N196" i="2"/>
  <c r="K196" i="2"/>
  <c r="H196" i="2"/>
  <c r="V194" i="2"/>
  <c r="S194" i="2"/>
  <c r="P194" i="2"/>
  <c r="M194" i="2"/>
  <c r="J194" i="2"/>
  <c r="V193" i="2"/>
  <c r="S193" i="2"/>
  <c r="P193" i="2"/>
  <c r="M193" i="2"/>
  <c r="V192" i="2"/>
  <c r="S192" i="2"/>
  <c r="P192" i="2"/>
  <c r="M192" i="2"/>
  <c r="J192" i="2"/>
  <c r="V191" i="2"/>
  <c r="S191" i="2"/>
  <c r="P191" i="2"/>
  <c r="M191" i="2"/>
  <c r="J191" i="2"/>
  <c r="T190" i="2"/>
  <c r="Q190" i="2"/>
  <c r="N190" i="2"/>
  <c r="K190" i="2"/>
  <c r="V189" i="2"/>
  <c r="S189" i="2"/>
  <c r="P189" i="2"/>
  <c r="M189" i="2"/>
  <c r="J189" i="2"/>
  <c r="G189" i="2"/>
  <c r="V188" i="2"/>
  <c r="S188" i="2"/>
  <c r="P188" i="2"/>
  <c r="M188" i="2"/>
  <c r="J188" i="2"/>
  <c r="G188" i="2"/>
  <c r="V187" i="2"/>
  <c r="S187" i="2"/>
  <c r="P187" i="2"/>
  <c r="M187" i="2"/>
  <c r="J187" i="2"/>
  <c r="G187" i="2"/>
  <c r="V186" i="2"/>
  <c r="S186" i="2"/>
  <c r="P186" i="2"/>
  <c r="M186" i="2"/>
  <c r="J186" i="2"/>
  <c r="G186" i="2"/>
  <c r="T185" i="2"/>
  <c r="Q185" i="2"/>
  <c r="N185" i="2"/>
  <c r="K185" i="2"/>
  <c r="H185" i="2"/>
  <c r="E185" i="2"/>
  <c r="T183" i="2"/>
  <c r="Q183" i="2"/>
  <c r="N183" i="2"/>
  <c r="K183" i="2"/>
  <c r="H183" i="2"/>
  <c r="E183" i="2"/>
  <c r="V182" i="2"/>
  <c r="S182" i="2"/>
  <c r="P182" i="2"/>
  <c r="M182" i="2"/>
  <c r="J182" i="2"/>
  <c r="G182" i="2"/>
  <c r="V181" i="2"/>
  <c r="S181" i="2"/>
  <c r="P181" i="2"/>
  <c r="M181" i="2"/>
  <c r="J181" i="2"/>
  <c r="G181" i="2"/>
  <c r="V180" i="2"/>
  <c r="S180" i="2"/>
  <c r="P180" i="2"/>
  <c r="M180" i="2"/>
  <c r="J180" i="2"/>
  <c r="V179" i="2"/>
  <c r="S179" i="2"/>
  <c r="P179" i="2"/>
  <c r="M179" i="2"/>
  <c r="J179" i="2"/>
  <c r="G179" i="2"/>
  <c r="T177" i="2"/>
  <c r="Q177" i="2"/>
  <c r="N177" i="2"/>
  <c r="K177" i="2"/>
  <c r="H177" i="2"/>
  <c r="E177" i="2"/>
  <c r="V176" i="2"/>
  <c r="S176" i="2"/>
  <c r="P176" i="2"/>
  <c r="M176" i="2"/>
  <c r="J176" i="2"/>
  <c r="G176" i="2"/>
  <c r="V175" i="2"/>
  <c r="S175" i="2"/>
  <c r="P175" i="2"/>
  <c r="M175" i="2"/>
  <c r="J175" i="2"/>
  <c r="G175" i="2"/>
  <c r="T173" i="2"/>
  <c r="Q173" i="2"/>
  <c r="N173" i="2"/>
  <c r="K173" i="2"/>
  <c r="H173" i="2"/>
  <c r="E173" i="2"/>
  <c r="V172" i="2"/>
  <c r="S172" i="2"/>
  <c r="P172" i="2"/>
  <c r="M172" i="2"/>
  <c r="J172" i="2"/>
  <c r="G172" i="2"/>
  <c r="V171" i="2"/>
  <c r="S171" i="2"/>
  <c r="P171" i="2"/>
  <c r="M171" i="2"/>
  <c r="J171" i="2"/>
  <c r="G171" i="2"/>
  <c r="V170" i="2"/>
  <c r="S170" i="2"/>
  <c r="P170" i="2"/>
  <c r="M170" i="2"/>
  <c r="J170" i="2"/>
  <c r="G170" i="2"/>
  <c r="V169" i="2"/>
  <c r="S169" i="2"/>
  <c r="P169" i="2"/>
  <c r="M169" i="2"/>
  <c r="J169" i="2"/>
  <c r="G169" i="2"/>
  <c r="V168" i="2"/>
  <c r="S168" i="2"/>
  <c r="P168" i="2"/>
  <c r="M168" i="2"/>
  <c r="J168" i="2"/>
  <c r="G168" i="2"/>
  <c r="T166" i="2"/>
  <c r="Q166" i="2"/>
  <c r="N166" i="2"/>
  <c r="K166" i="2"/>
  <c r="H166" i="2"/>
  <c r="E166" i="2"/>
  <c r="V165" i="2"/>
  <c r="S165" i="2"/>
  <c r="P165" i="2"/>
  <c r="M165" i="2"/>
  <c r="J165" i="2"/>
  <c r="G165" i="2"/>
  <c r="V164" i="2"/>
  <c r="S164" i="2"/>
  <c r="P164" i="2"/>
  <c r="M164" i="2"/>
  <c r="J164" i="2"/>
  <c r="G164" i="2"/>
  <c r="V163" i="2"/>
  <c r="S163" i="2"/>
  <c r="P163" i="2"/>
  <c r="M163" i="2"/>
  <c r="J163" i="2"/>
  <c r="G163" i="2"/>
  <c r="V162" i="2"/>
  <c r="S162" i="2"/>
  <c r="P162" i="2"/>
  <c r="M162" i="2"/>
  <c r="J162" i="2"/>
  <c r="G162" i="2"/>
  <c r="V161" i="2"/>
  <c r="S161" i="2"/>
  <c r="P161" i="2"/>
  <c r="M161" i="2"/>
  <c r="J161" i="2"/>
  <c r="G161" i="2"/>
  <c r="V160" i="2"/>
  <c r="S160" i="2"/>
  <c r="P160" i="2"/>
  <c r="T158" i="2"/>
  <c r="Q158" i="2"/>
  <c r="N158" i="2"/>
  <c r="K158" i="2"/>
  <c r="H158" i="2"/>
  <c r="E158" i="2"/>
  <c r="V157" i="2"/>
  <c r="S157" i="2"/>
  <c r="P157" i="2"/>
  <c r="M157" i="2"/>
  <c r="J157" i="2"/>
  <c r="G157" i="2"/>
  <c r="V156" i="2"/>
  <c r="S156" i="2"/>
  <c r="P156" i="2"/>
  <c r="M156" i="2"/>
  <c r="J156" i="2"/>
  <c r="G156" i="2"/>
  <c r="V155" i="2"/>
  <c r="S155" i="2"/>
  <c r="P155" i="2"/>
  <c r="M155" i="2"/>
  <c r="J155" i="2"/>
  <c r="G155" i="2"/>
  <c r="V154" i="2"/>
  <c r="S154" i="2"/>
  <c r="P154" i="2"/>
  <c r="M154" i="2"/>
  <c r="J154" i="2"/>
  <c r="G154" i="2"/>
  <c r="V153" i="2"/>
  <c r="S153" i="2"/>
  <c r="P153" i="2"/>
  <c r="M153" i="2"/>
  <c r="J153" i="2"/>
  <c r="G153" i="2"/>
  <c r="V152" i="2"/>
  <c r="S152" i="2"/>
  <c r="P152" i="2"/>
  <c r="M152" i="2"/>
  <c r="J152" i="2"/>
  <c r="G152" i="2"/>
  <c r="T150" i="2"/>
  <c r="Q150" i="2"/>
  <c r="N150" i="2"/>
  <c r="K150" i="2"/>
  <c r="H150" i="2"/>
  <c r="E150" i="2"/>
  <c r="V149" i="2"/>
  <c r="S149" i="2"/>
  <c r="W149" i="2" s="1"/>
  <c r="P149" i="2"/>
  <c r="V148" i="2"/>
  <c r="S148" i="2"/>
  <c r="W148" i="2" s="1"/>
  <c r="P148" i="2"/>
  <c r="V147" i="2"/>
  <c r="S147" i="2"/>
  <c r="W147" i="2" s="1"/>
  <c r="P147" i="2"/>
  <c r="V146" i="2"/>
  <c r="S146" i="2"/>
  <c r="W146" i="2" s="1"/>
  <c r="P146" i="2"/>
  <c r="V145" i="2"/>
  <c r="S145" i="2"/>
  <c r="P145" i="2"/>
  <c r="V144" i="2"/>
  <c r="S144" i="2"/>
  <c r="P144" i="2"/>
  <c r="V143" i="2"/>
  <c r="S143" i="2"/>
  <c r="P143" i="2"/>
  <c r="V142" i="2"/>
  <c r="S142" i="2"/>
  <c r="P142" i="2"/>
  <c r="V141" i="2"/>
  <c r="S141" i="2"/>
  <c r="P141" i="2"/>
  <c r="V140" i="2"/>
  <c r="S140" i="2"/>
  <c r="P140" i="2"/>
  <c r="V139" i="2"/>
  <c r="S139" i="2"/>
  <c r="P139" i="2"/>
  <c r="V136" i="2"/>
  <c r="S136" i="2"/>
  <c r="P136" i="2"/>
  <c r="M136" i="2"/>
  <c r="J136" i="2"/>
  <c r="G136" i="2"/>
  <c r="V135" i="2"/>
  <c r="S135" i="2"/>
  <c r="P135" i="2"/>
  <c r="M135" i="2"/>
  <c r="J135" i="2"/>
  <c r="G135" i="2"/>
  <c r="V134" i="2"/>
  <c r="S134" i="2"/>
  <c r="P134" i="2"/>
  <c r="M134" i="2"/>
  <c r="J134" i="2"/>
  <c r="G134" i="2"/>
  <c r="T133" i="2"/>
  <c r="Q133" i="2"/>
  <c r="N133" i="2"/>
  <c r="K133" i="2"/>
  <c r="H133" i="2"/>
  <c r="E133" i="2"/>
  <c r="V132" i="2"/>
  <c r="S132" i="2"/>
  <c r="P132" i="2"/>
  <c r="M132" i="2"/>
  <c r="G132" i="2"/>
  <c r="V131" i="2"/>
  <c r="S131" i="2"/>
  <c r="P131" i="2"/>
  <c r="M131" i="2"/>
  <c r="J131" i="2"/>
  <c r="G131" i="2"/>
  <c r="V130" i="2"/>
  <c r="S130" i="2"/>
  <c r="P130" i="2"/>
  <c r="P129" i="2" s="1"/>
  <c r="M130" i="2"/>
  <c r="J130" i="2"/>
  <c r="T129" i="2"/>
  <c r="Q129" i="2"/>
  <c r="N129" i="2"/>
  <c r="K129" i="2"/>
  <c r="H129" i="2"/>
  <c r="E129" i="2"/>
  <c r="V128" i="2"/>
  <c r="S128" i="2"/>
  <c r="P128" i="2"/>
  <c r="M128" i="2"/>
  <c r="J128" i="2"/>
  <c r="G128" i="2"/>
  <c r="V127" i="2"/>
  <c r="S127" i="2"/>
  <c r="P127" i="2"/>
  <c r="M127" i="2"/>
  <c r="J127" i="2"/>
  <c r="G127" i="2"/>
  <c r="V126" i="2"/>
  <c r="S126" i="2"/>
  <c r="P126" i="2"/>
  <c r="M126" i="2"/>
  <c r="J126" i="2"/>
  <c r="G126" i="2"/>
  <c r="T125" i="2"/>
  <c r="Q125" i="2"/>
  <c r="N125" i="2"/>
  <c r="K125" i="2"/>
  <c r="H125" i="2"/>
  <c r="E125" i="2"/>
  <c r="V122" i="2"/>
  <c r="S122" i="2"/>
  <c r="P122" i="2"/>
  <c r="M122" i="2"/>
  <c r="J122" i="2"/>
  <c r="G122" i="2"/>
  <c r="V121" i="2"/>
  <c r="S121" i="2"/>
  <c r="P121" i="2"/>
  <c r="M121" i="2"/>
  <c r="J121" i="2"/>
  <c r="G121" i="2"/>
  <c r="V120" i="2"/>
  <c r="S120" i="2"/>
  <c r="P120" i="2"/>
  <c r="M120" i="2"/>
  <c r="J120" i="2"/>
  <c r="G120" i="2"/>
  <c r="T119" i="2"/>
  <c r="Q119" i="2"/>
  <c r="N119" i="2"/>
  <c r="K119" i="2"/>
  <c r="H119" i="2"/>
  <c r="E119" i="2"/>
  <c r="V118" i="2"/>
  <c r="S118" i="2"/>
  <c r="P118" i="2"/>
  <c r="M118" i="2"/>
  <c r="J118" i="2"/>
  <c r="G118" i="2"/>
  <c r="V117" i="2"/>
  <c r="S117" i="2"/>
  <c r="P117" i="2"/>
  <c r="M117" i="2"/>
  <c r="J117" i="2"/>
  <c r="G117" i="2"/>
  <c r="V116" i="2"/>
  <c r="S116" i="2"/>
  <c r="P116" i="2"/>
  <c r="M116" i="2"/>
  <c r="J116" i="2"/>
  <c r="G116" i="2"/>
  <c r="T115" i="2"/>
  <c r="Q115" i="2"/>
  <c r="N115" i="2"/>
  <c r="K115" i="2"/>
  <c r="H115" i="2"/>
  <c r="E115" i="2"/>
  <c r="V114" i="2"/>
  <c r="S114" i="2"/>
  <c r="P114" i="2"/>
  <c r="M114" i="2"/>
  <c r="J114" i="2"/>
  <c r="G114" i="2"/>
  <c r="V113" i="2"/>
  <c r="S113" i="2"/>
  <c r="P113" i="2"/>
  <c r="M113" i="2"/>
  <c r="J113" i="2"/>
  <c r="G113" i="2"/>
  <c r="V112" i="2"/>
  <c r="S112" i="2"/>
  <c r="P112" i="2"/>
  <c r="M112" i="2"/>
  <c r="J112" i="2"/>
  <c r="G112" i="2"/>
  <c r="T111" i="2"/>
  <c r="Q111" i="2"/>
  <c r="N111" i="2"/>
  <c r="K111" i="2"/>
  <c r="H111" i="2"/>
  <c r="E111" i="2"/>
  <c r="V108" i="2"/>
  <c r="S108" i="2"/>
  <c r="P108" i="2"/>
  <c r="M108" i="2"/>
  <c r="J108" i="2"/>
  <c r="G108" i="2"/>
  <c r="V107" i="2"/>
  <c r="S107" i="2"/>
  <c r="P107" i="2"/>
  <c r="M107" i="2"/>
  <c r="J107" i="2"/>
  <c r="G107" i="2"/>
  <c r="V106" i="2"/>
  <c r="S106" i="2"/>
  <c r="P106" i="2"/>
  <c r="M106" i="2"/>
  <c r="J106" i="2"/>
  <c r="G106" i="2"/>
  <c r="T105" i="2"/>
  <c r="Q105" i="2"/>
  <c r="N105" i="2"/>
  <c r="K105" i="2"/>
  <c r="H105" i="2"/>
  <c r="E105" i="2"/>
  <c r="V104" i="2"/>
  <c r="S104" i="2"/>
  <c r="P104" i="2"/>
  <c r="M104" i="2"/>
  <c r="J104" i="2"/>
  <c r="G104" i="2"/>
  <c r="V103" i="2"/>
  <c r="S103" i="2"/>
  <c r="P103" i="2"/>
  <c r="M103" i="2"/>
  <c r="J103" i="2"/>
  <c r="G103" i="2"/>
  <c r="V102" i="2"/>
  <c r="S102" i="2"/>
  <c r="P102" i="2"/>
  <c r="M102" i="2"/>
  <c r="J102" i="2"/>
  <c r="T101" i="2"/>
  <c r="Q101" i="2"/>
  <c r="N101" i="2"/>
  <c r="K101" i="2"/>
  <c r="H101" i="2"/>
  <c r="E101" i="2"/>
  <c r="V100" i="2"/>
  <c r="S100" i="2"/>
  <c r="P100" i="2"/>
  <c r="M100" i="2"/>
  <c r="J100" i="2"/>
  <c r="G100" i="2"/>
  <c r="V99" i="2"/>
  <c r="S99" i="2"/>
  <c r="P99" i="2"/>
  <c r="M99" i="2"/>
  <c r="J99" i="2"/>
  <c r="G99" i="2"/>
  <c r="V98" i="2"/>
  <c r="S98" i="2"/>
  <c r="P98" i="2"/>
  <c r="M98" i="2"/>
  <c r="J98" i="2"/>
  <c r="G98" i="2"/>
  <c r="T97" i="2"/>
  <c r="Q97" i="2"/>
  <c r="N97" i="2"/>
  <c r="K97" i="2"/>
  <c r="H97" i="2"/>
  <c r="E97" i="2"/>
  <c r="V71" i="2"/>
  <c r="S71" i="2"/>
  <c r="P71" i="2"/>
  <c r="M71" i="2"/>
  <c r="J71" i="2"/>
  <c r="V70" i="2"/>
  <c r="S70" i="2"/>
  <c r="P70" i="2"/>
  <c r="M70" i="2"/>
  <c r="J70" i="2"/>
  <c r="V69" i="2"/>
  <c r="S69" i="2"/>
  <c r="P69" i="2"/>
  <c r="M69" i="2"/>
  <c r="J69" i="2"/>
  <c r="T68" i="2"/>
  <c r="Q68" i="2"/>
  <c r="N68" i="2"/>
  <c r="K68" i="2"/>
  <c r="V67" i="2"/>
  <c r="S67" i="2"/>
  <c r="P67" i="2"/>
  <c r="M67" i="2"/>
  <c r="J67" i="2"/>
  <c r="G67" i="2"/>
  <c r="V66" i="2"/>
  <c r="S66" i="2"/>
  <c r="P66" i="2"/>
  <c r="M66" i="2"/>
  <c r="J66" i="2"/>
  <c r="G66" i="2"/>
  <c r="V65" i="2"/>
  <c r="S65" i="2"/>
  <c r="P65" i="2"/>
  <c r="M65" i="2"/>
  <c r="J65" i="2"/>
  <c r="G65" i="2"/>
  <c r="T64" i="2"/>
  <c r="Q64" i="2"/>
  <c r="N64" i="2"/>
  <c r="K64" i="2"/>
  <c r="H64" i="2"/>
  <c r="E64" i="2"/>
  <c r="V61" i="2"/>
  <c r="S61" i="2"/>
  <c r="P61" i="2"/>
  <c r="M61" i="2"/>
  <c r="V60" i="2"/>
  <c r="S60" i="2"/>
  <c r="P60" i="2"/>
  <c r="M60" i="2"/>
  <c r="M59" i="2" s="1"/>
  <c r="V59" i="2"/>
  <c r="T59" i="2"/>
  <c r="Q59" i="2"/>
  <c r="N59" i="2"/>
  <c r="K59" i="2"/>
  <c r="V58" i="2"/>
  <c r="S58" i="2"/>
  <c r="P58" i="2"/>
  <c r="M58" i="2"/>
  <c r="J58" i="2"/>
  <c r="G58" i="2"/>
  <c r="V57" i="2"/>
  <c r="S57" i="2"/>
  <c r="P57" i="2"/>
  <c r="M57" i="2"/>
  <c r="J57" i="2"/>
  <c r="G57" i="2"/>
  <c r="V56" i="2"/>
  <c r="S56" i="2"/>
  <c r="P56" i="2"/>
  <c r="M56" i="2"/>
  <c r="J56" i="2"/>
  <c r="G56" i="2"/>
  <c r="T55" i="2"/>
  <c r="Q55" i="2"/>
  <c r="N55" i="2"/>
  <c r="K55" i="2"/>
  <c r="H55" i="2"/>
  <c r="H62" i="2" s="1"/>
  <c r="E55" i="2"/>
  <c r="E62" i="2" s="1"/>
  <c r="V52" i="2"/>
  <c r="S52" i="2"/>
  <c r="P52" i="2"/>
  <c r="M52" i="2"/>
  <c r="J52" i="2"/>
  <c r="G52" i="2"/>
  <c r="V51" i="2"/>
  <c r="S51" i="2"/>
  <c r="P51" i="2"/>
  <c r="M51" i="2"/>
  <c r="J51" i="2"/>
  <c r="G51" i="2"/>
  <c r="V50" i="2"/>
  <c r="S50" i="2"/>
  <c r="P50" i="2"/>
  <c r="M50" i="2"/>
  <c r="J50" i="2"/>
  <c r="G50" i="2"/>
  <c r="T49" i="2"/>
  <c r="Q49" i="2"/>
  <c r="N49" i="2"/>
  <c r="K49" i="2"/>
  <c r="H49" i="2"/>
  <c r="E49" i="2"/>
  <c r="V48" i="2"/>
  <c r="S48" i="2"/>
  <c r="P48" i="2"/>
  <c r="M48" i="2"/>
  <c r="J48" i="2"/>
  <c r="G48" i="2"/>
  <c r="V47" i="2"/>
  <c r="S47" i="2"/>
  <c r="P47" i="2"/>
  <c r="M47" i="2"/>
  <c r="J47" i="2"/>
  <c r="G47" i="2"/>
  <c r="V46" i="2"/>
  <c r="S46" i="2"/>
  <c r="P46" i="2"/>
  <c r="M46" i="2"/>
  <c r="J46" i="2"/>
  <c r="G46" i="2"/>
  <c r="T45" i="2"/>
  <c r="Q45" i="2"/>
  <c r="N45" i="2"/>
  <c r="K45" i="2"/>
  <c r="H45" i="2"/>
  <c r="E45" i="2"/>
  <c r="V44" i="2"/>
  <c r="S44" i="2"/>
  <c r="P44" i="2"/>
  <c r="M44" i="2"/>
  <c r="J44" i="2"/>
  <c r="G44" i="2"/>
  <c r="V43" i="2"/>
  <c r="S43" i="2"/>
  <c r="P43" i="2"/>
  <c r="M43" i="2"/>
  <c r="J43" i="2"/>
  <c r="G43" i="2"/>
  <c r="V42" i="2"/>
  <c r="S42" i="2"/>
  <c r="P42" i="2"/>
  <c r="M42" i="2"/>
  <c r="J42" i="2"/>
  <c r="G42" i="2"/>
  <c r="T41" i="2"/>
  <c r="Q41" i="2"/>
  <c r="N41" i="2"/>
  <c r="K41" i="2"/>
  <c r="H41" i="2"/>
  <c r="E41" i="2"/>
  <c r="V32" i="2"/>
  <c r="S32" i="2"/>
  <c r="P32" i="2"/>
  <c r="M32" i="2"/>
  <c r="J32" i="2"/>
  <c r="V31" i="2"/>
  <c r="S31" i="2"/>
  <c r="P31" i="2"/>
  <c r="M31" i="2"/>
  <c r="J31" i="2"/>
  <c r="V30" i="2"/>
  <c r="S30" i="2"/>
  <c r="P30" i="2"/>
  <c r="M30" i="2"/>
  <c r="J30" i="2"/>
  <c r="J29" i="2" s="1"/>
  <c r="T29" i="2"/>
  <c r="Q29" i="2"/>
  <c r="N29" i="2"/>
  <c r="K29" i="2"/>
  <c r="H29" i="2"/>
  <c r="E29" i="2"/>
  <c r="V24" i="2"/>
  <c r="S24" i="2"/>
  <c r="P24" i="2"/>
  <c r="M24" i="2"/>
  <c r="J24" i="2"/>
  <c r="V23" i="2"/>
  <c r="S23" i="2"/>
  <c r="P23" i="2"/>
  <c r="M23" i="2"/>
  <c r="V22" i="2"/>
  <c r="S22" i="2"/>
  <c r="P22" i="2"/>
  <c r="M22" i="2"/>
  <c r="J22" i="2"/>
  <c r="T21" i="2"/>
  <c r="Q21" i="2"/>
  <c r="N21" i="2"/>
  <c r="K21" i="2"/>
  <c r="H21" i="2"/>
  <c r="E21" i="2"/>
  <c r="V20" i="2"/>
  <c r="S20" i="2"/>
  <c r="P20" i="2"/>
  <c r="M20" i="2"/>
  <c r="J20" i="2"/>
  <c r="G20" i="2"/>
  <c r="V19" i="2"/>
  <c r="S19" i="2"/>
  <c r="P19" i="2"/>
  <c r="M19" i="2"/>
  <c r="J19" i="2"/>
  <c r="G19" i="2"/>
  <c r="V18" i="2"/>
  <c r="S18" i="2"/>
  <c r="P18" i="2"/>
  <c r="M18" i="2"/>
  <c r="J18" i="2"/>
  <c r="G18" i="2"/>
  <c r="T17" i="2"/>
  <c r="Q17" i="2"/>
  <c r="N17" i="2"/>
  <c r="K17" i="2"/>
  <c r="H17" i="2"/>
  <c r="E17" i="2"/>
  <c r="V16" i="2"/>
  <c r="S16" i="2"/>
  <c r="P16" i="2"/>
  <c r="M16" i="2"/>
  <c r="J16" i="2"/>
  <c r="G16" i="2"/>
  <c r="V15" i="2"/>
  <c r="S15" i="2"/>
  <c r="P15" i="2"/>
  <c r="M15" i="2"/>
  <c r="J15" i="2"/>
  <c r="G15" i="2"/>
  <c r="V14" i="2"/>
  <c r="S14" i="2"/>
  <c r="P14" i="2"/>
  <c r="M14" i="2"/>
  <c r="J14" i="2"/>
  <c r="G14" i="2"/>
  <c r="T13" i="2"/>
  <c r="Q13" i="2"/>
  <c r="N13" i="2"/>
  <c r="K13" i="2"/>
  <c r="H13" i="2"/>
  <c r="E13" i="2"/>
  <c r="A5" i="2"/>
  <c r="A4" i="2"/>
  <c r="A3" i="2"/>
  <c r="A2" i="2"/>
  <c r="L30" i="1"/>
  <c r="H30" i="1"/>
  <c r="G30" i="1"/>
  <c r="F30" i="1"/>
  <c r="E30" i="1"/>
  <c r="D30" i="1"/>
  <c r="J29" i="1"/>
  <c r="N29" i="1" s="1"/>
  <c r="J28" i="1"/>
  <c r="J27" i="1"/>
  <c r="N27" i="1" s="1"/>
  <c r="J200" i="2" l="1"/>
  <c r="J21" i="2"/>
  <c r="J30" i="1"/>
  <c r="T62" i="2"/>
  <c r="M29" i="1"/>
  <c r="W71" i="2"/>
  <c r="P115" i="2"/>
  <c r="W193" i="2"/>
  <c r="X202" i="2"/>
  <c r="Y202" i="2" s="1"/>
  <c r="W205" i="2"/>
  <c r="X206" i="2"/>
  <c r="K228" i="2"/>
  <c r="K137" i="2"/>
  <c r="V133" i="2"/>
  <c r="G41" i="2"/>
  <c r="J119" i="2"/>
  <c r="M133" i="2"/>
  <c r="S133" i="2"/>
  <c r="W136" i="2"/>
  <c r="X143" i="2"/>
  <c r="X145" i="2"/>
  <c r="J115" i="2"/>
  <c r="S119" i="2"/>
  <c r="W122" i="2"/>
  <c r="Y122" i="2" s="1"/>
  <c r="J68" i="2"/>
  <c r="P133" i="2"/>
  <c r="X135" i="2"/>
  <c r="S185" i="2"/>
  <c r="M185" i="2"/>
  <c r="W188" i="2"/>
  <c r="X204" i="2"/>
  <c r="V68" i="2"/>
  <c r="H228" i="2"/>
  <c r="G17" i="2"/>
  <c r="E27" i="2" s="1"/>
  <c r="G27" i="2" s="1"/>
  <c r="J185" i="2"/>
  <c r="S196" i="2"/>
  <c r="M196" i="2"/>
  <c r="W199" i="2"/>
  <c r="S200" i="2"/>
  <c r="X203" i="2"/>
  <c r="P13" i="2"/>
  <c r="N26" i="2" s="1"/>
  <c r="X15" i="2"/>
  <c r="M17" i="2"/>
  <c r="K27" i="2" s="1"/>
  <c r="M27" i="2" s="1"/>
  <c r="M41" i="2"/>
  <c r="W43" i="2"/>
  <c r="J101" i="2"/>
  <c r="V111" i="2"/>
  <c r="X149" i="2"/>
  <c r="Y149" i="2" s="1"/>
  <c r="M173" i="2"/>
  <c r="S183" i="2"/>
  <c r="G158" i="2"/>
  <c r="S158" i="2"/>
  <c r="X175" i="2"/>
  <c r="X176" i="2"/>
  <c r="J111" i="2"/>
  <c r="J123" i="2" s="1"/>
  <c r="X116" i="2"/>
  <c r="V115" i="2"/>
  <c r="X118" i="2"/>
  <c r="X155" i="2"/>
  <c r="X156" i="2"/>
  <c r="X157" i="2"/>
  <c r="W161" i="2"/>
  <c r="W162" i="2"/>
  <c r="W163" i="2"/>
  <c r="S177" i="2"/>
  <c r="X191" i="2"/>
  <c r="X194" i="2"/>
  <c r="S68" i="2"/>
  <c r="V101" i="2"/>
  <c r="X106" i="2"/>
  <c r="V105" i="2"/>
  <c r="X107" i="2"/>
  <c r="X108" i="2"/>
  <c r="M111" i="2"/>
  <c r="W114" i="2"/>
  <c r="X120" i="2"/>
  <c r="V119" i="2"/>
  <c r="P119" i="2"/>
  <c r="X122" i="2"/>
  <c r="V125" i="2"/>
  <c r="X147" i="2"/>
  <c r="X161" i="2"/>
  <c r="X163" i="2"/>
  <c r="V177" i="2"/>
  <c r="W180" i="2"/>
  <c r="W181" i="2"/>
  <c r="X187" i="2"/>
  <c r="X188" i="2"/>
  <c r="X189" i="2"/>
  <c r="X192" i="2"/>
  <c r="X193" i="2"/>
  <c r="E53" i="2"/>
  <c r="E109" i="2"/>
  <c r="P166" i="2"/>
  <c r="P190" i="2"/>
  <c r="V190" i="2"/>
  <c r="W207" i="2"/>
  <c r="W208" i="2"/>
  <c r="X164" i="2"/>
  <c r="V185" i="2"/>
  <c r="X102" i="2"/>
  <c r="X103" i="2"/>
  <c r="X104" i="2"/>
  <c r="X121" i="2"/>
  <c r="M125" i="2"/>
  <c r="X130" i="2"/>
  <c r="V129" i="2"/>
  <c r="X131" i="2"/>
  <c r="X132" i="2"/>
  <c r="W157" i="2"/>
  <c r="X165" i="2"/>
  <c r="X168" i="2"/>
  <c r="V173" i="2"/>
  <c r="X170" i="2"/>
  <c r="M183" i="2"/>
  <c r="X208" i="2"/>
  <c r="V123" i="2"/>
  <c r="V13" i="2"/>
  <c r="T26" i="2" s="1"/>
  <c r="K53" i="2"/>
  <c r="P101" i="2"/>
  <c r="X126" i="2"/>
  <c r="X127" i="2"/>
  <c r="X128" i="2"/>
  <c r="E137" i="2"/>
  <c r="P150" i="2"/>
  <c r="X140" i="2"/>
  <c r="X153" i="2"/>
  <c r="X162" i="2"/>
  <c r="W169" i="2"/>
  <c r="W170" i="2"/>
  <c r="W171" i="2"/>
  <c r="M177" i="2"/>
  <c r="X179" i="2"/>
  <c r="V183" i="2"/>
  <c r="X181" i="2"/>
  <c r="X182" i="2"/>
  <c r="X197" i="2"/>
  <c r="X199" i="2"/>
  <c r="X16" i="2"/>
  <c r="V41" i="2"/>
  <c r="P41" i="2"/>
  <c r="J45" i="2"/>
  <c r="V45" i="2"/>
  <c r="V55" i="2"/>
  <c r="V62" i="2" s="1"/>
  <c r="N62" i="2"/>
  <c r="X69" i="2"/>
  <c r="X70" i="2"/>
  <c r="X71" i="2"/>
  <c r="Y71" i="2" s="1"/>
  <c r="Z71" i="2" s="1"/>
  <c r="S101" i="2"/>
  <c r="M101" i="2"/>
  <c r="W104" i="2"/>
  <c r="Y104" i="2" s="1"/>
  <c r="X112" i="2"/>
  <c r="X113" i="2"/>
  <c r="X114" i="2"/>
  <c r="S115" i="2"/>
  <c r="M115" i="2"/>
  <c r="W118" i="2"/>
  <c r="J125" i="2"/>
  <c r="N137" i="2"/>
  <c r="W172" i="2"/>
  <c r="N228" i="2"/>
  <c r="W206" i="2"/>
  <c r="X207" i="2"/>
  <c r="S29" i="2"/>
  <c r="M68" i="2"/>
  <c r="Q109" i="2"/>
  <c r="P111" i="2"/>
  <c r="S125" i="2"/>
  <c r="W128" i="2"/>
  <c r="S129" i="2"/>
  <c r="M129" i="2"/>
  <c r="W132" i="2"/>
  <c r="S150" i="2"/>
  <c r="W140" i="2"/>
  <c r="W141" i="2"/>
  <c r="X142" i="2"/>
  <c r="X144" i="2"/>
  <c r="X152" i="2"/>
  <c r="W154" i="2"/>
  <c r="W164" i="2"/>
  <c r="W165" i="2"/>
  <c r="W182" i="2"/>
  <c r="P183" i="2"/>
  <c r="W189" i="2"/>
  <c r="Y189" i="2" s="1"/>
  <c r="V200" i="2"/>
  <c r="P200" i="2"/>
  <c r="Q53" i="2"/>
  <c r="K109" i="2"/>
  <c r="N109" i="2"/>
  <c r="J133" i="2"/>
  <c r="X134" i="2"/>
  <c r="X136" i="2"/>
  <c r="X139" i="2"/>
  <c r="V150" i="2"/>
  <c r="X141" i="2"/>
  <c r="W142" i="2"/>
  <c r="W143" i="2"/>
  <c r="Y143" i="2" s="1"/>
  <c r="W144" i="2"/>
  <c r="W145" i="2"/>
  <c r="X146" i="2"/>
  <c r="Y146" i="2" s="1"/>
  <c r="X148" i="2"/>
  <c r="Y148" i="2" s="1"/>
  <c r="M158" i="2"/>
  <c r="W153" i="2"/>
  <c r="X154" i="2"/>
  <c r="W155" i="2"/>
  <c r="W156" i="2"/>
  <c r="V166" i="2"/>
  <c r="G173" i="2"/>
  <c r="S173" i="2"/>
  <c r="W176" i="2"/>
  <c r="T53" i="2"/>
  <c r="S105" i="2"/>
  <c r="W108" i="2"/>
  <c r="X117" i="2"/>
  <c r="P125" i="2"/>
  <c r="P137" i="2" s="1"/>
  <c r="J129" i="2"/>
  <c r="Q137" i="2"/>
  <c r="T137" i="2"/>
  <c r="P158" i="2"/>
  <c r="S166" i="2"/>
  <c r="X171" i="2"/>
  <c r="X172" i="2"/>
  <c r="J190" i="2"/>
  <c r="M190" i="2"/>
  <c r="W194" i="2"/>
  <c r="T228" i="2"/>
  <c r="W203" i="2"/>
  <c r="W204" i="2"/>
  <c r="X205" i="2"/>
  <c r="Y205" i="2" s="1"/>
  <c r="Z205" i="2" s="1"/>
  <c r="M64" i="2"/>
  <c r="S64" i="2"/>
  <c r="W67" i="2"/>
  <c r="X98" i="2"/>
  <c r="V97" i="2"/>
  <c r="X99" i="2"/>
  <c r="X100" i="2"/>
  <c r="S49" i="2"/>
  <c r="M49" i="2"/>
  <c r="S97" i="2"/>
  <c r="W100" i="2"/>
  <c r="P68" i="2"/>
  <c r="X31" i="2"/>
  <c r="X56" i="2"/>
  <c r="X57" i="2"/>
  <c r="X58" i="2"/>
  <c r="S41" i="2"/>
  <c r="P55" i="2"/>
  <c r="S55" i="2"/>
  <c r="M55" i="2"/>
  <c r="M62" i="2" s="1"/>
  <c r="W58" i="2"/>
  <c r="J13" i="2"/>
  <c r="H26" i="2" s="1"/>
  <c r="J26" i="2" s="1"/>
  <c r="X44" i="2"/>
  <c r="X46" i="2"/>
  <c r="X47" i="2"/>
  <c r="X48" i="2"/>
  <c r="V49" i="2"/>
  <c r="P49" i="2"/>
  <c r="X52" i="2"/>
  <c r="J55" i="2"/>
  <c r="J62" i="2" s="1"/>
  <c r="W60" i="2"/>
  <c r="W22" i="2"/>
  <c r="W44" i="2"/>
  <c r="S45" i="2"/>
  <c r="M45" i="2"/>
  <c r="W48" i="2"/>
  <c r="W50" i="2"/>
  <c r="W51" i="2"/>
  <c r="W52" i="2"/>
  <c r="X60" i="2"/>
  <c r="X61" i="2"/>
  <c r="X65" i="2"/>
  <c r="V64" i="2"/>
  <c r="X66" i="2"/>
  <c r="X67" i="2"/>
  <c r="V29" i="2"/>
  <c r="X43" i="2"/>
  <c r="X23" i="2"/>
  <c r="P21" i="2"/>
  <c r="N28" i="2" s="1"/>
  <c r="P28" i="2" s="1"/>
  <c r="W24" i="2"/>
  <c r="S17" i="2"/>
  <c r="Q27" i="2" s="1"/>
  <c r="S27" i="2" s="1"/>
  <c r="H28" i="2"/>
  <c r="J28" i="2" s="1"/>
  <c r="V21" i="2"/>
  <c r="T28" i="2" s="1"/>
  <c r="V28" i="2" s="1"/>
  <c r="P29" i="2"/>
  <c r="W14" i="2"/>
  <c r="S13" i="2"/>
  <c r="Q26" i="2" s="1"/>
  <c r="M13" i="2"/>
  <c r="K26" i="2" s="1"/>
  <c r="W16" i="2"/>
  <c r="X18" i="2"/>
  <c r="V17" i="2"/>
  <c r="T27" i="2" s="1"/>
  <c r="V27" i="2" s="1"/>
  <c r="X19" i="2"/>
  <c r="X20" i="2"/>
  <c r="M21" i="2"/>
  <c r="K28" i="2" s="1"/>
  <c r="M28" i="2" s="1"/>
  <c r="M29" i="2"/>
  <c r="W31" i="2"/>
  <c r="X32" i="2"/>
  <c r="W18" i="2"/>
  <c r="W19" i="2"/>
  <c r="W20" i="2"/>
  <c r="S21" i="2"/>
  <c r="Q28" i="2" s="1"/>
  <c r="S28" i="2" s="1"/>
  <c r="W32" i="2"/>
  <c r="X24" i="2"/>
  <c r="X22" i="2"/>
  <c r="W102" i="2"/>
  <c r="G101" i="2"/>
  <c r="W134" i="2"/>
  <c r="W23" i="2"/>
  <c r="W46" i="2"/>
  <c r="G45" i="2"/>
  <c r="X50" i="2"/>
  <c r="J49" i="2"/>
  <c r="W56" i="2"/>
  <c r="G55" i="2"/>
  <c r="G62" i="2" s="1"/>
  <c r="Q62" i="2"/>
  <c r="G64" i="2"/>
  <c r="W66" i="2"/>
  <c r="W69" i="2"/>
  <c r="W103" i="2"/>
  <c r="W116" i="2"/>
  <c r="G115" i="2"/>
  <c r="G125" i="2"/>
  <c r="W127" i="2"/>
  <c r="W131" i="2"/>
  <c r="X14" i="2"/>
  <c r="W30" i="2"/>
  <c r="W65" i="2"/>
  <c r="W113" i="2"/>
  <c r="W15" i="2"/>
  <c r="G13" i="2"/>
  <c r="J17" i="2"/>
  <c r="H27" i="2" s="1"/>
  <c r="J27" i="2" s="1"/>
  <c r="P17" i="2"/>
  <c r="N27" i="2" s="1"/>
  <c r="P27" i="2" s="1"/>
  <c r="G21" i="2"/>
  <c r="G28" i="2" s="1"/>
  <c r="G49" i="2"/>
  <c r="N53" i="2"/>
  <c r="X51" i="2"/>
  <c r="W57" i="2"/>
  <c r="K62" i="2"/>
  <c r="W61" i="2"/>
  <c r="W70" i="2"/>
  <c r="H109" i="2"/>
  <c r="T109" i="2"/>
  <c r="M105" i="2"/>
  <c r="W106" i="2"/>
  <c r="X186" i="2"/>
  <c r="P185" i="2"/>
  <c r="W42" i="2"/>
  <c r="G97" i="2"/>
  <c r="W99" i="2"/>
  <c r="X30" i="2"/>
  <c r="X42" i="2"/>
  <c r="J41" i="2"/>
  <c r="P45" i="2"/>
  <c r="W47" i="2"/>
  <c r="H53" i="2"/>
  <c r="S59" i="2"/>
  <c r="M97" i="2"/>
  <c r="W98" i="2"/>
  <c r="G105" i="2"/>
  <c r="W107" i="2"/>
  <c r="W112" i="2"/>
  <c r="G111" i="2"/>
  <c r="S111" i="2"/>
  <c r="Y147" i="2"/>
  <c r="P59" i="2"/>
  <c r="J64" i="2"/>
  <c r="P64" i="2"/>
  <c r="J97" i="2"/>
  <c r="P97" i="2"/>
  <c r="J105" i="2"/>
  <c r="P105" i="2"/>
  <c r="W117" i="2"/>
  <c r="M119" i="2"/>
  <c r="W120" i="2"/>
  <c r="H137" i="2"/>
  <c r="G133" i="2"/>
  <c r="W135" i="2"/>
  <c r="M150" i="2"/>
  <c r="W152" i="2"/>
  <c r="M166" i="2"/>
  <c r="W160" i="2"/>
  <c r="W175" i="2"/>
  <c r="G177" i="2"/>
  <c r="X198" i="2"/>
  <c r="J196" i="2"/>
  <c r="G119" i="2"/>
  <c r="W121" i="2"/>
  <c r="X169" i="2"/>
  <c r="P173" i="2"/>
  <c r="W191" i="2"/>
  <c r="S190" i="2"/>
  <c r="W126" i="2"/>
  <c r="W130" i="2"/>
  <c r="G129" i="2"/>
  <c r="G150" i="2"/>
  <c r="W139" i="2"/>
  <c r="X180" i="2"/>
  <c r="Y180" i="2" s="1"/>
  <c r="Z180" i="2" s="1"/>
  <c r="J183" i="2"/>
  <c r="M200" i="2"/>
  <c r="W201" i="2"/>
  <c r="J150" i="2"/>
  <c r="P177" i="2"/>
  <c r="W186" i="2"/>
  <c r="G185" i="2"/>
  <c r="P196" i="2"/>
  <c r="W198" i="2"/>
  <c r="Q228" i="2"/>
  <c r="J177" i="2"/>
  <c r="W192" i="2"/>
  <c r="J158" i="2"/>
  <c r="V158" i="2"/>
  <c r="J166" i="2"/>
  <c r="X160" i="2"/>
  <c r="G166" i="2"/>
  <c r="W168" i="2"/>
  <c r="J173" i="2"/>
  <c r="W179" i="2"/>
  <c r="G183" i="2"/>
  <c r="W187" i="2"/>
  <c r="W197" i="2"/>
  <c r="G196" i="2"/>
  <c r="X201" i="2"/>
  <c r="Y100" i="2" l="1"/>
  <c r="W200" i="2"/>
  <c r="Y200" i="2" s="1"/>
  <c r="Y18" i="2"/>
  <c r="X68" i="2"/>
  <c r="Y188" i="2"/>
  <c r="Y163" i="2"/>
  <c r="Y108" i="2"/>
  <c r="J228" i="2"/>
  <c r="Y155" i="2"/>
  <c r="Y128" i="2"/>
  <c r="Y207" i="2"/>
  <c r="Z207" i="2" s="1"/>
  <c r="X200" i="2"/>
  <c r="Y204" i="2"/>
  <c r="Y136" i="2"/>
  <c r="Y164" i="2"/>
  <c r="Y206" i="2"/>
  <c r="Z206" i="2" s="1"/>
  <c r="V137" i="2"/>
  <c r="Y193" i="2"/>
  <c r="Z193" i="2" s="1"/>
  <c r="Y117" i="2"/>
  <c r="Y135" i="2"/>
  <c r="Y145" i="2"/>
  <c r="Y162" i="2"/>
  <c r="Y127" i="2"/>
  <c r="Y187" i="2"/>
  <c r="M228" i="2"/>
  <c r="Y194" i="2"/>
  <c r="Z194" i="2" s="1"/>
  <c r="Y114" i="2"/>
  <c r="S228" i="2"/>
  <c r="X185" i="2"/>
  <c r="X119" i="2"/>
  <c r="W190" i="2"/>
  <c r="X29" i="2"/>
  <c r="Y29" i="2" s="1"/>
  <c r="Z29" i="2" s="1"/>
  <c r="S137" i="2"/>
  <c r="Y199" i="2"/>
  <c r="G228" i="2"/>
  <c r="Y203" i="2"/>
  <c r="W68" i="2"/>
  <c r="G109" i="2"/>
  <c r="W27" i="2"/>
  <c r="Y43" i="2"/>
  <c r="Y208" i="2"/>
  <c r="Z208" i="2" s="1"/>
  <c r="W29" i="2"/>
  <c r="Y165" i="2"/>
  <c r="X101" i="2"/>
  <c r="X177" i="2"/>
  <c r="X190" i="2"/>
  <c r="Y15" i="2"/>
  <c r="X13" i="2"/>
  <c r="Y192" i="2"/>
  <c r="Z192" i="2" s="1"/>
  <c r="Y113" i="2"/>
  <c r="Y176" i="2"/>
  <c r="Y140" i="2"/>
  <c r="X158" i="2"/>
  <c r="Y171" i="2"/>
  <c r="X115" i="2"/>
  <c r="Y121" i="2"/>
  <c r="Y107" i="2"/>
  <c r="Y131" i="2"/>
  <c r="Y156" i="2"/>
  <c r="X105" i="2"/>
  <c r="Y161" i="2"/>
  <c r="M137" i="2"/>
  <c r="Y132" i="2"/>
  <c r="Y181" i="2"/>
  <c r="X173" i="2"/>
  <c r="S123" i="2"/>
  <c r="Y118" i="2"/>
  <c r="Y16" i="2"/>
  <c r="V53" i="2"/>
  <c r="P123" i="2"/>
  <c r="X111" i="2"/>
  <c r="X125" i="2"/>
  <c r="Y157" i="2"/>
  <c r="X129" i="2"/>
  <c r="V228" i="2"/>
  <c r="Y144" i="2"/>
  <c r="Y141" i="2"/>
  <c r="Z141" i="2" s="1"/>
  <c r="X196" i="2"/>
  <c r="S62" i="2"/>
  <c r="X166" i="2"/>
  <c r="P228" i="2"/>
  <c r="M123" i="2"/>
  <c r="Y22" i="2"/>
  <c r="Z22" i="2" s="1"/>
  <c r="Y182" i="2"/>
  <c r="Y169" i="2"/>
  <c r="P62" i="2"/>
  <c r="Y103" i="2"/>
  <c r="V109" i="2"/>
  <c r="M53" i="2"/>
  <c r="Y153" i="2"/>
  <c r="Y170" i="2"/>
  <c r="Y23" i="2"/>
  <c r="Z23" i="2" s="1"/>
  <c r="Y57" i="2"/>
  <c r="X21" i="2"/>
  <c r="Y67" i="2"/>
  <c r="S109" i="2"/>
  <c r="P53" i="2"/>
  <c r="X150" i="2"/>
  <c r="Y142" i="2"/>
  <c r="Y154" i="2"/>
  <c r="X41" i="2"/>
  <c r="Y70" i="2"/>
  <c r="Z70" i="2" s="1"/>
  <c r="Y51" i="2"/>
  <c r="Y31" i="2"/>
  <c r="Z31" i="2" s="1"/>
  <c r="X97" i="2"/>
  <c r="X133" i="2"/>
  <c r="Y172" i="2"/>
  <c r="Y198" i="2"/>
  <c r="Y99" i="2"/>
  <c r="X64" i="2"/>
  <c r="J137" i="2"/>
  <c r="Y47" i="2"/>
  <c r="Y66" i="2"/>
  <c r="Y52" i="2"/>
  <c r="X45" i="2"/>
  <c r="X55" i="2"/>
  <c r="Y61" i="2"/>
  <c r="S53" i="2"/>
  <c r="Y60" i="2"/>
  <c r="X28" i="2"/>
  <c r="Y44" i="2"/>
  <c r="Y58" i="2"/>
  <c r="J109" i="2"/>
  <c r="G53" i="2"/>
  <c r="Y48" i="2"/>
  <c r="W49" i="2"/>
  <c r="Y24" i="2"/>
  <c r="Z24" i="2" s="1"/>
  <c r="X59" i="2"/>
  <c r="W13" i="2"/>
  <c r="Y32" i="2"/>
  <c r="Z32" i="2" s="1"/>
  <c r="W17" i="2"/>
  <c r="X17" i="2"/>
  <c r="Y20" i="2"/>
  <c r="W28" i="2"/>
  <c r="Y19" i="2"/>
  <c r="Y126" i="2"/>
  <c r="W125" i="2"/>
  <c r="K25" i="2"/>
  <c r="M26" i="2"/>
  <c r="M25" i="2" s="1"/>
  <c r="M39" i="2" s="1"/>
  <c r="Y168" i="2"/>
  <c r="W173" i="2"/>
  <c r="Y201" i="2"/>
  <c r="X183" i="2"/>
  <c r="Y191" i="2"/>
  <c r="Z191" i="2" s="1"/>
  <c r="Y175" i="2"/>
  <c r="W177" i="2"/>
  <c r="W158" i="2"/>
  <c r="Y152" i="2"/>
  <c r="G137" i="2"/>
  <c r="G123" i="2"/>
  <c r="Y106" i="2"/>
  <c r="W105" i="2"/>
  <c r="E26" i="2"/>
  <c r="Y65" i="2"/>
  <c r="W64" i="2"/>
  <c r="Y56" i="2"/>
  <c r="W55" i="2"/>
  <c r="Y134" i="2"/>
  <c r="W133" i="2"/>
  <c r="W21" i="2"/>
  <c r="Y14" i="2"/>
  <c r="X27" i="2"/>
  <c r="Y27" i="2" s="1"/>
  <c r="W185" i="2"/>
  <c r="Y186" i="2"/>
  <c r="W166" i="2"/>
  <c r="Y160" i="2"/>
  <c r="Z160" i="2" s="1"/>
  <c r="W111" i="2"/>
  <c r="Y112" i="2"/>
  <c r="M109" i="2"/>
  <c r="Y30" i="2"/>
  <c r="Z30" i="2" s="1"/>
  <c r="W115" i="2"/>
  <c r="Y116" i="2"/>
  <c r="Y69" i="2"/>
  <c r="Z69" i="2" s="1"/>
  <c r="W59" i="2"/>
  <c r="J53" i="2"/>
  <c r="W45" i="2"/>
  <c r="Y46" i="2"/>
  <c r="P26" i="2"/>
  <c r="P25" i="2" s="1"/>
  <c r="P39" i="2" s="1"/>
  <c r="N25" i="2"/>
  <c r="Y197" i="2"/>
  <c r="W196" i="2"/>
  <c r="Y42" i="2"/>
  <c r="W41" i="2"/>
  <c r="J25" i="2"/>
  <c r="J39" i="2" s="1"/>
  <c r="Y179" i="2"/>
  <c r="W183" i="2"/>
  <c r="W150" i="2"/>
  <c r="Y139" i="2"/>
  <c r="Z139" i="2" s="1"/>
  <c r="W129" i="2"/>
  <c r="Y130" i="2"/>
  <c r="Z130" i="2" s="1"/>
  <c r="Y120" i="2"/>
  <c r="W119" i="2"/>
  <c r="Y119" i="2" s="1"/>
  <c r="P109" i="2"/>
  <c r="Y98" i="2"/>
  <c r="W97" i="2"/>
  <c r="X49" i="2"/>
  <c r="V26" i="2"/>
  <c r="V25" i="2" s="1"/>
  <c r="V39" i="2" s="1"/>
  <c r="T25" i="2"/>
  <c r="W101" i="2"/>
  <c r="Y102" i="2"/>
  <c r="Z102" i="2" s="1"/>
  <c r="Y50" i="2"/>
  <c r="H25" i="2"/>
  <c r="Q25" i="2"/>
  <c r="S26" i="2"/>
  <c r="S25" i="2" s="1"/>
  <c r="S39" i="2" s="1"/>
  <c r="Y166" i="2" l="1"/>
  <c r="Z166" i="2" s="1"/>
  <c r="Y158" i="2"/>
  <c r="Y13" i="2"/>
  <c r="Y68" i="2"/>
  <c r="Z68" i="2" s="1"/>
  <c r="Y185" i="2"/>
  <c r="Y196" i="2"/>
  <c r="M229" i="2"/>
  <c r="M231" i="2" s="1"/>
  <c r="Y125" i="2"/>
  <c r="X123" i="2"/>
  <c r="Y177" i="2"/>
  <c r="Y41" i="2"/>
  <c r="Y190" i="2"/>
  <c r="Z190" i="2" s="1"/>
  <c r="Y101" i="2"/>
  <c r="Z101" i="2" s="1"/>
  <c r="J229" i="2"/>
  <c r="X228" i="2"/>
  <c r="Y115" i="2"/>
  <c r="Y173" i="2"/>
  <c r="X109" i="2"/>
  <c r="Y64" i="2"/>
  <c r="Y183" i="2"/>
  <c r="Z183" i="2" s="1"/>
  <c r="X137" i="2"/>
  <c r="Y129" i="2"/>
  <c r="Z129" i="2" s="1"/>
  <c r="Y150" i="2"/>
  <c r="V229" i="2"/>
  <c r="V231" i="2" s="1"/>
  <c r="S229" i="2"/>
  <c r="S231" i="2" s="1"/>
  <c r="Y55" i="2"/>
  <c r="Y21" i="2"/>
  <c r="Z21" i="2" s="1"/>
  <c r="Y97" i="2"/>
  <c r="X62" i="2"/>
  <c r="X53" i="2"/>
  <c r="Y45" i="2"/>
  <c r="P229" i="2"/>
  <c r="P231" i="2" s="1"/>
  <c r="Y28" i="2"/>
  <c r="Z28" i="2" s="1"/>
  <c r="Y17" i="2"/>
  <c r="X26" i="2"/>
  <c r="X25" i="2" s="1"/>
  <c r="X39" i="2" s="1"/>
  <c r="W53" i="2"/>
  <c r="W137" i="2"/>
  <c r="Y133" i="2"/>
  <c r="Y105" i="2"/>
  <c r="W109" i="2"/>
  <c r="Y49" i="2"/>
  <c r="W62" i="2"/>
  <c r="Y59" i="2"/>
  <c r="E25" i="2"/>
  <c r="G26" i="2"/>
  <c r="W123" i="2"/>
  <c r="Y123" i="2" s="1"/>
  <c r="Y111" i="2"/>
  <c r="W228" i="2"/>
  <c r="Z200" i="2"/>
  <c r="Y228" i="2" l="1"/>
  <c r="Y137" i="2"/>
  <c r="C28" i="1"/>
  <c r="Z137" i="2"/>
  <c r="Z228" i="2"/>
  <c r="Y109" i="2"/>
  <c r="Y62" i="2"/>
  <c r="Y53" i="2"/>
  <c r="X229" i="2"/>
  <c r="W26" i="2"/>
  <c r="G25" i="2"/>
  <c r="G39" i="2" s="1"/>
  <c r="G229" i="2" s="1"/>
  <c r="G231" i="2" s="1"/>
  <c r="N28" i="1" l="1"/>
  <c r="M28" i="1" s="1"/>
  <c r="C30" i="1"/>
  <c r="N30" i="1" s="1"/>
  <c r="M30" i="1" s="1"/>
  <c r="J231" i="2"/>
  <c r="W25" i="2"/>
  <c r="Y26" i="2"/>
  <c r="X231" i="2" l="1"/>
  <c r="Y25" i="2"/>
  <c r="Z25" i="2" s="1"/>
  <c r="W39" i="2"/>
  <c r="W229" i="2" l="1"/>
  <c r="W231" i="2" s="1"/>
  <c r="Y39" i="2"/>
  <c r="Y229" i="2" s="1"/>
  <c r="Z229" i="2" l="1"/>
  <c r="Z39" i="2"/>
</calcChain>
</file>

<file path=xl/sharedStrings.xml><?xml version="1.0" encoding="utf-8"?>
<sst xmlns="http://schemas.openxmlformats.org/spreadsheetml/2006/main" count="847" uniqueCount="452">
  <si>
    <t xml:space="preserve">
</t>
  </si>
  <si>
    <t>Назва ЛОТ-у:</t>
  </si>
  <si>
    <t xml:space="preserve">  ЗВІТ</t>
  </si>
  <si>
    <t xml:space="preserve">про надходження та використання коштів для реалізації проекту </t>
  </si>
  <si>
    <t>Загальна сума гранту</t>
  </si>
  <si>
    <t>Загальна сума співфінансування</t>
  </si>
  <si>
    <t>Загальна сума всього проекту</t>
  </si>
  <si>
    <t>Кошти організацій-партнерів (повна назва організації)</t>
  </si>
  <si>
    <t>Кошти державного та місцевих бюджетів (повна назва організації)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</si>
  <si>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</si>
  <si>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</si>
  <si>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</si>
  <si>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</si>
  <si>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</si>
  <si>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</si>
  <si>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</si>
  <si>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</si>
  <si>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</si>
  <si>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</si>
  <si>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</si>
  <si>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</si>
  <si>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</si>
  <si>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</si>
  <si>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</si>
  <si>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</si>
  <si>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</si>
  <si>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</si>
  <si>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</si>
  <si>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</si>
  <si>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</si>
  <si>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</si>
  <si>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</si>
  <si>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</si>
  <si>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</si>
  <si>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</si>
  <si>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</si>
  <si>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</si>
  <si>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</si>
  <si>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>Звіт про надходження та використання коштів для реалізації проекту</t>
  </si>
  <si>
    <t>Розділ:
Стаття: 
Підстаття: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</si>
  <si>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</si>
  <si>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</si>
  <si>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</si>
  <si>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</si>
  <si>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співфінансування</t>
  </si>
  <si>
    <t>Витрати за рахунок  реінвестиції</t>
  </si>
  <si>
    <t xml:space="preserve">Загальна  сума витрат по проекту, грн. </t>
  </si>
  <si>
    <t>Примітки</t>
  </si>
  <si>
    <t>Планові витрати відповідно до заявки</t>
  </si>
  <si>
    <t>Фактичні витрати відповідно до заявки</t>
  </si>
  <si>
    <t>планова, грн. (=7+13+19)</t>
  </si>
  <si>
    <t>фактична, грн. (=10+16+22)</t>
  </si>
  <si>
    <t>різниця</t>
  </si>
  <si>
    <t>Кількість/
Період</t>
  </si>
  <si>
    <t>Вартість за одиницю, грн</t>
  </si>
  <si>
    <t>Загальна сума, грн. (=5*6)</t>
  </si>
  <si>
    <t>Загальна сума, грн. (=8*9)</t>
  </si>
  <si>
    <t>Вартість за одиницю, грн.</t>
  </si>
  <si>
    <t>Загальна сума, грн. (11*12)</t>
  </si>
  <si>
    <t>Загальна сума, грн. (=14*15)</t>
  </si>
  <si>
    <t>Загальна сума, грн. (=17*18)</t>
  </si>
  <si>
    <t>Загальна сума, грн. (=20*21)</t>
  </si>
  <si>
    <t xml:space="preserve">грн. </t>
  </si>
  <si>
    <t>Розділ:</t>
  </si>
  <si>
    <t>ВИТРАТИ:</t>
  </si>
  <si>
    <t>Стаття:</t>
  </si>
  <si>
    <t xml:space="preserve">Винагорода членам команди проєкту </t>
  </si>
  <si>
    <t>Підстаття:</t>
  </si>
  <si>
    <t>1.1</t>
  </si>
  <si>
    <t>Оплата праці штатних працівників  організації- заявника (лише у вигляді премії)</t>
  </si>
  <si>
    <t>Пункт:</t>
  </si>
  <si>
    <t>1.1.1</t>
  </si>
  <si>
    <t xml:space="preserve"> Повне ПІБ, посада (роль у проєкті)</t>
  </si>
  <si>
    <t>місяців</t>
  </si>
  <si>
    <t>1.1.2</t>
  </si>
  <si>
    <t>1.1.3</t>
  </si>
  <si>
    <t>1.2</t>
  </si>
  <si>
    <t>За  трудовими договорами</t>
  </si>
  <si>
    <t>1.2.1</t>
  </si>
  <si>
    <t>1.2.2</t>
  </si>
  <si>
    <t>1.2.3</t>
  </si>
  <si>
    <t>1.3</t>
  </si>
  <si>
    <t>За договорами ЦПХ</t>
  </si>
  <si>
    <t>1.3.1</t>
  </si>
  <si>
    <t>1.3.2</t>
  </si>
  <si>
    <t>1.3.3</t>
  </si>
  <si>
    <t>1.4</t>
  </si>
  <si>
    <t>Соціальні внески з оплати праці (нарахування ЄСВ)</t>
  </si>
  <si>
    <t>1.4.1</t>
  </si>
  <si>
    <t>Штатні працівники</t>
  </si>
  <si>
    <t>1.4.2</t>
  </si>
  <si>
    <t>За строковими трудовими договорами</t>
  </si>
  <si>
    <t>1.4.3</t>
  </si>
  <si>
    <t>1.5</t>
  </si>
  <si>
    <t>За договорами з ФОП</t>
  </si>
  <si>
    <t>1.5.1</t>
  </si>
  <si>
    <t>1.5.2</t>
  </si>
  <si>
    <t>1.5.3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</si>
  <si>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</si>
  <si>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</si>
  <si>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</si>
  <si>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</si>
  <si>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</si>
  <si>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</si>
  <si>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</si>
  <si>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</si>
  <si>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</si>
  <si>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</si>
  <si>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</si>
  <si>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</si>
  <si>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</si>
  <si>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доба</t>
  </si>
  <si>
    <t>2.2.2</t>
  </si>
  <si>
    <t>2.2.3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</si>
  <si>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</si>
  <si>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</si>
  <si>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</si>
  <si>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</si>
  <si>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</si>
  <si>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Добові, вказати ПІБ ( розрахунок на відряджену особу)</t>
  </si>
  <si>
    <t>2.3.3</t>
  </si>
  <si>
    <t>Всього по статті 2 "Витрати пов'язані з відрядженнями":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</si>
  <si>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</si>
  <si>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</si>
  <si>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</si>
  <si>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</si>
  <si>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Найменування обладнання (з деталізацією технічних характеристик)</t>
  </si>
  <si>
    <t>3.1.2</t>
  </si>
  <si>
    <t>Найменування інструменту (з деталізацією технічних характеристик)</t>
  </si>
  <si>
    <t>3.1.3</t>
  </si>
  <si>
    <t>Найменування інвентаря (з деталізацією технічних характеристик)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</si>
  <si>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</si>
  <si>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</si>
  <si>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</si>
  <si>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</si>
  <si>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послуга</t>
  </si>
  <si>
    <t>Недопустимі витрати за рахунок гранту УКФ</t>
  </si>
  <si>
    <t>3.2.2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</si>
  <si>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</si>
  <si>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</si>
  <si>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</si>
  <si>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</si>
  <si>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</si>
  <si>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</si>
  <si>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Адреса орендованого приміщення, із зазначенням метражу, годин оренди</t>
  </si>
  <si>
    <t>кв.м (годин, діб)</t>
  </si>
  <si>
    <t>4.1.2</t>
  </si>
  <si>
    <t>4.1.3</t>
  </si>
  <si>
    <t>4.2</t>
  </si>
  <si>
    <t xml:space="preserve">Оренда техніки, обладнання та інструменту </t>
  </si>
  <si>
    <t>4.2.1</t>
  </si>
  <si>
    <t>4.2.2</t>
  </si>
  <si>
    <t>4.2.3</t>
  </si>
  <si>
    <t>4.3</t>
  </si>
  <si>
    <t>Оренда транспорту</t>
  </si>
  <si>
    <t>4.3.1</t>
  </si>
  <si>
    <t>Оренда легкового автомобіля (із зазначенням маршруту, кілометражу/кількості годин)</t>
  </si>
  <si>
    <t>км (годин)</t>
  </si>
  <si>
    <t>4.3.2</t>
  </si>
  <si>
    <t>Оренда вантажного автомобіля (із зазначенням маршруту, кілометражу/кількості годин)</t>
  </si>
  <si>
    <t>4.3.3</t>
  </si>
  <si>
    <t>Оренда автобуса (із зазначенням маршруту, кілометражу/кількості годин)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</si>
  <si>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</si>
  <si>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</si>
  <si>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</si>
  <si>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</si>
  <si>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4.,4.2</t>
  </si>
  <si>
    <t>4.4,3</t>
  </si>
  <si>
    <t>4.5</t>
  </si>
  <si>
    <t>Інші об'єкти оренди</t>
  </si>
  <si>
    <t>4.5.1</t>
  </si>
  <si>
    <t>4.5.2</t>
  </si>
  <si>
    <t>4.5.3</t>
  </si>
  <si>
    <t>Всього по статті 4 "Витрати пов'язані з орендою":</t>
  </si>
  <si>
    <t xml:space="preserve">Витрати учасників проєкту, які беруть участь у заходах проєкту та не отримують оплату праці та/або винагороду </t>
  </si>
  <si>
    <t>5.1</t>
  </si>
  <si>
    <t>Послуги з харчування</t>
  </si>
  <si>
    <t>5.1.1</t>
  </si>
  <si>
    <t>Послуги з харчування (сніданок/обід/вечеря/кава-брейк)</t>
  </si>
  <si>
    <t>учасн.</t>
  </si>
  <si>
    <t>5.1.2</t>
  </si>
  <si>
    <t>5.1.3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</si>
  <si>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</si>
  <si>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</si>
  <si>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</si>
  <si>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</si>
  <si>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5.2.2</t>
  </si>
  <si>
    <t>5.2.3</t>
  </si>
  <si>
    <t>5.3</t>
  </si>
  <si>
    <t>Витрати на проживання учасників заходів</t>
  </si>
  <si>
    <t>5.3.1</t>
  </si>
  <si>
    <t>5.3.2</t>
  </si>
  <si>
    <t>5.3.3</t>
  </si>
  <si>
    <t>Всього по статті 5 "Витрати учасників проєкту, які беруть участь у заходах проєкту та не отримують оплату праці та/або винагороду"</t>
  </si>
  <si>
    <t>Матеріальні витрати</t>
  </si>
  <si>
    <t>6.1</t>
  </si>
  <si>
    <t>Основні матеріали та сировина</t>
  </si>
  <si>
    <t>6.1.1</t>
  </si>
  <si>
    <t>Найменування</t>
  </si>
  <si>
    <t>6.1.2</t>
  </si>
  <si>
    <t>6.1.3</t>
  </si>
  <si>
    <t>6.2</t>
  </si>
  <si>
    <t>Носії, накопичувачі</t>
  </si>
  <si>
    <t>6.2.1</t>
  </si>
  <si>
    <t>6.2.2</t>
  </si>
  <si>
    <t>6.2.3</t>
  </si>
  <si>
    <t>6.3</t>
  </si>
  <si>
    <t>Інші матеріальні витрати</t>
  </si>
  <si>
    <t>6.3.1</t>
  </si>
  <si>
    <t>6.3.2</t>
  </si>
  <si>
    <t>6.3.3</t>
  </si>
  <si>
    <t>Всього по статті 6 "Матеріальні витрати":</t>
  </si>
  <si>
    <t>Поліграфічні послуги</t>
  </si>
  <si>
    <t>7.1</t>
  </si>
  <si>
    <t>7.2</t>
  </si>
  <si>
    <t>Нанесення логотопів</t>
  </si>
  <si>
    <t>7.3</t>
  </si>
  <si>
    <t>7.4</t>
  </si>
  <si>
    <t>Друк буклетів</t>
  </si>
  <si>
    <t>7.5</t>
  </si>
  <si>
    <t>Друк листівок</t>
  </si>
  <si>
    <t>7.6</t>
  </si>
  <si>
    <t>7.7</t>
  </si>
  <si>
    <t xml:space="preserve">Друк банерів </t>
  </si>
  <si>
    <t>7.8</t>
  </si>
  <si>
    <t>Друк інших роздаткових матеріалів</t>
  </si>
  <si>
    <t>7.9</t>
  </si>
  <si>
    <t>Послуги копірайтера</t>
  </si>
  <si>
    <t>7.10</t>
  </si>
  <si>
    <t>Інші поліграфічні послуги</t>
  </si>
  <si>
    <t>7.11</t>
  </si>
  <si>
    <t xml:space="preserve">Соціальні внески за договорами ЦПХ з підрядниками (ЄСВ) розділу "Поліграфічні послуги" </t>
  </si>
  <si>
    <t>Всього по статті 7 "Поліграфічні послуги":</t>
  </si>
  <si>
    <t>Видавничі послуги</t>
  </si>
  <si>
    <t>8.1</t>
  </si>
  <si>
    <t>Послуги коректора</t>
  </si>
  <si>
    <t>сторінка</t>
  </si>
  <si>
    <t>8.2</t>
  </si>
  <si>
    <t>Послуги верстки</t>
  </si>
  <si>
    <t>8.3</t>
  </si>
  <si>
    <t>Друк книг</t>
  </si>
  <si>
    <t>екземпляр</t>
  </si>
  <si>
    <t>8.4</t>
  </si>
  <si>
    <t xml:space="preserve">Друк журналів </t>
  </si>
  <si>
    <t>8.5</t>
  </si>
  <si>
    <t>Інші витрати (вказати надану послугу)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</si>
  <si>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</si>
  <si>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</si>
  <si>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</si>
  <si>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</si>
  <si>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Відеофіксація</t>
  </si>
  <si>
    <t>Рекламні витрати (зазначити конкретну назву рекламних послуг)</t>
  </si>
  <si>
    <t>SMM, SO (SEO)</t>
  </si>
  <si>
    <t>Інші послуги</t>
  </si>
  <si>
    <t>Соціальні внески за договорами ЦПХ з підрядниками (ЄСВ) розділу "Послуги з просування"</t>
  </si>
  <si>
    <t>Всього по статті  9 "Послуги з просування":</t>
  </si>
  <si>
    <t>Створення web-ресурсу</t>
  </si>
  <si>
    <t>Витрати зі створення сайту (зазначити конкретну назву послуги відповідно до технічного завдання)</t>
  </si>
  <si>
    <t xml:space="preserve">Витрати з обслуговування сайту 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</si>
  <si>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</si>
  <si>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</si>
  <si>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</si>
  <si>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</si>
  <si>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</si>
  <si>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</si>
  <si>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Усний переклад (синхронний/ послідовний, з якої на яку мову)</t>
  </si>
  <si>
    <t>година</t>
  </si>
  <si>
    <t>Редагування письмового перекладу</t>
  </si>
  <si>
    <t>Соціальні внески за договорами ЦПХ з підрядниками (ЄСВ) розділу "Послуги з перекладу"</t>
  </si>
  <si>
    <t>Всього по статті 12 "Послуги з перекладу":</t>
  </si>
  <si>
    <t>Інші прямі витрати</t>
  </si>
  <si>
    <t>13.2</t>
  </si>
  <si>
    <t>Адміністративні витрати</t>
  </si>
  <si>
    <t>13.1.1</t>
  </si>
  <si>
    <t>Бухгалтерські послуги</t>
  </si>
  <si>
    <t>13.1.2</t>
  </si>
  <si>
    <t>Юридичні послуги</t>
  </si>
  <si>
    <t>13.1.3</t>
  </si>
  <si>
    <t>Аудиторські послуги</t>
  </si>
  <si>
    <t>13.1.4</t>
  </si>
  <si>
    <t>Соціальні внески за договорами ЦПХ з підрядниками (ЄСВ) розділу "Адміністративні витрати"</t>
  </si>
  <si>
    <t>Послуги комп'ютерної обробки, монтажу, зведення</t>
  </si>
  <si>
    <t>13.2.1</t>
  </si>
  <si>
    <t>13.2.2</t>
  </si>
  <si>
    <t>13.2.3</t>
  </si>
  <si>
    <t>13.2.4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</si>
  <si>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</si>
  <si>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</si>
  <si>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</si>
  <si>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</si>
  <si>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</si>
  <si>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</si>
  <si>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</si>
  <si>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</si>
  <si>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13.4.1</t>
  </si>
  <si>
    <t>Послуги інтернет-провайдера (вказати період надання послуг)</t>
  </si>
  <si>
    <t>13.4.2</t>
  </si>
  <si>
    <t>Банківська комісія за переказ (відповідно до тарифів обслуговуючого банку)</t>
  </si>
  <si>
    <t>13.4.3</t>
  </si>
  <si>
    <t>Розрахунково-касове обслуговування (відповідно до тарифів обслуговуючого банку)</t>
  </si>
  <si>
    <t>13.4.4</t>
  </si>
  <si>
    <t>Інші послуги банку (відповідно до тарифів обслуговуючого банку)</t>
  </si>
  <si>
    <t>13.4.5</t>
  </si>
  <si>
    <t>13.4.6</t>
  </si>
  <si>
    <t>13.4.7</t>
  </si>
  <si>
    <t>13.4.8</t>
  </si>
  <si>
    <t>Соціальні внески за договорами ЦПХ з підрядниками (ЄСВ) розділу "Інші прямі витрати"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</si>
  <si>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</si>
  <si>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</si>
  <si>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</si>
  <si>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(посада)</t>
  </si>
  <si>
    <t>(підпис, печатка)</t>
  </si>
  <si>
    <t>(ПІБ)</t>
  </si>
  <si>
    <t>Круподеря Ольга Володимирівна, послуги ведення бухгалтерського обліку</t>
  </si>
  <si>
    <t>Сирота Олександр Юхимович, консультант та супроводжуючий по Чорнобильській зоні</t>
  </si>
  <si>
    <t>Мироненко Юлія Валентинівна, співатор сценарію промо-тізеру</t>
  </si>
  <si>
    <t>ФОП Кожема Ольга Дмитрівна, адміністратор проекту</t>
  </si>
  <si>
    <t>ФОП Мироненко Юлія Валентинівна, режисерські послуги</t>
  </si>
  <si>
    <t>ФОП Тихий Володимир Вікторович, послуги консультанта зі сценарної майстерності</t>
  </si>
  <si>
    <t>1.5.4</t>
  </si>
  <si>
    <t>Франц Роденкiрхен, консультант по сценарію</t>
  </si>
  <si>
    <t>1.5.5</t>
  </si>
  <si>
    <t>ФОП Стеценко Сергій Олександрович, операторські послуги</t>
  </si>
  <si>
    <t>1.5.6</t>
  </si>
  <si>
    <t>ФОП Закутський Михайло Олександрович, послуги із запису звуку на майданчику</t>
  </si>
  <si>
    <t>1.5.7</t>
  </si>
  <si>
    <t xml:space="preserve">ФОП Банніков Іван Леонідович. Послуги режисера монтажу на майданчику </t>
  </si>
  <si>
    <t>1.5.8</t>
  </si>
  <si>
    <t>ФОП Савиченко Ігор Олександрович, автор сценарію</t>
  </si>
  <si>
    <t>4.2.4</t>
  </si>
  <si>
    <t>4.2.5</t>
  </si>
  <si>
    <t>4.2.6</t>
  </si>
  <si>
    <t>4.2.7</t>
  </si>
  <si>
    <t>4.2.8</t>
  </si>
  <si>
    <t>4.2.9</t>
  </si>
  <si>
    <t>4.2.10</t>
  </si>
  <si>
    <t>4.2.11</t>
  </si>
  <si>
    <t>4.2.12</t>
  </si>
  <si>
    <t>4.2.13</t>
  </si>
  <si>
    <t>4.2.14</t>
  </si>
  <si>
    <t>4.2.15</t>
  </si>
  <si>
    <t>4.2.16</t>
  </si>
  <si>
    <t>4.2.17</t>
  </si>
  <si>
    <t>4.2.18</t>
  </si>
  <si>
    <t>4.2.19</t>
  </si>
  <si>
    <t>4.2.20</t>
  </si>
  <si>
    <t>4.2.21</t>
  </si>
  <si>
    <t>4.2.22</t>
  </si>
  <si>
    <t>4.2.23</t>
  </si>
  <si>
    <t>Камерна техніка SONY Alpha A7S III Digital Camera E/PL/EF-mount / комплект камери - 1 шт.</t>
  </si>
  <si>
    <t>Камерна техніка SONY 12-24mm Zoom Lens  f2.8 E-Mount GM / об'єктив - 1 шт.</t>
  </si>
  <si>
    <t>Камерна техніка  Body Mount Camera Rig - 1 шт.</t>
  </si>
  <si>
    <t>Камерна техніка  Wireless Focus Control ARRI WCU-4 1 motor / Радіофокус 1 моторний - 1 шт.</t>
  </si>
  <si>
    <t>Камерна техніка  Recorder&amp;Monitor ATOMOS Ninja V / Рекордер-монітор - 1 шт.</t>
  </si>
  <si>
    <t>Камерна техніка  Monitor OnCamera 5,5" TV Logic VFM-058W HDLCD + battery / Монітор - 1 шт.</t>
  </si>
  <si>
    <t>Камерна техніка  DJI RONIN 2 PROFESSIONAL COMBO system / Ручна система  - 1 шт.</t>
  </si>
  <si>
    <t>Камерна техніка  TILTA ARMOR-MAN 2 Gimbal Exoskeleton Support/ Екзоскелет - 1 шт.</t>
  </si>
  <si>
    <t>Камерна техніка  TERADEK BOLT 3000 (SDI/HDMI, 1xRx, 1000m) / HD комплект передачі сигналу на 1 приймач - 1 шт.</t>
  </si>
  <si>
    <t>Освітлювані прилади Aladdin Softbox for 100W Panel KIT/ комплект софтбокса - 1 шт.</t>
  </si>
  <si>
    <t>Освітлювані прилади  2x1 Aladdin ALL-IN 2 Bi Flexible LED Panel / освітлювальний прилад - 1 шт.</t>
  </si>
  <si>
    <t>Освітлювані прилади  ASTERA Titan 8-lamp Tube Kit/ освітлювальний прилад  - 1 шт.</t>
  </si>
  <si>
    <t>Освітлювані прилади  ART7 AsteraBox CRMX transmitter for AX1/Titan / передавач - 1 шт.</t>
  </si>
  <si>
    <t>Освітлювані прилади  ASTERA SnapGrid  40° for Titan/AX1 / соти - 1 шт.</t>
  </si>
  <si>
    <t>Освітлювані прилади  Astera Cross Plate Mount with Baby Pin for AX1/Titan/Helios / пластина-тримач- 1шт.</t>
  </si>
  <si>
    <t>Звукозаписувальне обладнання Рекордер
Zoom F8+навушники+адаптер+сумка - 1 шт.</t>
  </si>
  <si>
    <t>Звукозаписувальне обладнання Пушка
neuman 185 + mount - 2шт</t>
  </si>
  <si>
    <t>Звукозаписувальне обладнання Петличний мікрофон
Sennheiser 3000 + SANKEN mic - 2 шт</t>
  </si>
  <si>
    <t>Звукозаписувальне обладнання трансмітер на камеру, підслушка
Sennheiser 500+навушники -  1 шт.</t>
  </si>
  <si>
    <t>Звукозаписувальне обладнання Стерео мікрофон
Для запису атмосфер. Set AKG c414 - 1 шт.</t>
  </si>
  <si>
    <t>Комп'ютер з комплектом карт, адаптерів, аккумуляторів, встановленим ПЗ для роботи з зовнішнім сигналом з камери - 1 шт</t>
  </si>
  <si>
    <t>Оренда костюмів</t>
  </si>
  <si>
    <t>Зовнішній жорсткий диск 2.5" 2TB LaCie</t>
  </si>
  <si>
    <t>Виготовлення макетів постерів, брошур-презентацій</t>
  </si>
  <si>
    <t>Друк брошур (10 сторінок А4)</t>
  </si>
  <si>
    <t>Друк плакатів 50х70</t>
  </si>
  <si>
    <t>Фотофіксація акторів у гримі, костюмах на знімальних локаціях (для постеру і промо матеріалів) з власним обладнанням, ФОП</t>
  </si>
  <si>
    <t xml:space="preserve">Письмовий переклад (з української на англійську) </t>
  </si>
  <si>
    <t>Послуги з постпродакшн звуку, зведення звуку</t>
  </si>
  <si>
    <t>Послуги з монтажу</t>
  </si>
  <si>
    <t xml:space="preserve">Послуги зі створення комп'ютерної графіки (імітація системи розпізнавання облич, студії новин, компоузинг відзнятого матеріалу у графічні об'єкти) </t>
  </si>
  <si>
    <t>Послуги із кольорокорекції та мастерінгу відеоматеріалів</t>
  </si>
  <si>
    <t>13.2.5</t>
  </si>
  <si>
    <t>13.4.9</t>
  </si>
  <si>
    <t>13.4.10</t>
  </si>
  <si>
    <t>13.4.11</t>
  </si>
  <si>
    <t>13.4.12</t>
  </si>
  <si>
    <t>13.4.13</t>
  </si>
  <si>
    <t>13.4.14</t>
  </si>
  <si>
    <t>13.4.15</t>
  </si>
  <si>
    <t>13.4.16</t>
  </si>
  <si>
    <t>13.4.17</t>
  </si>
  <si>
    <t>13.4.18</t>
  </si>
  <si>
    <t>13.4.19</t>
  </si>
  <si>
    <t>13.4.20</t>
  </si>
  <si>
    <t>13.4.21</t>
  </si>
  <si>
    <t>13.4.22</t>
  </si>
  <si>
    <t>13.4.23</t>
  </si>
  <si>
    <t>13.4.24</t>
  </si>
  <si>
    <t>13.4.25</t>
  </si>
  <si>
    <t>Організація зйомок у Чорнобильській зоні відчуження 3 чоловіки (вересень)</t>
  </si>
  <si>
    <t>Організація зйомок у Чорнобильській зоні відчуження 14 чоловік (жовтень)</t>
  </si>
  <si>
    <t>Послуги з пошуку (кастингу) акторів, ФОП</t>
  </si>
  <si>
    <t>Актор на роль Саші</t>
  </si>
  <si>
    <t>змін</t>
  </si>
  <si>
    <t>Актор на роль сталкера 4</t>
  </si>
  <si>
    <t>Послуги із гримування акторів , ФОП</t>
  </si>
  <si>
    <t>Операторські послуги із використанням дрона, ФОП</t>
  </si>
  <si>
    <t>Послуги техніка камери, ФОП</t>
  </si>
  <si>
    <t>Послуги фокус пуллера (асистент оператора по фокусу), ФОП</t>
  </si>
  <si>
    <t>Послуги гафера (художник по світлу), ФОП</t>
  </si>
  <si>
    <t>Послуги із забезпечення костюмами знімального процесу, ФОП</t>
  </si>
  <si>
    <t>Послуги з художнього оформлення зйомок тизеру, ФОП</t>
  </si>
  <si>
    <t>Послуги освітлювача, ФОП</t>
  </si>
  <si>
    <t>Послуги з написання музики до промо-тізера</t>
  </si>
  <si>
    <t>Транспортні послуги</t>
  </si>
  <si>
    <t>Транспортні послуги з перевезення техніки</t>
  </si>
  <si>
    <t>1.5.9</t>
  </si>
  <si>
    <t>4.2.24</t>
  </si>
  <si>
    <t>4.2.25</t>
  </si>
  <si>
    <t>4.2.26</t>
  </si>
  <si>
    <t>4.2.27</t>
  </si>
  <si>
    <t>4.2.28</t>
  </si>
  <si>
    <t>Кінокамера Black Magic 4k у комплекті з аксесуарам - 1шт.</t>
  </si>
  <si>
    <t>Об'єктив Трансфокатор Alura - 1 шт.</t>
  </si>
  <si>
    <t>Прожектор ARRI Compact 575 - 1 шт.</t>
  </si>
  <si>
    <t>Прилад освітлювальний Kino Flo - 2 шт.</t>
  </si>
  <si>
    <t>Прилад освітлювальний Lite Panel - 1 шт.</t>
  </si>
  <si>
    <t>Комплект комутаційного обладнання та дистрибюторів - 0,25 шт.</t>
  </si>
  <si>
    <t>Комплект крипільного обладнання та штативів Grip - 0,25 шт.</t>
  </si>
  <si>
    <t>Жорсткий диск Lacie Mobile Drive 4TB 2.5 USB-C 3.1</t>
  </si>
  <si>
    <t>Акторка на роль ведучої новин - Савиченко Євгенія Олександрівна</t>
  </si>
  <si>
    <t>Актор на роль Бориса - Антон Себастьян</t>
  </si>
  <si>
    <t>Акторка на роль сталкера 2 - Стопник Марія Сергіївна</t>
  </si>
  <si>
    <t>Актор на роль сталкера 3 - Шнурко Євген Володимирович</t>
  </si>
  <si>
    <t>13.4.26</t>
  </si>
  <si>
    <t>13.4.27</t>
  </si>
  <si>
    <t>Актор дубляжу - Буцька Катерина Петрівна</t>
  </si>
  <si>
    <t>Актор дубляжу - Стеценко Олександр Васильович</t>
  </si>
  <si>
    <t>Додаток №4</t>
  </si>
  <si>
    <t>від "14" вересня 2021 року</t>
  </si>
  <si>
    <t>до Договору про надання гранту №4FILM1-00781</t>
  </si>
  <si>
    <t>Назва конкурсної програми: Розвиток кінопроєкту</t>
  </si>
  <si>
    <t>Назва Грантоотримувача: ФОП Савиченко Ігор Олександрович</t>
  </si>
  <si>
    <t>Назва проєкту: "Зона 86"</t>
  </si>
  <si>
    <t>Дата початку проєкту: 14.09.2021 р.</t>
  </si>
  <si>
    <t>Дата завершення проєкту: 30.11.2021р.</t>
  </si>
  <si>
    <t>ФОП Сирота Олександр Юхимович, консультант та супроводжуючий по Чорнобильській зоні</t>
  </si>
  <si>
    <t>Жорсткий диск Samsung T7 500GB USB 3.2</t>
  </si>
  <si>
    <t>Савиченко І.О.</t>
  </si>
  <si>
    <t>Савиченко І О.</t>
  </si>
  <si>
    <t>Загальна сума реінвестицій (дохід отриманий від реалізації книг, квитків, програм та інше)</t>
  </si>
  <si>
    <t>за період з 14.09.2021 по 30.11.2021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</si>
</sst>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"/>
    <numFmt numFmtId="165" formatCode="_-* #,##0.00\ _₴_-;\-* #,##0.00\ _₴_-;_-* &quot;-&quot;??\ _₴_-;_-@"/>
    <numFmt numFmtId="166" formatCode="d\.m"/>
    <numFmt numFmtId="167" formatCode="#,##0.000"/>
  </numFmts>
  <fonts count="44" x14ac:knownFonts="1">
    <font>
      <sz val="11"/>
      <color rgb="FF000000"/>
      <name val="Arial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sz val="11"/>
      <name val="Arial"/>
      <family val="2"/>
      <charset val="204"/>
    </font>
    <font>
      <sz val="12"/>
      <color rgb="FF000000"/>
      <name val="Calibri"/>
      <family val="2"/>
      <charset val="204"/>
    </font>
    <font>
      <b/>
      <sz val="10"/>
      <color rgb="FFFF0000"/>
      <name val="Arial"/>
      <family val="2"/>
      <charset val="204"/>
    </font>
    <font>
      <sz val="10"/>
      <name val="Arial"/>
      <family val="2"/>
      <charset val="204"/>
    </font>
    <font>
      <b/>
      <sz val="10"/>
      <color rgb="FFFFFFFF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b/>
      <sz val="10"/>
      <name val="Arial"/>
      <family val="2"/>
      <charset val="204"/>
    </font>
    <font>
      <b/>
      <sz val="11"/>
      <color rgb="FF000000"/>
      <name val="Arial"/>
      <family val="2"/>
      <charset val="204"/>
    </font>
    <font>
      <b/>
      <sz val="11"/>
      <color rgb="FFFF0000"/>
      <name val="Arial"/>
      <family val="2"/>
      <charset val="204"/>
    </font>
    <font>
      <sz val="11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i/>
      <vertAlign val="superscript"/>
      <sz val="10"/>
      <color rgb="FF000000"/>
      <name val="Arial"/>
      <family val="2"/>
      <charset val="204"/>
    </font>
    <font>
      <b/>
      <i/>
      <vertAlign val="superscript"/>
      <sz val="10"/>
      <color rgb="FF000000"/>
      <name val="Arial"/>
      <family val="2"/>
      <charset val="204"/>
    </font>
    <font>
      <i/>
      <vertAlign val="superscript"/>
      <sz val="10"/>
      <color rgb="FF000000"/>
      <name val="Arial"/>
      <family val="2"/>
      <charset val="204"/>
    </font>
    <font>
      <i/>
      <vertAlign val="superscript"/>
      <sz val="10"/>
      <color rgb="FF000000"/>
      <name val="Arial"/>
      <family val="2"/>
      <charset val="204"/>
    </font>
    <font>
      <i/>
      <vertAlign val="superscript"/>
      <sz val="10"/>
      <color rgb="FF000000"/>
      <name val="Arial"/>
      <family val="2"/>
      <charset val="204"/>
    </font>
    <font>
      <i/>
      <vertAlign val="superscript"/>
      <sz val="10"/>
      <color rgb="FF000000"/>
      <name val="Arial"/>
      <family val="2"/>
      <charset val="204"/>
    </font>
    <font>
      <b/>
      <i/>
      <vertAlign val="superscript"/>
      <sz val="10"/>
      <color rgb="FF000000"/>
      <name val="Arial"/>
      <family val="2"/>
      <charset val="204"/>
    </font>
    <font>
      <i/>
      <vertAlign val="superscript"/>
      <sz val="10"/>
      <color rgb="FF000000"/>
      <name val="Arial"/>
      <family val="2"/>
      <charset val="204"/>
    </font>
    <font>
      <i/>
      <sz val="10"/>
      <name val="Arial"/>
      <family val="2"/>
      <charset val="204"/>
    </font>
    <font>
      <i/>
      <vertAlign val="superscript"/>
      <sz val="10"/>
      <color rgb="FF000000"/>
      <name val="Arial"/>
      <family val="2"/>
      <charset val="204"/>
    </font>
    <font>
      <i/>
      <sz val="10"/>
      <color rgb="FF000000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  <charset val="204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000000"/>
      <name val="Arial"/>
      <family val="2"/>
      <charset val="204"/>
    </font>
    <font>
      <b/>
      <sz val="10"/>
      <color rgb="FFFF0000"/>
      <name val="Arial"/>
      <family val="2"/>
    </font>
    <font>
      <b/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b/>
      <sz val="16"/>
      <color rgb="FF000000"/>
      <name val="Arial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  <fill>
      <patternFill patternType="solid">
        <fgColor theme="0"/>
        <bgColor indexed="64"/>
      </patternFill>
    </fill>
  </fills>
  <borders count="13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8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  <xf numFmtId="0" fontId="0" fillId="0" borderId="0" xfId="0" applyFont="1"/>
    <xf numFmtId="0" fontId="1" fillId="0" borderId="0" xfId="0" applyFont="1" applyAlignment="1">
      <alignment vertical="center"/>
    </xf>
    <xf numFmtId="0" fontId="3" fillId="0" borderId="0" xfId="0" applyFont="1"/>
    <xf numFmtId="10" fontId="3" fillId="0" borderId="0" xfId="0" applyNumberFormat="1" applyFont="1"/>
    <xf numFmtId="4" fontId="3" fillId="0" borderId="0" xfId="0" applyNumberFormat="1" applyFont="1"/>
    <xf numFmtId="10" fontId="1" fillId="0" borderId="0" xfId="0" applyNumberFormat="1" applyFont="1"/>
    <xf numFmtId="4" fontId="1" fillId="0" borderId="0" xfId="0" applyNumberFormat="1" applyFont="1"/>
    <xf numFmtId="10" fontId="5" fillId="0" borderId="0" xfId="0" applyNumberFormat="1" applyFont="1"/>
    <xf numFmtId="4" fontId="5" fillId="0" borderId="0" xfId="0" applyNumberFormat="1" applyFont="1"/>
    <xf numFmtId="0" fontId="6" fillId="0" borderId="0" xfId="0" applyFont="1" applyAlignment="1">
      <alignment horizontal="center" vertical="center" wrapText="1"/>
    </xf>
    <xf numFmtId="10" fontId="5" fillId="0" borderId="11" xfId="0" applyNumberFormat="1" applyFont="1" applyBorder="1" applyAlignment="1">
      <alignment horizontal="center" wrapText="1"/>
    </xf>
    <xf numFmtId="10" fontId="5" fillId="0" borderId="12" xfId="0" applyNumberFormat="1" applyFont="1" applyBorder="1" applyAlignment="1">
      <alignment horizontal="center" wrapText="1"/>
    </xf>
    <xf numFmtId="14" fontId="0" fillId="0" borderId="0" xfId="0" applyNumberFormat="1" applyFont="1"/>
    <xf numFmtId="0" fontId="5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10" fontId="5" fillId="0" borderId="26" xfId="0" applyNumberFormat="1" applyFont="1" applyBorder="1" applyAlignment="1">
      <alignment horizontal="center" vertical="center"/>
    </xf>
    <xf numFmtId="10" fontId="5" fillId="0" borderId="27" xfId="0" applyNumberFormat="1" applyFont="1" applyBorder="1" applyAlignment="1">
      <alignment horizontal="center" vertical="center"/>
    </xf>
    <xf numFmtId="0" fontId="9" fillId="0" borderId="0" xfId="0" applyFont="1"/>
    <xf numFmtId="0" fontId="9" fillId="0" borderId="9" xfId="0" applyFont="1" applyBorder="1"/>
    <xf numFmtId="10" fontId="9" fillId="0" borderId="0" xfId="0" applyNumberFormat="1" applyFont="1"/>
    <xf numFmtId="0" fontId="5" fillId="0" borderId="0" xfId="0" applyFont="1" applyAlignment="1">
      <alignment horizontal="right"/>
    </xf>
    <xf numFmtId="0" fontId="5" fillId="0" borderId="0" xfId="0" applyFont="1"/>
    <xf numFmtId="4" fontId="1" fillId="0" borderId="0" xfId="0" applyNumberFormat="1" applyFont="1" applyAlignment="1">
      <alignment horizontal="right"/>
    </xf>
    <xf numFmtId="4" fontId="10" fillId="0" borderId="0" xfId="0" applyNumberFormat="1" applyFont="1" applyAlignment="1">
      <alignment horizontal="right"/>
    </xf>
    <xf numFmtId="0" fontId="11" fillId="0" borderId="0" xfId="0" applyFont="1" applyAlignment="1">
      <alignment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right"/>
    </xf>
    <xf numFmtId="0" fontId="13" fillId="0" borderId="0" xfId="0" applyFont="1" applyAlignment="1">
      <alignment horizontal="right" vertical="center"/>
    </xf>
    <xf numFmtId="0" fontId="11" fillId="0" borderId="0" xfId="0" applyFont="1"/>
    <xf numFmtId="0" fontId="2" fillId="0" borderId="0" xfId="0" applyFont="1" applyAlignment="1">
      <alignment vertical="center" wrapText="1"/>
    </xf>
    <xf numFmtId="4" fontId="1" fillId="0" borderId="0" xfId="0" applyNumberFormat="1" applyFont="1" applyAlignment="1">
      <alignment horizontal="right" vertical="center"/>
    </xf>
    <xf numFmtId="4" fontId="12" fillId="0" borderId="0" xfId="0" applyNumberFormat="1" applyFont="1" applyAlignment="1">
      <alignment horizontal="right" wrapText="1"/>
    </xf>
    <xf numFmtId="4" fontId="13" fillId="0" borderId="0" xfId="0" applyNumberFormat="1" applyFont="1" applyAlignment="1">
      <alignment horizontal="right" vertical="center" wrapText="1"/>
    </xf>
    <xf numFmtId="0" fontId="11" fillId="0" borderId="0" xfId="0" applyFont="1" applyAlignment="1">
      <alignment vertical="center" wrapText="1"/>
    </xf>
    <xf numFmtId="4" fontId="2" fillId="2" borderId="43" xfId="0" applyNumberFormat="1" applyFont="1" applyFill="1" applyBorder="1" applyAlignment="1">
      <alignment horizontal="center" vertical="center" wrapText="1"/>
    </xf>
    <xf numFmtId="4" fontId="2" fillId="2" borderId="44" xfId="0" applyNumberFormat="1" applyFont="1" applyFill="1" applyBorder="1" applyAlignment="1">
      <alignment horizontal="center" vertical="center" wrapText="1"/>
    </xf>
    <xf numFmtId="4" fontId="2" fillId="2" borderId="45" xfId="0" applyNumberFormat="1" applyFont="1" applyFill="1" applyBorder="1" applyAlignment="1">
      <alignment horizontal="center" vertical="center" wrapText="1"/>
    </xf>
    <xf numFmtId="164" fontId="2" fillId="2" borderId="46" xfId="0" applyNumberFormat="1" applyFont="1" applyFill="1" applyBorder="1" applyAlignment="1">
      <alignment horizontal="center" vertical="center" wrapText="1"/>
    </xf>
    <xf numFmtId="164" fontId="2" fillId="2" borderId="47" xfId="0" applyNumberFormat="1" applyFont="1" applyFill="1" applyBorder="1" applyAlignment="1">
      <alignment horizontal="center" vertical="center" wrapText="1"/>
    </xf>
    <xf numFmtId="0" fontId="2" fillId="3" borderId="44" xfId="0" applyFont="1" applyFill="1" applyBorder="1" applyAlignment="1">
      <alignment horizontal="center" vertical="center"/>
    </xf>
    <xf numFmtId="0" fontId="2" fillId="3" borderId="43" xfId="0" applyFont="1" applyFill="1" applyBorder="1" applyAlignment="1">
      <alignment horizontal="center" vertical="center" wrapText="1"/>
    </xf>
    <xf numFmtId="3" fontId="2" fillId="3" borderId="43" xfId="0" applyNumberFormat="1" applyFont="1" applyFill="1" applyBorder="1" applyAlignment="1">
      <alignment horizontal="center" vertical="center" wrapText="1"/>
    </xf>
    <xf numFmtId="0" fontId="14" fillId="3" borderId="44" xfId="0" applyFont="1" applyFill="1" applyBorder="1" applyAlignment="1">
      <alignment horizontal="center" vertical="center" wrapText="1"/>
    </xf>
    <xf numFmtId="0" fontId="15" fillId="4" borderId="48" xfId="0" applyFont="1" applyFill="1" applyBorder="1" applyAlignment="1">
      <alignment vertical="center"/>
    </xf>
    <xf numFmtId="0" fontId="15" fillId="4" borderId="49" xfId="0" applyFont="1" applyFill="1" applyBorder="1" applyAlignment="1">
      <alignment horizontal="center" vertical="center"/>
    </xf>
    <xf numFmtId="0" fontId="15" fillId="4" borderId="50" xfId="0" applyFont="1" applyFill="1" applyBorder="1" applyAlignment="1">
      <alignment vertical="center" wrapText="1"/>
    </xf>
    <xf numFmtId="0" fontId="0" fillId="4" borderId="50" xfId="0" applyFont="1" applyFill="1" applyBorder="1" applyAlignment="1">
      <alignment horizontal="center" vertical="center"/>
    </xf>
    <xf numFmtId="4" fontId="0" fillId="4" borderId="50" xfId="0" applyNumberFormat="1" applyFont="1" applyFill="1" applyBorder="1" applyAlignment="1">
      <alignment horizontal="right" vertical="center"/>
    </xf>
    <xf numFmtId="4" fontId="16" fillId="4" borderId="50" xfId="0" applyNumberFormat="1" applyFont="1" applyFill="1" applyBorder="1" applyAlignment="1">
      <alignment horizontal="right" vertical="center"/>
    </xf>
    <xf numFmtId="0" fontId="17" fillId="4" borderId="45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2" fillId="5" borderId="51" xfId="0" applyFont="1" applyFill="1" applyBorder="1" applyAlignment="1">
      <alignment vertical="center"/>
    </xf>
    <xf numFmtId="0" fontId="2" fillId="5" borderId="44" xfId="0" applyFont="1" applyFill="1" applyBorder="1" applyAlignment="1">
      <alignment horizontal="center" vertical="center"/>
    </xf>
    <xf numFmtId="0" fontId="2" fillId="5" borderId="49" xfId="0" applyFont="1" applyFill="1" applyBorder="1" applyAlignment="1">
      <alignment vertical="center"/>
    </xf>
    <xf numFmtId="0" fontId="1" fillId="5" borderId="49" xfId="0" applyFont="1" applyFill="1" applyBorder="1" applyAlignment="1">
      <alignment horizontal="center" vertical="center"/>
    </xf>
    <xf numFmtId="4" fontId="1" fillId="5" borderId="49" xfId="0" applyNumberFormat="1" applyFont="1" applyFill="1" applyBorder="1" applyAlignment="1">
      <alignment horizontal="right" vertical="center"/>
    </xf>
    <xf numFmtId="4" fontId="10" fillId="5" borderId="49" xfId="0" applyNumberFormat="1" applyFont="1" applyFill="1" applyBorder="1" applyAlignment="1">
      <alignment horizontal="right" vertical="center"/>
    </xf>
    <xf numFmtId="0" fontId="11" fillId="5" borderId="52" xfId="0" applyFont="1" applyFill="1" applyBorder="1" applyAlignment="1">
      <alignment vertical="center"/>
    </xf>
    <xf numFmtId="165" fontId="2" fillId="6" borderId="53" xfId="0" applyNumberFormat="1" applyFont="1" applyFill="1" applyBorder="1" applyAlignment="1">
      <alignment vertical="top"/>
    </xf>
    <xf numFmtId="49" fontId="2" fillId="6" borderId="54" xfId="0" applyNumberFormat="1" applyFont="1" applyFill="1" applyBorder="1" applyAlignment="1">
      <alignment horizontal="center" vertical="top"/>
    </xf>
    <xf numFmtId="0" fontId="18" fillId="6" borderId="55" xfId="0" applyFont="1" applyFill="1" applyBorder="1" applyAlignment="1">
      <alignment vertical="top" wrapText="1"/>
    </xf>
    <xf numFmtId="0" fontId="2" fillId="6" borderId="56" xfId="0" applyFont="1" applyFill="1" applyBorder="1" applyAlignment="1">
      <alignment horizontal="center" vertical="top"/>
    </xf>
    <xf numFmtId="4" fontId="2" fillId="6" borderId="57" xfId="0" applyNumberFormat="1" applyFont="1" applyFill="1" applyBorder="1" applyAlignment="1">
      <alignment horizontal="right" vertical="top"/>
    </xf>
    <xf numFmtId="4" fontId="2" fillId="6" borderId="58" xfId="0" applyNumberFormat="1" applyFont="1" applyFill="1" applyBorder="1" applyAlignment="1">
      <alignment horizontal="right" vertical="top"/>
    </xf>
    <xf numFmtId="4" fontId="2" fillId="6" borderId="59" xfId="0" applyNumberFormat="1" applyFont="1" applyFill="1" applyBorder="1" applyAlignment="1">
      <alignment horizontal="right" vertical="top"/>
    </xf>
    <xf numFmtId="4" fontId="10" fillId="6" borderId="60" xfId="0" applyNumberFormat="1" applyFont="1" applyFill="1" applyBorder="1" applyAlignment="1">
      <alignment horizontal="right" vertical="top"/>
    </xf>
    <xf numFmtId="10" fontId="10" fillId="6" borderId="60" xfId="0" applyNumberFormat="1" applyFont="1" applyFill="1" applyBorder="1" applyAlignment="1">
      <alignment horizontal="right" vertical="top"/>
    </xf>
    <xf numFmtId="0" fontId="14" fillId="6" borderId="59" xfId="0" applyFont="1" applyFill="1" applyBorder="1" applyAlignment="1">
      <alignment vertical="top" wrapText="1"/>
    </xf>
    <xf numFmtId="0" fontId="2" fillId="0" borderId="0" xfId="0" applyFont="1" applyAlignment="1">
      <alignment vertical="top"/>
    </xf>
    <xf numFmtId="165" fontId="2" fillId="0" borderId="61" xfId="0" applyNumberFormat="1" applyFont="1" applyBorder="1" applyAlignment="1">
      <alignment vertical="top"/>
    </xf>
    <xf numFmtId="49" fontId="2" fillId="0" borderId="24" xfId="0" applyNumberFormat="1" applyFont="1" applyBorder="1" applyAlignment="1">
      <alignment horizontal="center" vertical="top"/>
    </xf>
    <xf numFmtId="0" fontId="1" fillId="0" borderId="62" xfId="0" applyFont="1" applyBorder="1" applyAlignment="1">
      <alignment vertical="top" wrapText="1"/>
    </xf>
    <xf numFmtId="0" fontId="1" fillId="0" borderId="61" xfId="0" applyFont="1" applyBorder="1" applyAlignment="1">
      <alignment horizontal="center" vertical="top"/>
    </xf>
    <xf numFmtId="4" fontId="1" fillId="0" borderId="11" xfId="0" applyNumberFormat="1" applyFont="1" applyBorder="1" applyAlignment="1">
      <alignment horizontal="right" vertical="top"/>
    </xf>
    <xf numFmtId="4" fontId="1" fillId="0" borderId="12" xfId="0" applyNumberFormat="1" applyFont="1" applyBorder="1" applyAlignment="1">
      <alignment horizontal="right" vertical="top"/>
    </xf>
    <xf numFmtId="4" fontId="1" fillId="0" borderId="63" xfId="0" applyNumberFormat="1" applyFont="1" applyBorder="1" applyAlignment="1">
      <alignment horizontal="right" vertical="top"/>
    </xf>
    <xf numFmtId="4" fontId="10" fillId="0" borderId="23" xfId="0" applyNumberFormat="1" applyFont="1" applyBorder="1" applyAlignment="1">
      <alignment horizontal="right" vertical="top"/>
    </xf>
    <xf numFmtId="4" fontId="10" fillId="0" borderId="64" xfId="0" applyNumberFormat="1" applyFont="1" applyBorder="1" applyAlignment="1">
      <alignment horizontal="right" vertical="top"/>
    </xf>
    <xf numFmtId="10" fontId="10" fillId="0" borderId="64" xfId="0" applyNumberFormat="1" applyFont="1" applyBorder="1" applyAlignment="1">
      <alignment horizontal="right" vertical="top"/>
    </xf>
    <xf numFmtId="0" fontId="11" fillId="0" borderId="63" xfId="0" applyFont="1" applyBorder="1" applyAlignment="1">
      <alignment vertical="top" wrapText="1"/>
    </xf>
    <xf numFmtId="0" fontId="1" fillId="0" borderId="0" xfId="0" applyFont="1" applyAlignment="1">
      <alignment vertical="top"/>
    </xf>
    <xf numFmtId="165" fontId="2" fillId="0" borderId="65" xfId="0" applyNumberFormat="1" applyFont="1" applyBorder="1" applyAlignment="1">
      <alignment vertical="top"/>
    </xf>
    <xf numFmtId="49" fontId="2" fillId="0" borderId="25" xfId="0" applyNumberFormat="1" applyFont="1" applyBorder="1" applyAlignment="1">
      <alignment horizontal="center" vertical="top"/>
    </xf>
    <xf numFmtId="0" fontId="1" fillId="0" borderId="65" xfId="0" applyFont="1" applyBorder="1" applyAlignment="1">
      <alignment horizontal="center" vertical="top"/>
    </xf>
    <xf numFmtId="4" fontId="1" fillId="0" borderId="66" xfId="0" applyNumberFormat="1" applyFont="1" applyBorder="1" applyAlignment="1">
      <alignment horizontal="right" vertical="top"/>
    </xf>
    <xf numFmtId="4" fontId="1" fillId="0" borderId="27" xfId="0" applyNumberFormat="1" applyFont="1" applyBorder="1" applyAlignment="1">
      <alignment horizontal="right" vertical="top"/>
    </xf>
    <xf numFmtId="4" fontId="1" fillId="0" borderId="67" xfId="0" applyNumberFormat="1" applyFont="1" applyBorder="1" applyAlignment="1">
      <alignment horizontal="right" vertical="top"/>
    </xf>
    <xf numFmtId="4" fontId="10" fillId="0" borderId="26" xfId="0" applyNumberFormat="1" applyFont="1" applyBorder="1" applyAlignment="1">
      <alignment horizontal="right" vertical="top"/>
    </xf>
    <xf numFmtId="0" fontId="11" fillId="0" borderId="67" xfId="0" applyFont="1" applyBorder="1" applyAlignment="1">
      <alignment vertical="top" wrapText="1"/>
    </xf>
    <xf numFmtId="0" fontId="18" fillId="6" borderId="68" xfId="0" applyFont="1" applyFill="1" applyBorder="1" applyAlignment="1">
      <alignment vertical="top" wrapText="1"/>
    </xf>
    <xf numFmtId="0" fontId="2" fillId="6" borderId="53" xfId="0" applyFont="1" applyFill="1" applyBorder="1" applyAlignment="1">
      <alignment horizontal="center" vertical="top"/>
    </xf>
    <xf numFmtId="4" fontId="2" fillId="6" borderId="69" xfId="0" applyNumberFormat="1" applyFont="1" applyFill="1" applyBorder="1" applyAlignment="1">
      <alignment horizontal="right" vertical="top"/>
    </xf>
    <xf numFmtId="4" fontId="2" fillId="6" borderId="70" xfId="0" applyNumberFormat="1" applyFont="1" applyFill="1" applyBorder="1" applyAlignment="1">
      <alignment horizontal="right" vertical="top"/>
    </xf>
    <xf numFmtId="4" fontId="2" fillId="6" borderId="71" xfId="0" applyNumberFormat="1" applyFont="1" applyFill="1" applyBorder="1" applyAlignment="1">
      <alignment horizontal="right" vertical="top"/>
    </xf>
    <xf numFmtId="4" fontId="1" fillId="6" borderId="71" xfId="0" applyNumberFormat="1" applyFont="1" applyFill="1" applyBorder="1" applyAlignment="1">
      <alignment horizontal="right" vertical="top"/>
    </xf>
    <xf numFmtId="0" fontId="14" fillId="6" borderId="71" xfId="0" applyFont="1" applyFill="1" applyBorder="1" applyAlignment="1">
      <alignment vertical="top" wrapText="1"/>
    </xf>
    <xf numFmtId="165" fontId="2" fillId="0" borderId="72" xfId="0" applyNumberFormat="1" applyFont="1" applyBorder="1" applyAlignment="1">
      <alignment vertical="top"/>
    </xf>
    <xf numFmtId="0" fontId="1" fillId="0" borderId="72" xfId="0" applyFont="1" applyBorder="1" applyAlignment="1">
      <alignment horizontal="center" vertical="top"/>
    </xf>
    <xf numFmtId="4" fontId="1" fillId="0" borderId="19" xfId="0" applyNumberFormat="1" applyFont="1" applyBorder="1" applyAlignment="1">
      <alignment horizontal="right" vertical="top"/>
    </xf>
    <xf numFmtId="4" fontId="1" fillId="0" borderId="20" xfId="0" applyNumberFormat="1" applyFont="1" applyBorder="1" applyAlignment="1">
      <alignment horizontal="right" vertical="top"/>
    </xf>
    <xf numFmtId="4" fontId="1" fillId="0" borderId="18" xfId="0" applyNumberFormat="1" applyFont="1" applyBorder="1" applyAlignment="1">
      <alignment horizontal="right" vertical="top"/>
    </xf>
    <xf numFmtId="0" fontId="11" fillId="0" borderId="18" xfId="0" applyFont="1" applyBorder="1" applyAlignment="1">
      <alignment vertical="top" wrapText="1"/>
    </xf>
    <xf numFmtId="49" fontId="2" fillId="0" borderId="73" xfId="0" applyNumberFormat="1" applyFont="1" applyBorder="1" applyAlignment="1">
      <alignment horizontal="center" vertical="top"/>
    </xf>
    <xf numFmtId="165" fontId="2" fillId="0" borderId="15" xfId="0" applyNumberFormat="1" applyFont="1" applyBorder="1" applyAlignment="1">
      <alignment vertical="top"/>
    </xf>
    <xf numFmtId="49" fontId="2" fillId="0" borderId="21" xfId="0" applyNumberFormat="1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4" fontId="1" fillId="0" borderId="74" xfId="0" applyNumberFormat="1" applyFont="1" applyBorder="1" applyAlignment="1">
      <alignment horizontal="right" vertical="top"/>
    </xf>
    <xf numFmtId="4" fontId="1" fillId="0" borderId="75" xfId="0" applyNumberFormat="1" applyFont="1" applyBorder="1" applyAlignment="1">
      <alignment horizontal="right" vertical="top"/>
    </xf>
    <xf numFmtId="4" fontId="1" fillId="0" borderId="76" xfId="0" applyNumberFormat="1" applyFont="1" applyBorder="1" applyAlignment="1">
      <alignment horizontal="right" vertical="top"/>
    </xf>
    <xf numFmtId="0" fontId="11" fillId="0" borderId="76" xfId="0" applyFont="1" applyBorder="1" applyAlignment="1">
      <alignment vertical="top" wrapText="1"/>
    </xf>
    <xf numFmtId="0" fontId="1" fillId="0" borderId="77" xfId="0" applyFont="1" applyBorder="1" applyAlignment="1">
      <alignment vertical="top" wrapText="1"/>
    </xf>
    <xf numFmtId="4" fontId="10" fillId="0" borderId="22" xfId="0" applyNumberFormat="1" applyFont="1" applyBorder="1" applyAlignment="1">
      <alignment horizontal="right" vertical="top"/>
    </xf>
    <xf numFmtId="165" fontId="18" fillId="7" borderId="48" xfId="0" applyNumberFormat="1" applyFont="1" applyFill="1" applyBorder="1" applyAlignment="1">
      <alignment vertical="center"/>
    </xf>
    <xf numFmtId="165" fontId="2" fillId="7" borderId="49" xfId="0" applyNumberFormat="1" applyFont="1" applyFill="1" applyBorder="1" applyAlignment="1">
      <alignment horizontal="center" vertical="center"/>
    </xf>
    <xf numFmtId="0" fontId="2" fillId="7" borderId="49" xfId="0" applyFont="1" applyFill="1" applyBorder="1" applyAlignment="1">
      <alignment vertical="center" wrapText="1"/>
    </xf>
    <xf numFmtId="0" fontId="2" fillId="7" borderId="52" xfId="0" applyFont="1" applyFill="1" applyBorder="1" applyAlignment="1">
      <alignment horizontal="center" vertical="center"/>
    </xf>
    <xf numFmtId="4" fontId="2" fillId="2" borderId="50" xfId="0" applyNumberFormat="1" applyFont="1" applyFill="1" applyBorder="1" applyAlignment="1">
      <alignment horizontal="right" vertical="center"/>
    </xf>
    <xf numFmtId="4" fontId="2" fillId="7" borderId="32" xfId="0" applyNumberFormat="1" applyFont="1" applyFill="1" applyBorder="1" applyAlignment="1">
      <alignment horizontal="right" vertical="center"/>
    </xf>
    <xf numFmtId="4" fontId="2" fillId="7" borderId="78" xfId="0" applyNumberFormat="1" applyFont="1" applyFill="1" applyBorder="1" applyAlignment="1">
      <alignment horizontal="right" vertical="center"/>
    </xf>
    <xf numFmtId="4" fontId="2" fillId="7" borderId="79" xfId="0" applyNumberFormat="1" applyFont="1" applyFill="1" applyBorder="1" applyAlignment="1">
      <alignment horizontal="right" vertical="center"/>
    </xf>
    <xf numFmtId="4" fontId="2" fillId="7" borderId="80" xfId="0" applyNumberFormat="1" applyFont="1" applyFill="1" applyBorder="1" applyAlignment="1">
      <alignment horizontal="right" vertical="center"/>
    </xf>
    <xf numFmtId="4" fontId="2" fillId="7" borderId="28" xfId="0" applyNumberFormat="1" applyFont="1" applyFill="1" applyBorder="1" applyAlignment="1">
      <alignment horizontal="right" vertical="center"/>
    </xf>
    <xf numFmtId="4" fontId="2" fillId="7" borderId="45" xfId="0" applyNumberFormat="1" applyFont="1" applyFill="1" applyBorder="1" applyAlignment="1">
      <alignment horizontal="right" vertical="center"/>
    </xf>
    <xf numFmtId="0" fontId="14" fillId="7" borderId="44" xfId="0" applyFont="1" applyFill="1" applyBorder="1" applyAlignment="1">
      <alignment vertical="center" wrapText="1"/>
    </xf>
    <xf numFmtId="0" fontId="2" fillId="5" borderId="81" xfId="0" applyFont="1" applyFill="1" applyBorder="1" applyAlignment="1">
      <alignment vertical="center"/>
    </xf>
    <xf numFmtId="0" fontId="2" fillId="5" borderId="82" xfId="0" applyFont="1" applyFill="1" applyBorder="1" applyAlignment="1">
      <alignment horizontal="center" vertical="center"/>
    </xf>
    <xf numFmtId="0" fontId="2" fillId="5" borderId="83" xfId="0" applyFont="1" applyFill="1" applyBorder="1" applyAlignment="1">
      <alignment vertical="center"/>
    </xf>
    <xf numFmtId="0" fontId="1" fillId="5" borderId="83" xfId="0" applyFont="1" applyFill="1" applyBorder="1" applyAlignment="1">
      <alignment horizontal="center" vertical="center"/>
    </xf>
    <xf numFmtId="4" fontId="10" fillId="5" borderId="84" xfId="0" applyNumberFormat="1" applyFont="1" applyFill="1" applyBorder="1" applyAlignment="1">
      <alignment horizontal="right" vertical="top"/>
    </xf>
    <xf numFmtId="4" fontId="2" fillId="6" borderId="85" xfId="0" applyNumberFormat="1" applyFont="1" applyFill="1" applyBorder="1" applyAlignment="1">
      <alignment horizontal="right" vertical="top"/>
    </xf>
    <xf numFmtId="4" fontId="2" fillId="6" borderId="86" xfId="0" applyNumberFormat="1" applyFont="1" applyFill="1" applyBorder="1" applyAlignment="1">
      <alignment horizontal="right" vertical="top"/>
    </xf>
    <xf numFmtId="4" fontId="10" fillId="6" borderId="70" xfId="0" applyNumberFormat="1" applyFont="1" applyFill="1" applyBorder="1" applyAlignment="1">
      <alignment horizontal="right" vertical="top"/>
    </xf>
    <xf numFmtId="0" fontId="1" fillId="0" borderId="87" xfId="0" applyFont="1" applyBorder="1" applyAlignment="1">
      <alignment vertical="top" wrapText="1"/>
    </xf>
    <xf numFmtId="4" fontId="2" fillId="7" borderId="88" xfId="0" applyNumberFormat="1" applyFont="1" applyFill="1" applyBorder="1" applyAlignment="1">
      <alignment horizontal="right" vertical="center"/>
    </xf>
    <xf numFmtId="4" fontId="2" fillId="7" borderId="89" xfId="0" applyNumberFormat="1" applyFont="1" applyFill="1" applyBorder="1" applyAlignment="1">
      <alignment horizontal="right" vertical="center"/>
    </xf>
    <xf numFmtId="4" fontId="10" fillId="7" borderId="45" xfId="0" applyNumberFormat="1" applyFont="1" applyFill="1" applyBorder="1" applyAlignment="1">
      <alignment horizontal="right" vertical="center"/>
    </xf>
    <xf numFmtId="4" fontId="10" fillId="6" borderId="11" xfId="0" applyNumberFormat="1" applyFont="1" applyFill="1" applyBorder="1" applyAlignment="1">
      <alignment horizontal="right" vertical="top"/>
    </xf>
    <xf numFmtId="0" fontId="1" fillId="0" borderId="61" xfId="0" applyFont="1" applyBorder="1" applyAlignment="1">
      <alignment horizontal="center" vertical="top" wrapText="1"/>
    </xf>
    <xf numFmtId="4" fontId="1" fillId="0" borderId="11" xfId="0" applyNumberFormat="1" applyFont="1" applyBorder="1" applyAlignment="1">
      <alignment horizontal="right" vertical="top" wrapText="1"/>
    </xf>
    <xf numFmtId="4" fontId="1" fillId="0" borderId="12" xfId="0" applyNumberFormat="1" applyFont="1" applyBorder="1" applyAlignment="1">
      <alignment horizontal="right" vertical="top" wrapText="1"/>
    </xf>
    <xf numFmtId="4" fontId="1" fillId="0" borderId="63" xfId="0" applyNumberFormat="1" applyFont="1" applyBorder="1" applyAlignment="1">
      <alignment horizontal="right" vertical="top" wrapText="1"/>
    </xf>
    <xf numFmtId="4" fontId="1" fillId="0" borderId="66" xfId="0" applyNumberFormat="1" applyFont="1" applyBorder="1" applyAlignment="1">
      <alignment horizontal="right" vertical="top" wrapText="1"/>
    </xf>
    <xf numFmtId="4" fontId="1" fillId="0" borderId="27" xfId="0" applyNumberFormat="1" applyFont="1" applyBorder="1" applyAlignment="1">
      <alignment horizontal="right" vertical="top" wrapText="1"/>
    </xf>
    <xf numFmtId="4" fontId="1" fillId="0" borderId="67" xfId="0" applyNumberFormat="1" applyFont="1" applyBorder="1" applyAlignment="1">
      <alignment horizontal="right" vertical="top" wrapText="1"/>
    </xf>
    <xf numFmtId="0" fontId="1" fillId="0" borderId="62" xfId="0" applyFont="1" applyBorder="1" applyAlignment="1">
      <alignment horizontal="left" vertical="top" wrapText="1"/>
    </xf>
    <xf numFmtId="0" fontId="1" fillId="0" borderId="77" xfId="0" applyFont="1" applyBorder="1" applyAlignment="1">
      <alignment horizontal="left" vertical="top" wrapText="1"/>
    </xf>
    <xf numFmtId="4" fontId="10" fillId="7" borderId="50" xfId="0" applyNumberFormat="1" applyFont="1" applyFill="1" applyBorder="1" applyAlignment="1">
      <alignment horizontal="right" vertical="center"/>
    </xf>
    <xf numFmtId="4" fontId="10" fillId="7" borderId="28" xfId="0" applyNumberFormat="1" applyFont="1" applyFill="1" applyBorder="1" applyAlignment="1">
      <alignment horizontal="right" vertical="top"/>
    </xf>
    <xf numFmtId="0" fontId="2" fillId="5" borderId="48" xfId="0" applyFont="1" applyFill="1" applyBorder="1" applyAlignment="1">
      <alignment vertical="center"/>
    </xf>
    <xf numFmtId="0" fontId="2" fillId="5" borderId="28" xfId="0" applyFont="1" applyFill="1" applyBorder="1" applyAlignment="1">
      <alignment horizontal="center" vertical="center"/>
    </xf>
    <xf numFmtId="4" fontId="10" fillId="5" borderId="60" xfId="0" applyNumberFormat="1" applyFont="1" applyFill="1" applyBorder="1" applyAlignment="1">
      <alignment horizontal="right" vertical="top"/>
    </xf>
    <xf numFmtId="4" fontId="10" fillId="6" borderId="94" xfId="0" applyNumberFormat="1" applyFont="1" applyFill="1" applyBorder="1" applyAlignment="1">
      <alignment horizontal="right" vertical="top"/>
    </xf>
    <xf numFmtId="0" fontId="1" fillId="0" borderId="13" xfId="0" applyFont="1" applyBorder="1" applyAlignment="1">
      <alignment vertical="top" wrapText="1"/>
    </xf>
    <xf numFmtId="0" fontId="2" fillId="6" borderId="28" xfId="0" applyFont="1" applyFill="1" applyBorder="1" applyAlignment="1">
      <alignment horizontal="center" vertical="top"/>
    </xf>
    <xf numFmtId="4" fontId="2" fillId="6" borderId="94" xfId="0" applyNumberFormat="1" applyFont="1" applyFill="1" applyBorder="1" applyAlignment="1">
      <alignment horizontal="right" vertical="top"/>
    </xf>
    <xf numFmtId="0" fontId="18" fillId="6" borderId="54" xfId="0" applyFont="1" applyFill="1" applyBorder="1" applyAlignment="1">
      <alignment vertical="top" wrapText="1"/>
    </xf>
    <xf numFmtId="0" fontId="2" fillId="6" borderId="68" xfId="0" applyFont="1" applyFill="1" applyBorder="1" applyAlignment="1">
      <alignment horizontal="center" vertical="top"/>
    </xf>
    <xf numFmtId="0" fontId="1" fillId="0" borderId="24" xfId="0" applyFont="1" applyBorder="1" applyAlignment="1">
      <alignment vertical="top" wrapText="1"/>
    </xf>
    <xf numFmtId="0" fontId="1" fillId="0" borderId="62" xfId="0" applyFont="1" applyBorder="1" applyAlignment="1">
      <alignment horizontal="center" vertical="top"/>
    </xf>
    <xf numFmtId="0" fontId="1" fillId="0" borderId="25" xfId="0" applyFont="1" applyBorder="1" applyAlignment="1">
      <alignment vertical="top" wrapText="1"/>
    </xf>
    <xf numFmtId="0" fontId="18" fillId="6" borderId="55" xfId="0" applyFont="1" applyFill="1" applyBorder="1" applyAlignment="1">
      <alignment horizontal="left" vertical="top" wrapText="1"/>
    </xf>
    <xf numFmtId="0" fontId="18" fillId="6" borderId="68" xfId="0" applyFont="1" applyFill="1" applyBorder="1" applyAlignment="1">
      <alignment horizontal="left" vertical="top" wrapText="1"/>
    </xf>
    <xf numFmtId="0" fontId="1" fillId="0" borderId="95" xfId="0" applyFont="1" applyBorder="1" applyAlignment="1">
      <alignment vertical="top" wrapText="1"/>
    </xf>
    <xf numFmtId="165" fontId="2" fillId="0" borderId="11" xfId="0" applyNumberFormat="1" applyFont="1" applyBorder="1" applyAlignment="1">
      <alignment vertical="top"/>
    </xf>
    <xf numFmtId="49" fontId="2" fillId="0" borderId="12" xfId="0" applyNumberFormat="1" applyFont="1" applyBorder="1" applyAlignment="1">
      <alignment horizontal="center" vertical="top"/>
    </xf>
    <xf numFmtId="165" fontId="2" fillId="0" borderId="66" xfId="0" applyNumberFormat="1" applyFont="1" applyBorder="1" applyAlignment="1">
      <alignment vertical="top"/>
    </xf>
    <xf numFmtId="49" fontId="2" fillId="0" borderId="27" xfId="0" applyNumberFormat="1" applyFont="1" applyBorder="1" applyAlignment="1">
      <alignment horizontal="center" vertical="top"/>
    </xf>
    <xf numFmtId="0" fontId="1" fillId="0" borderId="96" xfId="0" applyFont="1" applyBorder="1" applyAlignment="1">
      <alignment vertical="top" wrapText="1"/>
    </xf>
    <xf numFmtId="0" fontId="1" fillId="0" borderId="54" xfId="0" applyFont="1" applyBorder="1" applyAlignment="1">
      <alignment horizontal="center" vertical="top"/>
    </xf>
    <xf numFmtId="166" fontId="2" fillId="0" borderId="24" xfId="0" applyNumberFormat="1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4" fontId="1" fillId="0" borderId="23" xfId="0" applyNumberFormat="1" applyFont="1" applyBorder="1" applyAlignment="1">
      <alignment horizontal="right" vertical="top"/>
    </xf>
    <xf numFmtId="0" fontId="1" fillId="0" borderId="25" xfId="0" applyFont="1" applyBorder="1" applyAlignment="1">
      <alignment horizontal="center" vertical="top"/>
    </xf>
    <xf numFmtId="4" fontId="1" fillId="0" borderId="26" xfId="0" applyNumberFormat="1" applyFont="1" applyBorder="1" applyAlignment="1">
      <alignment horizontal="right" vertical="top"/>
    </xf>
    <xf numFmtId="0" fontId="1" fillId="0" borderId="9" xfId="0" applyFont="1" applyBorder="1" applyAlignment="1">
      <alignment vertical="top" wrapText="1"/>
    </xf>
    <xf numFmtId="4" fontId="1" fillId="0" borderId="64" xfId="0" applyNumberFormat="1" applyFont="1" applyBorder="1" applyAlignment="1">
      <alignment horizontal="right" vertical="top"/>
    </xf>
    <xf numFmtId="4" fontId="10" fillId="0" borderId="10" xfId="0" applyNumberFormat="1" applyFont="1" applyBorder="1" applyAlignment="1">
      <alignment horizontal="right" vertical="top"/>
    </xf>
    <xf numFmtId="0" fontId="11" fillId="0" borderId="21" xfId="0" applyFont="1" applyBorder="1" applyAlignment="1">
      <alignment vertical="top" wrapText="1"/>
    </xf>
    <xf numFmtId="166" fontId="2" fillId="0" borderId="25" xfId="0" applyNumberFormat="1" applyFont="1" applyBorder="1" applyAlignment="1">
      <alignment horizontal="center" vertical="top"/>
    </xf>
    <xf numFmtId="4" fontId="10" fillId="0" borderId="90" xfId="0" applyNumberFormat="1" applyFont="1" applyBorder="1" applyAlignment="1">
      <alignment horizontal="right" vertical="top"/>
    </xf>
    <xf numFmtId="0" fontId="11" fillId="0" borderId="25" xfId="0" applyFont="1" applyBorder="1" applyAlignment="1">
      <alignment vertical="top" wrapText="1"/>
    </xf>
    <xf numFmtId="166" fontId="2" fillId="0" borderId="73" xfId="0" applyNumberFormat="1" applyFont="1" applyBorder="1" applyAlignment="1">
      <alignment horizontal="center" vertical="top"/>
    </xf>
    <xf numFmtId="0" fontId="1" fillId="0" borderId="73" xfId="0" applyFont="1" applyBorder="1" applyAlignment="1">
      <alignment horizontal="center" vertical="top"/>
    </xf>
    <xf numFmtId="165" fontId="2" fillId="0" borderId="24" xfId="0" applyNumberFormat="1" applyFont="1" applyBorder="1" applyAlignment="1">
      <alignment vertical="top"/>
    </xf>
    <xf numFmtId="165" fontId="2" fillId="0" borderId="25" xfId="0" applyNumberFormat="1" applyFont="1" applyBorder="1" applyAlignment="1">
      <alignment vertical="top"/>
    </xf>
    <xf numFmtId="166" fontId="2" fillId="0" borderId="21" xfId="0" applyNumberFormat="1" applyFont="1" applyBorder="1" applyAlignment="1">
      <alignment horizontal="center" vertical="top"/>
    </xf>
    <xf numFmtId="4" fontId="10" fillId="0" borderId="24" xfId="0" applyNumberFormat="1" applyFont="1" applyBorder="1" applyAlignment="1">
      <alignment horizontal="right" vertical="top"/>
    </xf>
    <xf numFmtId="0" fontId="11" fillId="0" borderId="14" xfId="0" applyFont="1" applyBorder="1" applyAlignment="1">
      <alignment vertical="top" wrapText="1"/>
    </xf>
    <xf numFmtId="4" fontId="10" fillId="0" borderId="25" xfId="0" applyNumberFormat="1" applyFont="1" applyBorder="1" applyAlignment="1">
      <alignment horizontal="right" vertical="top"/>
    </xf>
    <xf numFmtId="0" fontId="11" fillId="0" borderId="90" xfId="0" applyFont="1" applyBorder="1" applyAlignment="1">
      <alignment vertical="top" wrapText="1"/>
    </xf>
    <xf numFmtId="0" fontId="1" fillId="0" borderId="64" xfId="0" applyFont="1" applyBorder="1" applyAlignment="1">
      <alignment vertical="top" wrapText="1"/>
    </xf>
    <xf numFmtId="0" fontId="1" fillId="0" borderId="23" xfId="0" applyFont="1" applyBorder="1" applyAlignment="1">
      <alignment vertical="top" wrapText="1"/>
    </xf>
    <xf numFmtId="4" fontId="10" fillId="0" borderId="17" xfId="0" applyNumberFormat="1" applyFont="1" applyBorder="1" applyAlignment="1">
      <alignment horizontal="right" vertical="top"/>
    </xf>
    <xf numFmtId="165" fontId="2" fillId="6" borderId="56" xfId="0" applyNumberFormat="1" applyFont="1" applyFill="1" applyBorder="1" applyAlignment="1">
      <alignment vertical="top"/>
    </xf>
    <xf numFmtId="49" fontId="2" fillId="6" borderId="102" xfId="0" applyNumberFormat="1" applyFont="1" applyFill="1" applyBorder="1" applyAlignment="1">
      <alignment horizontal="center" vertical="top"/>
    </xf>
    <xf numFmtId="0" fontId="14" fillId="6" borderId="101" xfId="0" applyFont="1" applyFill="1" applyBorder="1" applyAlignment="1">
      <alignment vertical="top" wrapText="1"/>
    </xf>
    <xf numFmtId="165" fontId="18" fillId="7" borderId="43" xfId="0" applyNumberFormat="1" applyFont="1" applyFill="1" applyBorder="1" applyAlignment="1">
      <alignment vertical="center"/>
    </xf>
    <xf numFmtId="165" fontId="2" fillId="7" borderId="47" xfId="0" applyNumberFormat="1" applyFont="1" applyFill="1" applyBorder="1" applyAlignment="1">
      <alignment horizontal="center" vertical="center"/>
    </xf>
    <xf numFmtId="0" fontId="2" fillId="7" borderId="50" xfId="0" applyFont="1" applyFill="1" applyBorder="1" applyAlignment="1">
      <alignment vertical="center" wrapText="1"/>
    </xf>
    <xf numFmtId="0" fontId="2" fillId="7" borderId="45" xfId="0" applyFont="1" applyFill="1" applyBorder="1" applyAlignment="1">
      <alignment horizontal="center" vertical="center"/>
    </xf>
    <xf numFmtId="4" fontId="2" fillId="7" borderId="30" xfId="0" applyNumberFormat="1" applyFont="1" applyFill="1" applyBorder="1" applyAlignment="1">
      <alignment horizontal="right" vertical="center"/>
    </xf>
    <xf numFmtId="4" fontId="10" fillId="7" borderId="52" xfId="0" applyNumberFormat="1" applyFont="1" applyFill="1" applyBorder="1" applyAlignment="1">
      <alignment horizontal="right" vertical="center"/>
    </xf>
    <xf numFmtId="0" fontId="14" fillId="7" borderId="28" xfId="0" applyFont="1" applyFill="1" applyBorder="1" applyAlignment="1">
      <alignment vertical="center" wrapText="1"/>
    </xf>
    <xf numFmtId="165" fontId="2" fillId="4" borderId="48" xfId="0" applyNumberFormat="1" applyFont="1" applyFill="1" applyBorder="1" applyAlignment="1">
      <alignment vertical="center"/>
    </xf>
    <xf numFmtId="165" fontId="2" fillId="4" borderId="49" xfId="0" applyNumberFormat="1" applyFont="1" applyFill="1" applyBorder="1" applyAlignment="1">
      <alignment horizontal="center" vertical="center"/>
    </xf>
    <xf numFmtId="0" fontId="2" fillId="4" borderId="49" xfId="0" applyFont="1" applyFill="1" applyBorder="1" applyAlignment="1">
      <alignment vertical="center" wrapText="1"/>
    </xf>
    <xf numFmtId="0" fontId="2" fillId="4" borderId="49" xfId="0" applyFont="1" applyFill="1" applyBorder="1" applyAlignment="1">
      <alignment horizontal="center" vertical="center"/>
    </xf>
    <xf numFmtId="4" fontId="2" fillId="4" borderId="48" xfId="0" applyNumberFormat="1" applyFont="1" applyFill="1" applyBorder="1" applyAlignment="1">
      <alignment horizontal="right" vertical="center"/>
    </xf>
    <xf numFmtId="4" fontId="2" fillId="4" borderId="52" xfId="0" applyNumberFormat="1" applyFont="1" applyFill="1" applyBorder="1" applyAlignment="1">
      <alignment horizontal="right" vertical="center"/>
    </xf>
    <xf numFmtId="4" fontId="2" fillId="4" borderId="100" xfId="0" applyNumberFormat="1" applyFont="1" applyFill="1" applyBorder="1" applyAlignment="1">
      <alignment horizontal="right" vertical="center"/>
    </xf>
    <xf numFmtId="10" fontId="10" fillId="4" borderId="60" xfId="0" applyNumberFormat="1" applyFont="1" applyFill="1" applyBorder="1" applyAlignment="1">
      <alignment horizontal="right" vertical="top"/>
    </xf>
    <xf numFmtId="0" fontId="14" fillId="4" borderId="82" xfId="0" applyFont="1" applyFill="1" applyBorder="1" applyAlignment="1">
      <alignment vertical="center" wrapText="1"/>
    </xf>
    <xf numFmtId="4" fontId="10" fillId="0" borderId="0" xfId="0" applyNumberFormat="1" applyFont="1" applyAlignment="1">
      <alignment horizontal="right" vertical="center"/>
    </xf>
    <xf numFmtId="0" fontId="2" fillId="4" borderId="52" xfId="0" applyFont="1" applyFill="1" applyBorder="1" applyAlignment="1">
      <alignment horizontal="center" vertical="center"/>
    </xf>
    <xf numFmtId="4" fontId="2" fillId="4" borderId="31" xfId="0" applyNumberFormat="1" applyFont="1" applyFill="1" applyBorder="1" applyAlignment="1">
      <alignment horizontal="right" vertical="center"/>
    </xf>
    <xf numFmtId="4" fontId="10" fillId="4" borderId="31" xfId="0" applyNumberFormat="1" applyFont="1" applyFill="1" applyBorder="1" applyAlignment="1">
      <alignment horizontal="right" vertical="center"/>
    </xf>
    <xf numFmtId="0" fontId="14" fillId="4" borderId="28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9" xfId="0" applyFont="1" applyBorder="1" applyAlignment="1">
      <alignment wrapText="1"/>
    </xf>
    <xf numFmtId="0" fontId="2" fillId="0" borderId="9" xfId="0" applyFont="1" applyBorder="1" applyAlignment="1">
      <alignment horizontal="center"/>
    </xf>
    <xf numFmtId="0" fontId="1" fillId="0" borderId="9" xfId="0" applyFont="1" applyBorder="1"/>
    <xf numFmtId="4" fontId="1" fillId="0" borderId="9" xfId="0" applyNumberFormat="1" applyFont="1" applyBorder="1" applyAlignment="1">
      <alignment horizontal="right"/>
    </xf>
    <xf numFmtId="4" fontId="2" fillId="0" borderId="9" xfId="0" applyNumberFormat="1" applyFont="1" applyBorder="1" applyAlignment="1">
      <alignment horizontal="right"/>
    </xf>
    <xf numFmtId="0" fontId="19" fillId="0" borderId="0" xfId="0" applyFont="1" applyAlignment="1">
      <alignment wrapText="1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left" wrapText="1"/>
    </xf>
    <xf numFmtId="0" fontId="22" fillId="0" borderId="0" xfId="0" applyFont="1" applyAlignment="1">
      <alignment horizontal="center"/>
    </xf>
    <xf numFmtId="4" fontId="23" fillId="0" borderId="0" xfId="0" applyNumberFormat="1" applyFont="1" applyAlignment="1">
      <alignment horizontal="right"/>
    </xf>
    <xf numFmtId="4" fontId="24" fillId="0" borderId="0" xfId="0" applyNumberFormat="1" applyFont="1" applyAlignment="1">
      <alignment horizontal="left"/>
    </xf>
    <xf numFmtId="4" fontId="25" fillId="0" borderId="0" xfId="0" applyNumberFormat="1" applyFont="1" applyAlignment="1">
      <alignment horizontal="right"/>
    </xf>
    <xf numFmtId="0" fontId="26" fillId="0" borderId="0" xfId="0" applyFont="1" applyAlignment="1">
      <alignment horizontal="center" wrapText="1"/>
    </xf>
    <xf numFmtId="4" fontId="13" fillId="0" borderId="0" xfId="0" applyNumberFormat="1" applyFont="1" applyAlignment="1">
      <alignment horizontal="right"/>
    </xf>
    <xf numFmtId="0" fontId="27" fillId="0" borderId="0" xfId="0" applyFont="1" applyAlignment="1">
      <alignment wrapText="1"/>
    </xf>
    <xf numFmtId="0" fontId="28" fillId="0" borderId="0" xfId="0" applyFont="1"/>
    <xf numFmtId="0" fontId="29" fillId="0" borderId="0" xfId="0" applyFont="1" applyAlignment="1">
      <alignment wrapText="1"/>
    </xf>
    <xf numFmtId="4" fontId="30" fillId="0" borderId="0" xfId="0" applyNumberFormat="1" applyFont="1" applyAlignment="1">
      <alignment horizontal="right"/>
    </xf>
    <xf numFmtId="0" fontId="0" fillId="0" borderId="0" xfId="0" applyFont="1" applyAlignment="1"/>
    <xf numFmtId="165" fontId="31" fillId="0" borderId="61" xfId="0" applyNumberFormat="1" applyFont="1" applyFill="1" applyBorder="1" applyAlignment="1">
      <alignment vertical="top"/>
    </xf>
    <xf numFmtId="49" fontId="32" fillId="0" borderId="24" xfId="0" applyNumberFormat="1" applyFont="1" applyFill="1" applyBorder="1" applyAlignment="1">
      <alignment horizontal="center" vertical="top"/>
    </xf>
    <xf numFmtId="0" fontId="33" fillId="0" borderId="62" xfId="0" applyFont="1" applyFill="1" applyBorder="1" applyAlignment="1">
      <alignment vertical="top" wrapText="1"/>
    </xf>
    <xf numFmtId="0" fontId="34" fillId="0" borderId="61" xfId="0" applyFont="1" applyFill="1" applyBorder="1" applyAlignment="1">
      <alignment horizontal="center" vertical="top"/>
    </xf>
    <xf numFmtId="4" fontId="35" fillId="0" borderId="11" xfId="0" applyNumberFormat="1" applyFont="1" applyFill="1" applyBorder="1" applyAlignment="1">
      <alignment horizontal="right" vertical="top"/>
    </xf>
    <xf numFmtId="4" fontId="35" fillId="0" borderId="12" xfId="0" applyNumberFormat="1" applyFont="1" applyFill="1" applyBorder="1" applyAlignment="1">
      <alignment horizontal="right" vertical="top"/>
    </xf>
    <xf numFmtId="4" fontId="35" fillId="0" borderId="63" xfId="0" applyNumberFormat="1" applyFont="1" applyFill="1" applyBorder="1" applyAlignment="1">
      <alignment horizontal="right" vertical="top"/>
    </xf>
    <xf numFmtId="0" fontId="36" fillId="0" borderId="62" xfId="0" applyFont="1" applyFill="1" applyBorder="1" applyAlignment="1">
      <alignment vertical="top" wrapText="1"/>
    </xf>
    <xf numFmtId="49" fontId="32" fillId="0" borderId="102" xfId="0" applyNumberFormat="1" applyFont="1" applyFill="1" applyBorder="1" applyAlignment="1">
      <alignment horizontal="center" vertical="top"/>
    </xf>
    <xf numFmtId="0" fontId="36" fillId="0" borderId="61" xfId="0" applyFont="1" applyFill="1" applyBorder="1" applyAlignment="1">
      <alignment horizontal="center" vertical="top"/>
    </xf>
    <xf numFmtId="165" fontId="31" fillId="0" borderId="65" xfId="0" applyNumberFormat="1" applyFont="1" applyFill="1" applyBorder="1" applyAlignment="1">
      <alignment vertical="top"/>
    </xf>
    <xf numFmtId="49" fontId="32" fillId="0" borderId="25" xfId="0" applyNumberFormat="1" applyFont="1" applyFill="1" applyBorder="1" applyAlignment="1">
      <alignment horizontal="center" vertical="top"/>
    </xf>
    <xf numFmtId="0" fontId="36" fillId="0" borderId="77" xfId="0" applyFont="1" applyFill="1" applyBorder="1" applyAlignment="1">
      <alignment vertical="top" wrapText="1"/>
    </xf>
    <xf numFmtId="0" fontId="36" fillId="0" borderId="65" xfId="0" applyFont="1" applyFill="1" applyBorder="1" applyAlignment="1">
      <alignment horizontal="center" vertical="top"/>
    </xf>
    <xf numFmtId="4" fontId="35" fillId="0" borderId="66" xfId="0" applyNumberFormat="1" applyFont="1" applyFill="1" applyBorder="1" applyAlignment="1">
      <alignment horizontal="right" vertical="top"/>
    </xf>
    <xf numFmtId="4" fontId="35" fillId="0" borderId="27" xfId="0" applyNumberFormat="1" applyFont="1" applyFill="1" applyBorder="1" applyAlignment="1">
      <alignment horizontal="right" vertical="top"/>
    </xf>
    <xf numFmtId="4" fontId="35" fillId="0" borderId="67" xfId="0" applyNumberFormat="1" applyFont="1" applyFill="1" applyBorder="1" applyAlignment="1">
      <alignment horizontal="right" vertical="top"/>
    </xf>
    <xf numFmtId="0" fontId="35" fillId="0" borderId="62" xfId="0" applyFont="1" applyFill="1" applyBorder="1" applyAlignment="1">
      <alignment horizontal="left" vertical="top" wrapText="1"/>
    </xf>
    <xf numFmtId="0" fontId="37" fillId="0" borderId="61" xfId="0" applyFont="1" applyFill="1" applyBorder="1" applyAlignment="1">
      <alignment horizontal="center" vertical="top"/>
    </xf>
    <xf numFmtId="165" fontId="31" fillId="0" borderId="61" xfId="0" applyNumberFormat="1" applyFont="1" applyBorder="1" applyAlignment="1">
      <alignment vertical="top"/>
    </xf>
    <xf numFmtId="49" fontId="32" fillId="0" borderId="24" xfId="0" applyNumberFormat="1" applyFont="1" applyBorder="1" applyAlignment="1">
      <alignment horizontal="center" vertical="top"/>
    </xf>
    <xf numFmtId="0" fontId="35" fillId="0" borderId="62" xfId="0" applyFont="1" applyBorder="1" applyAlignment="1">
      <alignment vertical="top" wrapText="1"/>
    </xf>
    <xf numFmtId="0" fontId="33" fillId="0" borderId="61" xfId="0" applyFont="1" applyBorder="1" applyAlignment="1">
      <alignment horizontal="center" vertical="top"/>
    </xf>
    <xf numFmtId="4" fontId="35" fillId="0" borderId="11" xfId="0" applyNumberFormat="1" applyFont="1" applyBorder="1" applyAlignment="1">
      <alignment horizontal="right" vertical="top"/>
    </xf>
    <xf numFmtId="4" fontId="35" fillId="0" borderId="12" xfId="0" applyNumberFormat="1" applyFont="1" applyBorder="1" applyAlignment="1">
      <alignment horizontal="right" vertical="top"/>
    </xf>
    <xf numFmtId="4" fontId="35" fillId="0" borderId="63" xfId="0" applyNumberFormat="1" applyFont="1" applyBorder="1" applyAlignment="1">
      <alignment horizontal="right" vertical="top"/>
    </xf>
    <xf numFmtId="0" fontId="35" fillId="0" borderId="62" xfId="0" applyFont="1" applyFill="1" applyBorder="1" applyAlignment="1">
      <alignment vertical="top" wrapText="1"/>
    </xf>
    <xf numFmtId="0" fontId="35" fillId="0" borderId="61" xfId="0" applyFont="1" applyFill="1" applyBorder="1" applyAlignment="1">
      <alignment horizontal="center" vertical="top"/>
    </xf>
    <xf numFmtId="4" fontId="38" fillId="0" borderId="62" xfId="0" applyNumberFormat="1" applyFont="1" applyFill="1" applyBorder="1" applyAlignment="1">
      <alignment horizontal="right" vertical="top"/>
    </xf>
    <xf numFmtId="0" fontId="35" fillId="0" borderId="61" xfId="0" applyFont="1" applyBorder="1" applyAlignment="1">
      <alignment horizontal="center" vertical="top"/>
    </xf>
    <xf numFmtId="4" fontId="38" fillId="0" borderId="62" xfId="0" applyNumberFormat="1" applyFont="1" applyBorder="1" applyAlignment="1">
      <alignment horizontal="right" vertical="top"/>
    </xf>
    <xf numFmtId="165" fontId="31" fillId="0" borderId="65" xfId="0" applyNumberFormat="1" applyFont="1" applyBorder="1" applyAlignment="1">
      <alignment vertical="top"/>
    </xf>
    <xf numFmtId="0" fontId="35" fillId="0" borderId="77" xfId="0" applyFont="1" applyBorder="1" applyAlignment="1">
      <alignment vertical="top" wrapText="1"/>
    </xf>
    <xf numFmtId="4" fontId="35" fillId="0" borderId="66" xfId="0" applyNumberFormat="1" applyFont="1" applyBorder="1" applyAlignment="1">
      <alignment horizontal="right" vertical="top"/>
    </xf>
    <xf numFmtId="4" fontId="35" fillId="0" borderId="27" xfId="0" applyNumberFormat="1" applyFont="1" applyBorder="1" applyAlignment="1">
      <alignment horizontal="right" vertical="top"/>
    </xf>
    <xf numFmtId="0" fontId="35" fillId="0" borderId="65" xfId="0" applyFont="1" applyBorder="1" applyAlignment="1">
      <alignment horizontal="center" vertical="top"/>
    </xf>
    <xf numFmtId="0" fontId="37" fillId="0" borderId="95" xfId="0" applyFont="1" applyBorder="1" applyAlignment="1">
      <alignment vertical="top" wrapText="1"/>
    </xf>
    <xf numFmtId="4" fontId="35" fillId="0" borderId="67" xfId="0" applyNumberFormat="1" applyFont="1" applyBorder="1" applyAlignment="1">
      <alignment horizontal="right" vertical="top"/>
    </xf>
    <xf numFmtId="4" fontId="38" fillId="0" borderId="77" xfId="0" applyNumberFormat="1" applyFont="1" applyBorder="1" applyAlignment="1">
      <alignment horizontal="right" vertical="top"/>
    </xf>
    <xf numFmtId="165" fontId="31" fillId="0" borderId="53" xfId="0" applyNumberFormat="1" applyFont="1" applyFill="1" applyBorder="1" applyAlignment="1">
      <alignment vertical="top"/>
    </xf>
    <xf numFmtId="166" fontId="32" fillId="0" borderId="54" xfId="0" applyNumberFormat="1" applyFont="1" applyFill="1" applyBorder="1" applyAlignment="1">
      <alignment horizontal="center" vertical="top"/>
    </xf>
    <xf numFmtId="166" fontId="32" fillId="0" borderId="24" xfId="0" applyNumberFormat="1" applyFont="1" applyFill="1" applyBorder="1" applyAlignment="1">
      <alignment horizontal="center" vertical="top"/>
    </xf>
    <xf numFmtId="0" fontId="34" fillId="0" borderId="62" xfId="0" applyFont="1" applyFill="1" applyBorder="1" applyAlignment="1">
      <alignment vertical="top" wrapText="1"/>
    </xf>
    <xf numFmtId="0" fontId="35" fillId="0" borderId="104" xfId="0" applyFont="1" applyFill="1" applyBorder="1" applyAlignment="1">
      <alignment horizontal="center" vertical="top"/>
    </xf>
    <xf numFmtId="4" fontId="35" fillId="0" borderId="23" xfId="0" applyNumberFormat="1" applyFont="1" applyFill="1" applyBorder="1" applyAlignment="1">
      <alignment horizontal="right" vertical="top"/>
    </xf>
    <xf numFmtId="49" fontId="32" fillId="0" borderId="104" xfId="0" applyNumberFormat="1" applyFont="1" applyFill="1" applyBorder="1" applyAlignment="1">
      <alignment horizontal="center" vertical="top"/>
    </xf>
    <xf numFmtId="49" fontId="32" fillId="0" borderId="105" xfId="0" applyNumberFormat="1" applyFont="1" applyFill="1" applyBorder="1" applyAlignment="1">
      <alignment horizontal="center" vertical="top"/>
    </xf>
    <xf numFmtId="49" fontId="32" fillId="0" borderId="105" xfId="0" applyNumberFormat="1" applyFont="1" applyBorder="1" applyAlignment="1">
      <alignment horizontal="center" vertical="top"/>
    </xf>
    <xf numFmtId="0" fontId="33" fillId="0" borderId="87" xfId="0" applyFont="1" applyBorder="1" applyAlignment="1">
      <alignment vertical="top" wrapText="1"/>
    </xf>
    <xf numFmtId="0" fontId="35" fillId="0" borderId="72" xfId="0" applyFont="1" applyBorder="1" applyAlignment="1">
      <alignment horizontal="center" vertical="top"/>
    </xf>
    <xf numFmtId="4" fontId="33" fillId="0" borderId="63" xfId="0" applyNumberFormat="1" applyFont="1" applyFill="1" applyBorder="1" applyAlignment="1">
      <alignment horizontal="right" vertical="top"/>
    </xf>
    <xf numFmtId="49" fontId="32" fillId="0" borderId="106" xfId="0" applyNumberFormat="1" applyFont="1" applyFill="1" applyBorder="1" applyAlignment="1">
      <alignment horizontal="center" vertical="top"/>
    </xf>
    <xf numFmtId="167" fontId="35" fillId="0" borderId="11" xfId="0" applyNumberFormat="1" applyFont="1" applyFill="1" applyBorder="1" applyAlignment="1">
      <alignment horizontal="right" vertical="top"/>
    </xf>
    <xf numFmtId="167" fontId="1" fillId="0" borderId="66" xfId="0" applyNumberFormat="1" applyFont="1" applyBorder="1" applyAlignment="1">
      <alignment horizontal="right" vertical="top"/>
    </xf>
    <xf numFmtId="4" fontId="10" fillId="0" borderId="107" xfId="0" applyNumberFormat="1" applyFont="1" applyBorder="1" applyAlignment="1">
      <alignment horizontal="right" vertical="top"/>
    </xf>
    <xf numFmtId="4" fontId="10" fillId="0" borderId="108" xfId="0" applyNumberFormat="1" applyFont="1" applyBorder="1" applyAlignment="1">
      <alignment horizontal="right" vertical="top"/>
    </xf>
    <xf numFmtId="4" fontId="10" fillId="7" borderId="109" xfId="0" applyNumberFormat="1" applyFont="1" applyFill="1" applyBorder="1" applyAlignment="1">
      <alignment horizontal="right" vertical="center"/>
    </xf>
    <xf numFmtId="49" fontId="32" fillId="0" borderId="110" xfId="0" applyNumberFormat="1" applyFont="1" applyFill="1" applyBorder="1" applyAlignment="1">
      <alignment horizontal="center" vertical="top"/>
    </xf>
    <xf numFmtId="0" fontId="37" fillId="0" borderId="0" xfId="0" applyFont="1" applyAlignment="1">
      <alignment wrapText="1"/>
    </xf>
    <xf numFmtId="0" fontId="39" fillId="0" borderId="0" xfId="0" applyFont="1" applyAlignment="1">
      <alignment horizontal="left"/>
    </xf>
    <xf numFmtId="0" fontId="39" fillId="0" borderId="0" xfId="0" applyFont="1"/>
    <xf numFmtId="0" fontId="1" fillId="8" borderId="77" xfId="0" applyFont="1" applyFill="1" applyBorder="1" applyAlignment="1">
      <alignment vertical="top" wrapText="1"/>
    </xf>
    <xf numFmtId="0" fontId="1" fillId="8" borderId="65" xfId="0" applyFont="1" applyFill="1" applyBorder="1" applyAlignment="1">
      <alignment horizontal="center" vertical="top"/>
    </xf>
    <xf numFmtId="4" fontId="1" fillId="8" borderId="66" xfId="0" applyNumberFormat="1" applyFont="1" applyFill="1" applyBorder="1" applyAlignment="1">
      <alignment horizontal="right" vertical="top"/>
    </xf>
    <xf numFmtId="4" fontId="1" fillId="8" borderId="27" xfId="0" applyNumberFormat="1" applyFont="1" applyFill="1" applyBorder="1" applyAlignment="1">
      <alignment horizontal="right" vertical="top"/>
    </xf>
    <xf numFmtId="4" fontId="1" fillId="8" borderId="67" xfId="0" applyNumberFormat="1" applyFont="1" applyFill="1" applyBorder="1" applyAlignment="1">
      <alignment horizontal="right" vertical="top"/>
    </xf>
    <xf numFmtId="0" fontId="1" fillId="0" borderId="0" xfId="0" applyFont="1" applyAlignment="1">
      <alignment horizontal="left" wrapText="1"/>
    </xf>
    <xf numFmtId="0" fontId="0" fillId="0" borderId="0" xfId="0" applyFont="1" applyAlignment="1"/>
    <xf numFmtId="0" fontId="37" fillId="0" borderId="0" xfId="0" applyFont="1" applyAlignment="1">
      <alignment horizontal="left" wrapText="1"/>
    </xf>
    <xf numFmtId="0" fontId="9" fillId="0" borderId="9" xfId="0" applyFont="1" applyBorder="1" applyAlignment="1">
      <alignment horizontal="center"/>
    </xf>
    <xf numFmtId="0" fontId="8" fillId="0" borderId="9" xfId="0" applyFont="1" applyBorder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8" fillId="0" borderId="3" xfId="0" applyFont="1" applyBorder="1"/>
    <xf numFmtId="0" fontId="8" fillId="0" borderId="15" xfId="0" applyFont="1" applyBorder="1"/>
    <xf numFmtId="0" fontId="8" fillId="0" borderId="10" xfId="0" applyFont="1" applyBorder="1"/>
    <xf numFmtId="0" fontId="6" fillId="0" borderId="1" xfId="0" applyFont="1" applyBorder="1" applyAlignment="1">
      <alignment horizontal="center" vertical="center" wrapText="1"/>
    </xf>
    <xf numFmtId="0" fontId="8" fillId="0" borderId="8" xfId="0" applyFont="1" applyBorder="1"/>
    <xf numFmtId="0" fontId="8" fillId="0" borderId="16" xfId="0" applyFont="1" applyBorder="1"/>
    <xf numFmtId="0" fontId="7" fillId="0" borderId="4" xfId="0" applyFont="1" applyBorder="1" applyAlignment="1">
      <alignment horizontal="center" vertical="center" wrapText="1"/>
    </xf>
    <xf numFmtId="0" fontId="8" fillId="0" borderId="5" xfId="0" applyFont="1" applyBorder="1"/>
    <xf numFmtId="0" fontId="8" fillId="0" borderId="6" xfId="0" applyFont="1" applyBorder="1"/>
    <xf numFmtId="10" fontId="9" fillId="0" borderId="13" xfId="0" applyNumberFormat="1" applyFont="1" applyBorder="1" applyAlignment="1">
      <alignment horizontal="center" vertical="center"/>
    </xf>
    <xf numFmtId="0" fontId="8" fillId="0" borderId="14" xfId="0" applyFont="1" applyBorder="1"/>
    <xf numFmtId="164" fontId="14" fillId="2" borderId="1" xfId="0" applyNumberFormat="1" applyFont="1" applyFill="1" applyBorder="1" applyAlignment="1">
      <alignment horizontal="center" vertical="center" wrapText="1"/>
    </xf>
    <xf numFmtId="4" fontId="2" fillId="2" borderId="35" xfId="0" applyNumberFormat="1" applyFont="1" applyFill="1" applyBorder="1" applyAlignment="1">
      <alignment horizontal="center" vertical="center" wrapText="1"/>
    </xf>
    <xf numFmtId="0" fontId="8" fillId="0" borderId="36" xfId="0" applyFont="1" applyBorder="1"/>
    <xf numFmtId="0" fontId="8" fillId="0" borderId="37" xfId="0" applyFont="1" applyBorder="1"/>
    <xf numFmtId="164" fontId="2" fillId="2" borderId="35" xfId="0" applyNumberFormat="1" applyFont="1" applyFill="1" applyBorder="1" applyAlignment="1">
      <alignment horizontal="center" vertical="center" wrapText="1"/>
    </xf>
    <xf numFmtId="4" fontId="2" fillId="2" borderId="35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 wrapText="1"/>
    </xf>
    <xf numFmtId="4" fontId="1" fillId="0" borderId="65" xfId="0" applyNumberFormat="1" applyFont="1" applyBorder="1" applyAlignment="1">
      <alignment horizontal="right" vertical="center"/>
    </xf>
    <xf numFmtId="0" fontId="8" fillId="0" borderId="77" xfId="0" applyFont="1" applyBorder="1"/>
    <xf numFmtId="0" fontId="8" fillId="0" borderId="90" xfId="0" applyFont="1" applyBorder="1"/>
    <xf numFmtId="0" fontId="8" fillId="0" borderId="91" xfId="0" applyFont="1" applyBorder="1"/>
    <xf numFmtId="0" fontId="8" fillId="0" borderId="92" xfId="0" applyFont="1" applyBorder="1"/>
    <xf numFmtId="0" fontId="8" fillId="0" borderId="93" xfId="0" applyFont="1" applyBorder="1"/>
    <xf numFmtId="165" fontId="18" fillId="7" borderId="97" xfId="0" applyNumberFormat="1" applyFont="1" applyFill="1" applyBorder="1" applyAlignment="1">
      <alignment horizontal="left" vertical="center" wrapText="1"/>
    </xf>
    <xf numFmtId="0" fontId="8" fillId="0" borderId="98" xfId="0" applyFont="1" applyBorder="1"/>
    <xf numFmtId="0" fontId="8" fillId="0" borderId="99" xfId="0" applyFont="1" applyBorder="1"/>
    <xf numFmtId="165" fontId="1" fillId="0" borderId="0" xfId="0" applyNumberFormat="1" applyFont="1" applyAlignment="1">
      <alignment horizontal="center" vertical="center"/>
    </xf>
    <xf numFmtId="165" fontId="2" fillId="4" borderId="35" xfId="0" applyNumberFormat="1" applyFont="1" applyFill="1" applyBorder="1" applyAlignment="1">
      <alignment horizontal="left" vertical="center"/>
    </xf>
    <xf numFmtId="0" fontId="8" fillId="0" borderId="103" xfId="0" applyFont="1" applyBorder="1"/>
    <xf numFmtId="165" fontId="18" fillId="7" borderId="35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8" fillId="0" borderId="40" xfId="0" applyFont="1" applyBorder="1"/>
    <xf numFmtId="0" fontId="2" fillId="2" borderId="33" xfId="0" applyFont="1" applyFill="1" applyBorder="1" applyAlignment="1">
      <alignment horizontal="center" vertical="center"/>
    </xf>
    <xf numFmtId="0" fontId="8" fillId="0" borderId="38" xfId="0" applyFont="1" applyBorder="1"/>
    <xf numFmtId="0" fontId="8" fillId="0" borderId="41" xfId="0" applyFont="1" applyBorder="1"/>
    <xf numFmtId="0" fontId="2" fillId="2" borderId="34" xfId="0" applyFont="1" applyFill="1" applyBorder="1" applyAlignment="1">
      <alignment horizontal="center" vertical="center" wrapText="1"/>
    </xf>
    <xf numFmtId="0" fontId="8" fillId="0" borderId="39" xfId="0" applyFont="1" applyBorder="1"/>
    <xf numFmtId="0" fontId="8" fillId="0" borderId="42" xfId="0" applyFont="1" applyBorder="1"/>
    <xf numFmtId="0" fontId="2" fillId="5" borderId="48" xfId="0" applyFont="1" applyFill="1" applyBorder="1" applyAlignment="1">
      <alignment horizontal="center" vertical="center"/>
    </xf>
    <xf numFmtId="4" fontId="10" fillId="7" borderId="99" xfId="0" applyNumberFormat="1" applyFont="1" applyFill="1" applyBorder="1" applyAlignment="1">
      <alignment horizontal="right" vertical="center"/>
    </xf>
    <xf numFmtId="4" fontId="10" fillId="7" borderId="44" xfId="0" applyNumberFormat="1" applyFont="1" applyFill="1" applyBorder="1" applyAlignment="1">
      <alignment horizontal="right" vertical="center"/>
    </xf>
    <xf numFmtId="0" fontId="1" fillId="0" borderId="56" xfId="0" applyFont="1" applyBorder="1" applyAlignment="1">
      <alignment vertical="top" wrapText="1"/>
    </xf>
    <xf numFmtId="0" fontId="1" fillId="0" borderId="102" xfId="0" applyFont="1" applyBorder="1" applyAlignment="1">
      <alignment horizontal="center" vertical="top"/>
    </xf>
    <xf numFmtId="4" fontId="10" fillId="0" borderId="102" xfId="0" applyNumberFormat="1" applyFont="1" applyBorder="1" applyAlignment="1">
      <alignment horizontal="right" vertical="top"/>
    </xf>
    <xf numFmtId="0" fontId="11" fillId="0" borderId="86" xfId="0" applyFont="1" applyBorder="1" applyAlignment="1">
      <alignment vertical="top" wrapText="1"/>
    </xf>
    <xf numFmtId="0" fontId="2" fillId="5" borderId="111" xfId="0" applyFont="1" applyFill="1" applyBorder="1" applyAlignment="1">
      <alignment vertical="center"/>
    </xf>
    <xf numFmtId="0" fontId="1" fillId="5" borderId="112" xfId="0" applyFont="1" applyFill="1" applyBorder="1" applyAlignment="1">
      <alignment horizontal="center" vertical="center"/>
    </xf>
    <xf numFmtId="4" fontId="1" fillId="5" borderId="112" xfId="0" applyNumberFormat="1" applyFont="1" applyFill="1" applyBorder="1" applyAlignment="1">
      <alignment horizontal="right" vertical="center"/>
    </xf>
    <xf numFmtId="4" fontId="10" fillId="5" borderId="112" xfId="0" applyNumberFormat="1" applyFont="1" applyFill="1" applyBorder="1" applyAlignment="1">
      <alignment horizontal="right" vertical="center"/>
    </xf>
    <xf numFmtId="4" fontId="10" fillId="5" borderId="113" xfId="0" applyNumberFormat="1" applyFont="1" applyFill="1" applyBorder="1" applyAlignment="1">
      <alignment horizontal="right" vertical="top"/>
    </xf>
    <xf numFmtId="0" fontId="11" fillId="5" borderId="114" xfId="0" applyFont="1" applyFill="1" applyBorder="1" applyAlignment="1">
      <alignment vertical="center"/>
    </xf>
    <xf numFmtId="165" fontId="2" fillId="7" borderId="98" xfId="0" applyNumberFormat="1" applyFont="1" applyFill="1" applyBorder="1" applyAlignment="1">
      <alignment horizontal="center" vertical="center"/>
    </xf>
    <xf numFmtId="0" fontId="2" fillId="7" borderId="98" xfId="0" applyFont="1" applyFill="1" applyBorder="1" applyAlignment="1">
      <alignment vertical="center" wrapText="1"/>
    </xf>
    <xf numFmtId="0" fontId="2" fillId="7" borderId="46" xfId="0" applyFont="1" applyFill="1" applyBorder="1" applyAlignment="1">
      <alignment horizontal="center" vertical="center"/>
    </xf>
    <xf numFmtId="0" fontId="18" fillId="6" borderId="86" xfId="0" applyFont="1" applyFill="1" applyBorder="1" applyAlignment="1">
      <alignment horizontal="left" vertical="top" wrapText="1"/>
    </xf>
    <xf numFmtId="4" fontId="2" fillId="6" borderId="74" xfId="0" applyNumberFormat="1" applyFont="1" applyFill="1" applyBorder="1" applyAlignment="1">
      <alignment horizontal="right" vertical="top"/>
    </xf>
    <xf numFmtId="4" fontId="2" fillId="6" borderId="75" xfId="0" applyNumberFormat="1" applyFont="1" applyFill="1" applyBorder="1" applyAlignment="1">
      <alignment horizontal="right" vertical="top"/>
    </xf>
    <xf numFmtId="4" fontId="2" fillId="6" borderId="76" xfId="0" applyNumberFormat="1" applyFont="1" applyFill="1" applyBorder="1" applyAlignment="1">
      <alignment horizontal="right" vertical="top"/>
    </xf>
    <xf numFmtId="0" fontId="14" fillId="6" borderId="76" xfId="0" applyFont="1" applyFill="1" applyBorder="1" applyAlignment="1">
      <alignment vertical="top" wrapText="1"/>
    </xf>
    <xf numFmtId="0" fontId="2" fillId="5" borderId="115" xfId="0" applyFont="1" applyFill="1" applyBorder="1" applyAlignment="1">
      <alignment horizontal="center" vertical="center"/>
    </xf>
    <xf numFmtId="0" fontId="2" fillId="5" borderId="112" xfId="0" applyFont="1" applyFill="1" applyBorder="1" applyAlignment="1">
      <alignment vertical="center"/>
    </xf>
    <xf numFmtId="0" fontId="2" fillId="5" borderId="91" xfId="0" applyFont="1" applyFill="1" applyBorder="1" applyAlignment="1">
      <alignment horizontal="center" vertical="center"/>
    </xf>
    <xf numFmtId="0" fontId="2" fillId="7" borderId="99" xfId="0" applyFont="1" applyFill="1" applyBorder="1" applyAlignment="1">
      <alignment horizontal="center" vertical="center"/>
    </xf>
    <xf numFmtId="0" fontId="34" fillId="0" borderId="55" xfId="0" applyFont="1" applyFill="1" applyBorder="1" applyAlignment="1">
      <alignment vertical="top" wrapText="1"/>
    </xf>
    <xf numFmtId="0" fontId="35" fillId="0" borderId="102" xfId="0" applyFont="1" applyFill="1" applyBorder="1" applyAlignment="1">
      <alignment horizontal="center" vertical="top"/>
    </xf>
    <xf numFmtId="4" fontId="35" fillId="0" borderId="64" xfId="0" applyNumberFormat="1" applyFont="1" applyFill="1" applyBorder="1" applyAlignment="1">
      <alignment horizontal="right" vertical="top"/>
    </xf>
    <xf numFmtId="4" fontId="35" fillId="0" borderId="75" xfId="0" applyNumberFormat="1" applyFont="1" applyFill="1" applyBorder="1" applyAlignment="1">
      <alignment horizontal="right" vertical="top"/>
    </xf>
    <xf numFmtId="4" fontId="35" fillId="0" borderId="76" xfId="0" applyNumberFormat="1" applyFont="1" applyFill="1" applyBorder="1" applyAlignment="1">
      <alignment horizontal="right" vertical="top"/>
    </xf>
    <xf numFmtId="4" fontId="35" fillId="0" borderId="74" xfId="0" applyNumberFormat="1" applyFont="1" applyFill="1" applyBorder="1" applyAlignment="1">
      <alignment horizontal="right" vertical="top"/>
    </xf>
    <xf numFmtId="4" fontId="38" fillId="0" borderId="64" xfId="0" applyNumberFormat="1" applyFont="1" applyFill="1" applyBorder="1" applyAlignment="1">
      <alignment horizontal="right" vertical="top"/>
    </xf>
    <xf numFmtId="0" fontId="35" fillId="0" borderId="55" xfId="0" applyFont="1" applyFill="1" applyBorder="1" applyAlignment="1">
      <alignment vertical="top" wrapText="1"/>
    </xf>
    <xf numFmtId="0" fontId="35" fillId="0" borderId="56" xfId="0" applyFont="1" applyFill="1" applyBorder="1" applyAlignment="1">
      <alignment horizontal="center" vertical="top"/>
    </xf>
    <xf numFmtId="4" fontId="38" fillId="0" borderId="55" xfId="0" applyNumberFormat="1" applyFont="1" applyFill="1" applyBorder="1" applyAlignment="1">
      <alignment horizontal="right" vertical="top"/>
    </xf>
    <xf numFmtId="4" fontId="2" fillId="6" borderId="116" xfId="0" applyNumberFormat="1" applyFont="1" applyFill="1" applyBorder="1" applyAlignment="1">
      <alignment horizontal="right" vertical="top"/>
    </xf>
    <xf numFmtId="4" fontId="1" fillId="0" borderId="85" xfId="0" applyNumberFormat="1" applyFont="1" applyBorder="1" applyAlignment="1">
      <alignment horizontal="right" vertical="top"/>
    </xf>
    <xf numFmtId="4" fontId="1" fillId="0" borderId="13" xfId="0" applyNumberFormat="1" applyFont="1" applyBorder="1" applyAlignment="1">
      <alignment horizontal="right" vertical="top"/>
    </xf>
    <xf numFmtId="4" fontId="1" fillId="0" borderId="96" xfId="0" applyNumberFormat="1" applyFont="1" applyBorder="1" applyAlignment="1">
      <alignment horizontal="right" vertical="top"/>
    </xf>
    <xf numFmtId="4" fontId="10" fillId="0" borderId="84" xfId="0" applyNumberFormat="1" applyFont="1" applyBorder="1" applyAlignment="1">
      <alignment horizontal="right" vertical="top"/>
    </xf>
    <xf numFmtId="10" fontId="10" fillId="0" borderId="84" xfId="0" applyNumberFormat="1" applyFont="1" applyBorder="1" applyAlignment="1">
      <alignment horizontal="right" vertical="top"/>
    </xf>
    <xf numFmtId="4" fontId="2" fillId="6" borderId="117" xfId="0" applyNumberFormat="1" applyFont="1" applyFill="1" applyBorder="1" applyAlignment="1">
      <alignment horizontal="right" vertical="top"/>
    </xf>
    <xf numFmtId="4" fontId="2" fillId="6" borderId="118" xfId="0" applyNumberFormat="1" applyFont="1" applyFill="1" applyBorder="1" applyAlignment="1">
      <alignment horizontal="right" vertical="top"/>
    </xf>
    <xf numFmtId="4" fontId="10" fillId="6" borderId="119" xfId="0" applyNumberFormat="1" applyFont="1" applyFill="1" applyBorder="1" applyAlignment="1">
      <alignment horizontal="right" vertical="top"/>
    </xf>
    <xf numFmtId="10" fontId="10" fillId="6" borderId="119" xfId="0" applyNumberFormat="1" applyFont="1" applyFill="1" applyBorder="1" applyAlignment="1">
      <alignment horizontal="right" vertical="top"/>
    </xf>
    <xf numFmtId="0" fontId="14" fillId="6" borderId="120" xfId="0" applyFont="1" applyFill="1" applyBorder="1" applyAlignment="1">
      <alignment vertical="top" wrapText="1"/>
    </xf>
    <xf numFmtId="4" fontId="10" fillId="0" borderId="121" xfId="0" applyNumberFormat="1" applyFont="1" applyBorder="1" applyAlignment="1">
      <alignment horizontal="right" vertical="top"/>
    </xf>
    <xf numFmtId="0" fontId="11" fillId="0" borderId="122" xfId="0" applyFont="1" applyBorder="1" applyAlignment="1">
      <alignment vertical="top" wrapText="1"/>
    </xf>
    <xf numFmtId="4" fontId="10" fillId="0" borderId="123" xfId="0" applyNumberFormat="1" applyFont="1" applyBorder="1" applyAlignment="1">
      <alignment horizontal="right" vertical="top"/>
    </xf>
    <xf numFmtId="0" fontId="11" fillId="0" borderId="124" xfId="0" applyFont="1" applyBorder="1" applyAlignment="1">
      <alignment vertical="top" wrapText="1"/>
    </xf>
    <xf numFmtId="4" fontId="10" fillId="0" borderId="125" xfId="0" applyNumberFormat="1" applyFont="1" applyBorder="1" applyAlignment="1">
      <alignment horizontal="right" vertical="top"/>
    </xf>
    <xf numFmtId="4" fontId="10" fillId="0" borderId="126" xfId="0" applyNumberFormat="1" applyFont="1" applyBorder="1" applyAlignment="1">
      <alignment horizontal="right" vertical="top"/>
    </xf>
    <xf numFmtId="10" fontId="10" fillId="0" borderId="126" xfId="0" applyNumberFormat="1" applyFont="1" applyBorder="1" applyAlignment="1">
      <alignment horizontal="right" vertical="top"/>
    </xf>
    <xf numFmtId="0" fontId="11" fillId="0" borderId="127" xfId="0" applyFont="1" applyBorder="1" applyAlignment="1">
      <alignment vertical="top" wrapText="1"/>
    </xf>
    <xf numFmtId="0" fontId="41" fillId="0" borderId="0" xfId="0" applyFont="1" applyAlignment="1">
      <alignment horizontal="left"/>
    </xf>
    <xf numFmtId="4" fontId="19" fillId="0" borderId="0" xfId="0" applyNumberFormat="1" applyFont="1" applyAlignment="1">
      <alignment horizontal="left"/>
    </xf>
    <xf numFmtId="4" fontId="1" fillId="0" borderId="55" xfId="0" applyNumberFormat="1" applyFont="1" applyBorder="1" applyAlignment="1">
      <alignment horizontal="center"/>
    </xf>
    <xf numFmtId="0" fontId="9" fillId="0" borderId="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10" fontId="5" fillId="0" borderId="66" xfId="0" applyNumberFormat="1" applyFont="1" applyBorder="1" applyAlignment="1">
      <alignment horizontal="center" vertical="center"/>
    </xf>
    <xf numFmtId="4" fontId="5" fillId="0" borderId="67" xfId="0" applyNumberFormat="1" applyFont="1" applyBorder="1" applyAlignment="1">
      <alignment horizontal="center" vertical="center"/>
    </xf>
    <xf numFmtId="10" fontId="42" fillId="0" borderId="23" xfId="0" applyNumberFormat="1" applyFont="1" applyBorder="1" applyAlignment="1">
      <alignment horizontal="center" vertical="center"/>
    </xf>
    <xf numFmtId="4" fontId="42" fillId="0" borderId="12" xfId="0" applyNumberFormat="1" applyFont="1" applyBorder="1" applyAlignment="1">
      <alignment horizontal="center" vertical="center"/>
    </xf>
    <xf numFmtId="10" fontId="42" fillId="0" borderId="12" xfId="0" applyNumberFormat="1" applyFont="1" applyBorder="1" applyAlignment="1">
      <alignment horizontal="center" vertical="center"/>
    </xf>
    <xf numFmtId="4" fontId="42" fillId="0" borderId="13" xfId="0" applyNumberFormat="1" applyFont="1" applyBorder="1" applyAlignment="1">
      <alignment horizontal="center" vertical="center"/>
    </xf>
    <xf numFmtId="10" fontId="42" fillId="0" borderId="123" xfId="0" applyNumberFormat="1" applyFont="1" applyBorder="1" applyAlignment="1">
      <alignment horizontal="center" vertical="center"/>
    </xf>
    <xf numFmtId="4" fontId="42" fillId="0" borderId="124" xfId="0" applyNumberFormat="1" applyFont="1" applyBorder="1" applyAlignment="1">
      <alignment horizontal="center" vertical="center"/>
    </xf>
    <xf numFmtId="10" fontId="43" fillId="0" borderId="23" xfId="0" applyNumberFormat="1" applyFont="1" applyBorder="1" applyAlignment="1">
      <alignment horizontal="center" vertical="center"/>
    </xf>
    <xf numFmtId="4" fontId="43" fillId="0" borderId="12" xfId="0" applyNumberFormat="1" applyFont="1" applyBorder="1" applyAlignment="1">
      <alignment horizontal="center" vertical="center"/>
    </xf>
    <xf numFmtId="10" fontId="42" fillId="0" borderId="26" xfId="0" applyNumberFormat="1" applyFont="1" applyBorder="1" applyAlignment="1">
      <alignment horizontal="center" vertical="center"/>
    </xf>
    <xf numFmtId="4" fontId="42" fillId="0" borderId="27" xfId="0" applyNumberFormat="1" applyFont="1" applyBorder="1" applyAlignment="1">
      <alignment horizontal="center" vertical="center"/>
    </xf>
    <xf numFmtId="4" fontId="42" fillId="0" borderId="96" xfId="0" applyNumberFormat="1" applyFont="1" applyBorder="1" applyAlignment="1">
      <alignment horizontal="center" vertical="center"/>
    </xf>
    <xf numFmtId="10" fontId="43" fillId="0" borderId="26" xfId="0" applyNumberFormat="1" applyFont="1" applyBorder="1" applyAlignment="1">
      <alignment horizontal="center" vertical="center"/>
    </xf>
    <xf numFmtId="4" fontId="43" fillId="0" borderId="27" xfId="0" applyNumberFormat="1" applyFont="1" applyBorder="1" applyAlignment="1">
      <alignment horizontal="center" vertical="center"/>
    </xf>
    <xf numFmtId="10" fontId="42" fillId="0" borderId="29" xfId="0" applyNumberFormat="1" applyFont="1" applyBorder="1" applyAlignment="1">
      <alignment horizontal="center" vertical="center"/>
    </xf>
    <xf numFmtId="4" fontId="42" fillId="0" borderId="30" xfId="0" applyNumberFormat="1" applyFont="1" applyBorder="1" applyAlignment="1">
      <alignment horizontal="center" vertical="center"/>
    </xf>
    <xf numFmtId="4" fontId="42" fillId="0" borderId="31" xfId="0" applyNumberFormat="1" applyFont="1" applyBorder="1" applyAlignment="1">
      <alignment horizontal="center" vertical="center"/>
    </xf>
    <xf numFmtId="4" fontId="42" fillId="0" borderId="32" xfId="0" applyNumberFormat="1" applyFont="1" applyBorder="1" applyAlignment="1">
      <alignment horizontal="center" vertical="center"/>
    </xf>
    <xf numFmtId="10" fontId="42" fillId="0" borderId="32" xfId="0" applyNumberFormat="1" applyFont="1" applyBorder="1" applyAlignment="1">
      <alignment horizontal="center" vertical="center"/>
    </xf>
    <xf numFmtId="4" fontId="42" fillId="0" borderId="128" xfId="0" applyNumberFormat="1" applyFont="1" applyBorder="1" applyAlignment="1">
      <alignment horizontal="center" vertical="center"/>
    </xf>
    <xf numFmtId="10" fontId="42" fillId="0" borderId="129" xfId="0" applyNumberFormat="1" applyFont="1" applyBorder="1" applyAlignment="1">
      <alignment horizontal="center" vertical="center"/>
    </xf>
    <xf numFmtId="4" fontId="42" fillId="0" borderId="130" xfId="0" applyNumberFormat="1" applyFont="1" applyBorder="1" applyAlignment="1">
      <alignment horizontal="center" vertical="center"/>
    </xf>
    <xf numFmtId="10" fontId="43" fillId="0" borderId="29" xfId="0" applyNumberFormat="1" applyFont="1" applyBorder="1" applyAlignment="1">
      <alignment horizontal="center" vertical="center"/>
    </xf>
    <xf numFmtId="4" fontId="43" fillId="0" borderId="30" xfId="0" applyNumberFormat="1" applyFont="1" applyBorder="1" applyAlignment="1">
      <alignment horizontal="center" vertical="center"/>
    </xf>
    <xf numFmtId="4" fontId="40" fillId="0" borderId="67" xfId="0" applyNumberFormat="1" applyFont="1" applyBorder="1" applyAlignment="1">
      <alignment horizontal="center" vertical="center" wrapText="1"/>
    </xf>
    <xf numFmtId="10" fontId="6" fillId="0" borderId="66" xfId="0" applyNumberFormat="1" applyFont="1" applyBorder="1" applyAlignment="1">
      <alignment horizontal="center" vertical="center"/>
    </xf>
    <xf numFmtId="4" fontId="6" fillId="0" borderId="67" xfId="0" applyNumberFormat="1" applyFont="1" applyBorder="1" applyAlignment="1">
      <alignment horizontal="center" vertical="center"/>
    </xf>
    <xf numFmtId="10" fontId="42" fillId="0" borderId="64" xfId="0" applyNumberFormat="1" applyFont="1" applyBorder="1" applyAlignment="1">
      <alignment horizontal="center" vertical="center"/>
    </xf>
    <xf numFmtId="4" fontId="42" fillId="0" borderId="75" xfId="0" applyNumberFormat="1" applyFont="1" applyBorder="1" applyAlignment="1">
      <alignment horizontal="center" vertical="center"/>
    </xf>
    <xf numFmtId="10" fontId="42" fillId="0" borderId="75" xfId="0" applyNumberFormat="1" applyFont="1" applyBorder="1" applyAlignment="1">
      <alignment horizontal="center" vertical="center"/>
    </xf>
    <xf numFmtId="4" fontId="42" fillId="0" borderId="85" xfId="0" applyNumberFormat="1" applyFont="1" applyBorder="1" applyAlignment="1">
      <alignment horizontal="center" vertical="center"/>
    </xf>
    <xf numFmtId="10" fontId="42" fillId="0" borderId="121" xfId="0" applyNumberFormat="1" applyFont="1" applyBorder="1" applyAlignment="1">
      <alignment horizontal="center" vertical="center"/>
    </xf>
    <xf numFmtId="4" fontId="42" fillId="0" borderId="122" xfId="0" applyNumberFormat="1" applyFont="1" applyBorder="1" applyAlignment="1">
      <alignment horizontal="center" vertical="center"/>
    </xf>
    <xf numFmtId="10" fontId="43" fillId="0" borderId="64" xfId="0" applyNumberFormat="1" applyFont="1" applyBorder="1" applyAlignment="1">
      <alignment horizontal="center" vertical="center"/>
    </xf>
    <xf numFmtId="4" fontId="43" fillId="0" borderId="75" xfId="0" applyNumberFormat="1" applyFont="1" applyBorder="1" applyAlignment="1">
      <alignment horizontal="center" vertical="center"/>
    </xf>
    <xf numFmtId="49" fontId="42" fillId="0" borderId="115" xfId="0" applyNumberFormat="1" applyFont="1" applyBorder="1" applyAlignment="1">
      <alignment horizontal="center" vertical="center" wrapText="1"/>
    </xf>
    <xf numFmtId="49" fontId="42" fillId="0" borderId="113" xfId="0" applyNumberFormat="1" applyFont="1" applyBorder="1" applyAlignment="1">
      <alignment horizontal="center" vertical="center"/>
    </xf>
    <xf numFmtId="49" fontId="42" fillId="0" borderId="131" xfId="0" applyNumberFormat="1" applyFont="1" applyBorder="1" applyAlignment="1">
      <alignment horizontal="center" vertical="center"/>
    </xf>
    <xf numFmtId="49" fontId="42" fillId="0" borderId="132" xfId="0" applyNumberFormat="1" applyFont="1" applyBorder="1" applyAlignment="1">
      <alignment horizontal="center" vertical="center"/>
    </xf>
    <xf numFmtId="49" fontId="42" fillId="0" borderId="133" xfId="0" applyNumberFormat="1" applyFont="1" applyBorder="1" applyAlignment="1">
      <alignment horizontal="center" vertical="center"/>
    </xf>
    <xf numFmtId="49" fontId="42" fillId="0" borderId="134" xfId="0" applyNumberFormat="1" applyFont="1" applyBorder="1" applyAlignment="1">
      <alignment horizontal="center" vertical="center"/>
    </xf>
    <xf numFmtId="49" fontId="42" fillId="0" borderId="135" xfId="0" applyNumberFormat="1" applyFont="1" applyBorder="1" applyAlignment="1">
      <alignment horizontal="center" vertical="center"/>
    </xf>
    <xf numFmtId="49" fontId="42" fillId="0" borderId="136" xfId="0" applyNumberFormat="1" applyFont="1" applyBorder="1" applyAlignment="1">
      <alignment horizontal="center" vertical="center"/>
    </xf>
    <xf numFmtId="0" fontId="42" fillId="0" borderId="102" xfId="0" applyFont="1" applyBorder="1" applyAlignment="1">
      <alignment horizontal="left" vertical="center" wrapText="1"/>
    </xf>
    <xf numFmtId="0" fontId="42" fillId="0" borderId="24" xfId="0" applyFont="1" applyBorder="1" applyAlignment="1">
      <alignment horizontal="left" vertical="center" wrapText="1"/>
    </xf>
    <xf numFmtId="0" fontId="42" fillId="0" borderId="25" xfId="0" applyFont="1" applyBorder="1" applyAlignment="1">
      <alignment horizontal="left" vertical="center" wrapText="1"/>
    </xf>
    <xf numFmtId="0" fontId="42" fillId="0" borderId="28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0</xdr:row>
      <xdr:rowOff>76200</xdr:rowOff>
    </xdr:from>
    <xdr:ext cx="2000250" cy="15525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AE233"/>
  <sheetViews>
    <sheetView workbookViewId="0">
      <selection activeCell="J16" sqref="J16"/>
    </sheetView>
  </sheetViews>
  <sheetFormatPr defaultColWidth="14.3984375" defaultRowHeight="15" customHeight="1" x14ac:dyDescent="0.25"/>
  <cols>
    <col min="1" max="1" width="21.5" customWidth="1"/>
    <col min="2" max="2" width="9.19921875" customWidth="1"/>
    <col min="3" max="3" width="10.796875" customWidth="1"/>
    <col min="4" max="8" width="14.5" customWidth="1"/>
    <col min="9" max="9" width="6.69921875" customWidth="1"/>
    <col min="10" max="10" width="16.296875" customWidth="1"/>
    <col min="11" max="11" width="6.8984375" customWidth="1"/>
    <col min="12" max="12" width="14.69921875" customWidth="1"/>
    <col min="13" max="13" width="11.3984375" customWidth="1"/>
    <col min="14" max="14" width="10.796875" customWidth="1"/>
    <col min="15" max="23" width="5.69921875" customWidth="1"/>
    <col min="24" max="26" width="11" customWidth="1"/>
    <col min="27" max="31" width="12.59765625" customWidth="1"/>
  </cols>
  <sheetData>
    <row r="1" spans="1:31" ht="16.2" customHeight="1" x14ac:dyDescent="0.25">
      <c r="A1" s="314" t="s">
        <v>0</v>
      </c>
      <c r="B1" s="315"/>
      <c r="C1" s="1"/>
      <c r="D1" s="2"/>
      <c r="E1" s="1"/>
      <c r="F1" s="1"/>
      <c r="G1" s="1"/>
      <c r="H1" s="306" t="s">
        <v>438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31" ht="16.2" customHeight="1" x14ac:dyDescent="0.25">
      <c r="A2" s="3"/>
      <c r="B2" s="1"/>
      <c r="C2" s="1"/>
      <c r="D2" s="2"/>
      <c r="E2" s="1"/>
      <c r="F2" s="1"/>
      <c r="G2" s="1"/>
      <c r="H2" s="316" t="s">
        <v>440</v>
      </c>
      <c r="I2" s="316"/>
      <c r="J2" s="316"/>
      <c r="K2" s="316"/>
      <c r="L2" s="316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31" ht="16.2" customHeight="1" x14ac:dyDescent="0.25">
      <c r="A3" s="3"/>
      <c r="B3" s="1"/>
      <c r="C3" s="1"/>
      <c r="D3" s="2"/>
      <c r="E3" s="1"/>
      <c r="F3" s="1"/>
      <c r="G3" s="1"/>
      <c r="H3" s="316" t="s">
        <v>439</v>
      </c>
      <c r="I3" s="315"/>
      <c r="J3" s="315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31" ht="13.8" x14ac:dyDescent="0.2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31" ht="13.8" x14ac:dyDescent="0.2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31" ht="13.8" x14ac:dyDescent="0.25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31" ht="13.8" x14ac:dyDescent="0.25">
      <c r="A7" s="3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31" ht="13.8" x14ac:dyDescent="0.25">
      <c r="A8" s="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31" ht="13.8" x14ac:dyDescent="0.25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31" ht="14.25" customHeight="1" x14ac:dyDescent="0.25">
      <c r="A10" s="307" t="s">
        <v>441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4"/>
      <c r="AB10" s="4"/>
      <c r="AC10" s="4"/>
      <c r="AD10" s="4"/>
      <c r="AE10" s="4"/>
    </row>
    <row r="11" spans="1:31" ht="14.25" customHeight="1" x14ac:dyDescent="0.25">
      <c r="A11" s="3" t="s">
        <v>1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4"/>
      <c r="AB11" s="4"/>
      <c r="AC11" s="4"/>
      <c r="AD11" s="4"/>
      <c r="AE11" s="4"/>
    </row>
    <row r="12" spans="1:31" ht="14.25" customHeight="1" x14ac:dyDescent="0.25">
      <c r="A12" s="308" t="s">
        <v>442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4"/>
      <c r="AB12" s="4"/>
      <c r="AC12" s="4"/>
      <c r="AD12" s="4"/>
      <c r="AE12" s="4"/>
    </row>
    <row r="13" spans="1:31" ht="14.25" customHeight="1" x14ac:dyDescent="0.25">
      <c r="A13" s="308" t="s">
        <v>443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4"/>
      <c r="AB13" s="4"/>
      <c r="AC13" s="4"/>
      <c r="AD13" s="4"/>
      <c r="AE13" s="4"/>
    </row>
    <row r="14" spans="1:31" ht="14.25" customHeight="1" x14ac:dyDescent="0.25">
      <c r="A14" s="308" t="s">
        <v>444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4"/>
      <c r="AB14" s="4"/>
      <c r="AC14" s="4"/>
      <c r="AD14" s="4"/>
      <c r="AE14" s="4"/>
    </row>
    <row r="15" spans="1:31" ht="14.25" customHeight="1" x14ac:dyDescent="0.25">
      <c r="A15" s="308" t="s">
        <v>445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4"/>
      <c r="AB15" s="4"/>
      <c r="AC15" s="4"/>
      <c r="AD15" s="4"/>
      <c r="AE15" s="4"/>
    </row>
    <row r="16" spans="1:31" ht="13.8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31" ht="17.399999999999999" customHeight="1" x14ac:dyDescent="0.25"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31" ht="15.6" x14ac:dyDescent="0.3">
      <c r="A18" s="6"/>
      <c r="B18" s="320" t="s">
        <v>2</v>
      </c>
      <c r="C18" s="315"/>
      <c r="D18" s="315"/>
      <c r="E18" s="315"/>
      <c r="F18" s="315"/>
      <c r="G18" s="315"/>
      <c r="H18" s="315"/>
      <c r="I18" s="315"/>
      <c r="J18" s="315"/>
      <c r="K18" s="315"/>
      <c r="L18" s="315"/>
      <c r="M18" s="315"/>
      <c r="N18" s="315"/>
      <c r="O18" s="7"/>
      <c r="P18" s="8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</row>
    <row r="19" spans="1:31" ht="15.6" x14ac:dyDescent="0.3">
      <c r="A19" s="6"/>
      <c r="B19" s="320" t="s">
        <v>3</v>
      </c>
      <c r="C19" s="315"/>
      <c r="D19" s="315"/>
      <c r="E19" s="315"/>
      <c r="F19" s="315"/>
      <c r="G19" s="315"/>
      <c r="H19" s="315"/>
      <c r="I19" s="315"/>
      <c r="J19" s="315"/>
      <c r="K19" s="315"/>
      <c r="L19" s="315"/>
      <c r="M19" s="315"/>
      <c r="N19" s="315"/>
      <c r="O19" s="7"/>
      <c r="P19" s="8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</row>
    <row r="20" spans="1:31" ht="15.6" x14ac:dyDescent="0.3">
      <c r="A20" s="6"/>
      <c r="B20" s="321" t="s">
        <v>451</v>
      </c>
      <c r="C20" s="315"/>
      <c r="D20" s="315"/>
      <c r="E20" s="315"/>
      <c r="F20" s="315"/>
      <c r="G20" s="315"/>
      <c r="H20" s="315"/>
      <c r="I20" s="315"/>
      <c r="J20" s="315"/>
      <c r="K20" s="315"/>
      <c r="L20" s="315"/>
      <c r="M20" s="315"/>
      <c r="N20" s="315"/>
      <c r="O20" s="7"/>
      <c r="P20" s="8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</row>
    <row r="21" spans="1:31" ht="10.199999999999999" customHeight="1" x14ac:dyDescent="0.3">
      <c r="A21" s="6"/>
      <c r="B21" s="3"/>
      <c r="C21" s="1"/>
      <c r="D21" s="9"/>
      <c r="E21" s="9"/>
      <c r="F21" s="9"/>
      <c r="G21" s="9"/>
      <c r="H21" s="9"/>
      <c r="I21" s="9"/>
      <c r="J21" s="10"/>
      <c r="K21" s="9"/>
      <c r="L21" s="10"/>
      <c r="M21" s="9"/>
      <c r="N21" s="10"/>
      <c r="O21" s="7"/>
      <c r="P21" s="8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</row>
    <row r="22" spans="1:31" ht="10.199999999999999" customHeight="1" x14ac:dyDescent="0.3">
      <c r="A22" s="4"/>
      <c r="B22" s="4"/>
      <c r="C22" s="4"/>
      <c r="D22" s="11"/>
      <c r="E22" s="11"/>
      <c r="F22" s="11"/>
      <c r="G22" s="11"/>
      <c r="H22" s="11"/>
      <c r="I22" s="11"/>
      <c r="J22" s="12"/>
      <c r="K22" s="11"/>
      <c r="L22" s="12"/>
      <c r="M22" s="11"/>
      <c r="N22" s="12"/>
      <c r="O22" s="11"/>
      <c r="P22" s="12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</row>
    <row r="23" spans="1:31" ht="15.75" customHeight="1" x14ac:dyDescent="0.25">
      <c r="A23" s="325"/>
      <c r="B23" s="419" t="s">
        <v>4</v>
      </c>
      <c r="C23" s="322"/>
      <c r="D23" s="328" t="s">
        <v>5</v>
      </c>
      <c r="E23" s="329"/>
      <c r="F23" s="329"/>
      <c r="G23" s="329"/>
      <c r="H23" s="329"/>
      <c r="I23" s="329"/>
      <c r="J23" s="330"/>
      <c r="K23" s="418" t="s">
        <v>450</v>
      </c>
      <c r="L23" s="322"/>
      <c r="M23" s="418" t="s">
        <v>6</v>
      </c>
      <c r="N23" s="322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</row>
    <row r="24" spans="1:31" ht="82.8" customHeight="1" x14ac:dyDescent="0.3">
      <c r="A24" s="326"/>
      <c r="B24" s="318"/>
      <c r="C24" s="324"/>
      <c r="D24" s="14" t="s">
        <v>7</v>
      </c>
      <c r="E24" s="15" t="s">
        <v>8</v>
      </c>
      <c r="F24" s="15" t="s">
        <v>9</v>
      </c>
      <c r="G24" s="15" t="s">
        <v>10</v>
      </c>
      <c r="H24" s="15" t="s">
        <v>11</v>
      </c>
      <c r="I24" s="331" t="s">
        <v>12</v>
      </c>
      <c r="J24" s="332"/>
      <c r="K24" s="323"/>
      <c r="L24" s="324"/>
      <c r="M24" s="323"/>
      <c r="N24" s="324"/>
      <c r="O24" s="4"/>
      <c r="P24" s="4"/>
      <c r="Q24" s="16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</row>
    <row r="25" spans="1:31" ht="37.799999999999997" customHeight="1" thickBot="1" x14ac:dyDescent="0.3">
      <c r="A25" s="354"/>
      <c r="B25" s="20" t="s">
        <v>13</v>
      </c>
      <c r="C25" s="421" t="s">
        <v>14</v>
      </c>
      <c r="D25" s="420" t="s">
        <v>14</v>
      </c>
      <c r="E25" s="21" t="s">
        <v>14</v>
      </c>
      <c r="F25" s="21" t="s">
        <v>14</v>
      </c>
      <c r="G25" s="21" t="s">
        <v>14</v>
      </c>
      <c r="H25" s="21" t="s">
        <v>14</v>
      </c>
      <c r="I25" s="21" t="s">
        <v>13</v>
      </c>
      <c r="J25" s="445" t="s">
        <v>15</v>
      </c>
      <c r="K25" s="420" t="s">
        <v>13</v>
      </c>
      <c r="L25" s="421" t="s">
        <v>14</v>
      </c>
      <c r="M25" s="446" t="s">
        <v>13</v>
      </c>
      <c r="N25" s="447" t="s">
        <v>14</v>
      </c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</row>
    <row r="26" spans="1:31" ht="15.75" customHeight="1" thickBot="1" x14ac:dyDescent="0.3">
      <c r="A26" s="456" t="s">
        <v>16</v>
      </c>
      <c r="B26" s="457" t="s">
        <v>17</v>
      </c>
      <c r="C26" s="458" t="s">
        <v>18</v>
      </c>
      <c r="D26" s="459" t="s">
        <v>19</v>
      </c>
      <c r="E26" s="460" t="s">
        <v>20</v>
      </c>
      <c r="F26" s="460" t="s">
        <v>21</v>
      </c>
      <c r="G26" s="460" t="s">
        <v>22</v>
      </c>
      <c r="H26" s="460" t="s">
        <v>23</v>
      </c>
      <c r="I26" s="460" t="s">
        <v>24</v>
      </c>
      <c r="J26" s="461" t="s">
        <v>25</v>
      </c>
      <c r="K26" s="462" t="s">
        <v>26</v>
      </c>
      <c r="L26" s="463" t="s">
        <v>27</v>
      </c>
      <c r="M26" s="457" t="s">
        <v>28</v>
      </c>
      <c r="N26" s="463" t="s">
        <v>29</v>
      </c>
      <c r="O26" s="18"/>
      <c r="P26" s="18"/>
      <c r="Q26" s="19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</row>
    <row r="27" spans="1:31" ht="15.75" customHeight="1" x14ac:dyDescent="0.25">
      <c r="A27" s="464" t="s">
        <v>30</v>
      </c>
      <c r="B27" s="448">
        <v>1</v>
      </c>
      <c r="C27" s="449">
        <v>483478</v>
      </c>
      <c r="D27" s="449">
        <v>0</v>
      </c>
      <c r="E27" s="449">
        <v>0</v>
      </c>
      <c r="F27" s="449">
        <v>0</v>
      </c>
      <c r="G27" s="449">
        <v>0</v>
      </c>
      <c r="H27" s="449">
        <v>0</v>
      </c>
      <c r="I27" s="450">
        <v>0</v>
      </c>
      <c r="J27" s="451">
        <f t="shared" ref="J27:J30" si="0">D27+E27+F27+G27+H27</f>
        <v>0</v>
      </c>
      <c r="K27" s="452">
        <v>0</v>
      </c>
      <c r="L27" s="453">
        <v>0</v>
      </c>
      <c r="M27" s="454">
        <v>1</v>
      </c>
      <c r="N27" s="455">
        <f t="shared" ref="N27:N30" si="1">C27+J27+L27</f>
        <v>483478</v>
      </c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</row>
    <row r="28" spans="1:31" ht="15.75" customHeight="1" x14ac:dyDescent="0.25">
      <c r="A28" s="465" t="s">
        <v>31</v>
      </c>
      <c r="B28" s="422">
        <v>1</v>
      </c>
      <c r="C28" s="423">
        <f>'Кошторис  витрат'!J229</f>
        <v>483478</v>
      </c>
      <c r="D28" s="423">
        <v>0</v>
      </c>
      <c r="E28" s="423">
        <v>0</v>
      </c>
      <c r="F28" s="423">
        <v>0</v>
      </c>
      <c r="G28" s="423">
        <v>0</v>
      </c>
      <c r="H28" s="423">
        <v>0</v>
      </c>
      <c r="I28" s="424">
        <v>0</v>
      </c>
      <c r="J28" s="425">
        <f t="shared" si="0"/>
        <v>0</v>
      </c>
      <c r="K28" s="426">
        <v>0</v>
      </c>
      <c r="L28" s="427">
        <v>0</v>
      </c>
      <c r="M28" s="428">
        <f>(N28*M27)/N27</f>
        <v>1</v>
      </c>
      <c r="N28" s="429">
        <f t="shared" si="1"/>
        <v>483478</v>
      </c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</row>
    <row r="29" spans="1:31" ht="15.75" customHeight="1" thickBot="1" x14ac:dyDescent="0.3">
      <c r="A29" s="466" t="s">
        <v>32</v>
      </c>
      <c r="B29" s="430">
        <f>C29/C28</f>
        <v>0.74999896582678016</v>
      </c>
      <c r="C29" s="431">
        <v>362608</v>
      </c>
      <c r="D29" s="431">
        <v>0</v>
      </c>
      <c r="E29" s="431">
        <v>0</v>
      </c>
      <c r="F29" s="431">
        <v>0</v>
      </c>
      <c r="G29" s="431">
        <v>0</v>
      </c>
      <c r="H29" s="431">
        <v>0</v>
      </c>
      <c r="I29" s="424">
        <v>0</v>
      </c>
      <c r="J29" s="432">
        <f t="shared" si="0"/>
        <v>0</v>
      </c>
      <c r="K29" s="426">
        <v>0</v>
      </c>
      <c r="L29" s="427">
        <v>0</v>
      </c>
      <c r="M29" s="433">
        <f>(N29*M27)/N27</f>
        <v>0.74999896582678016</v>
      </c>
      <c r="N29" s="434">
        <f t="shared" si="1"/>
        <v>362608</v>
      </c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</row>
    <row r="30" spans="1:31" ht="15" customHeight="1" thickBot="1" x14ac:dyDescent="0.3">
      <c r="A30" s="467" t="s">
        <v>33</v>
      </c>
      <c r="B30" s="435">
        <f>B28-B29</f>
        <v>0.25000103417321984</v>
      </c>
      <c r="C30" s="436">
        <f t="shared" ref="C30:H30" si="2">C28-C29</f>
        <v>120870</v>
      </c>
      <c r="D30" s="437">
        <f t="shared" si="2"/>
        <v>0</v>
      </c>
      <c r="E30" s="438">
        <f t="shared" si="2"/>
        <v>0</v>
      </c>
      <c r="F30" s="438">
        <f t="shared" si="2"/>
        <v>0</v>
      </c>
      <c r="G30" s="438">
        <f t="shared" si="2"/>
        <v>0</v>
      </c>
      <c r="H30" s="438">
        <f t="shared" si="2"/>
        <v>0</v>
      </c>
      <c r="I30" s="439"/>
      <c r="J30" s="440">
        <f t="shared" si="0"/>
        <v>0</v>
      </c>
      <c r="K30" s="441"/>
      <c r="L30" s="442">
        <f>L28-L29</f>
        <v>0</v>
      </c>
      <c r="M30" s="443">
        <f>(N30*M27)/N27</f>
        <v>0.25000103417321989</v>
      </c>
      <c r="N30" s="444">
        <f t="shared" si="1"/>
        <v>120870</v>
      </c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</row>
    <row r="31" spans="1:31" ht="25.8" customHeight="1" x14ac:dyDescent="0.25">
      <c r="A31" s="3"/>
      <c r="B31" s="3"/>
      <c r="C31" s="3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31" ht="15.75" customHeight="1" x14ac:dyDescent="0.3">
      <c r="A32" s="22"/>
      <c r="B32" s="22" t="s">
        <v>34</v>
      </c>
      <c r="C32" s="317"/>
      <c r="D32" s="318"/>
      <c r="E32" s="318"/>
      <c r="F32" s="22"/>
      <c r="G32" s="23"/>
      <c r="H32" s="23"/>
      <c r="I32" s="24"/>
      <c r="J32" s="317" t="s">
        <v>449</v>
      </c>
      <c r="K32" s="318"/>
      <c r="L32" s="318"/>
      <c r="M32" s="318"/>
      <c r="N32" s="318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</row>
    <row r="33" spans="1:31" ht="15.75" customHeight="1" x14ac:dyDescent="0.3">
      <c r="A33" s="4"/>
      <c r="B33" s="4"/>
      <c r="C33" s="4"/>
      <c r="D33" s="25" t="s">
        <v>35</v>
      </c>
      <c r="E33" s="4"/>
      <c r="F33" s="26"/>
      <c r="G33" s="319" t="s">
        <v>36</v>
      </c>
      <c r="H33" s="315"/>
      <c r="I33" s="11"/>
      <c r="J33" s="319" t="s">
        <v>37</v>
      </c>
      <c r="K33" s="315"/>
      <c r="L33" s="315"/>
      <c r="M33" s="315"/>
      <c r="N33" s="315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</row>
    <row r="34" spans="1:31" ht="15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31" ht="15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31" ht="15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31" ht="15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31" ht="15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31" ht="15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31" ht="15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31" ht="15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31" ht="15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31" ht="15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31" ht="15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31" ht="15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31" ht="15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31" ht="15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31" ht="15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</sheetData>
  <mergeCells count="16">
    <mergeCell ref="H2:L2"/>
    <mergeCell ref="A1:B1"/>
    <mergeCell ref="H3:J3"/>
    <mergeCell ref="J32:N32"/>
    <mergeCell ref="G33:H33"/>
    <mergeCell ref="J33:N33"/>
    <mergeCell ref="B18:N18"/>
    <mergeCell ref="B19:N19"/>
    <mergeCell ref="B20:N20"/>
    <mergeCell ref="M23:N24"/>
    <mergeCell ref="C32:E32"/>
    <mergeCell ref="A23:A25"/>
    <mergeCell ref="B23:C24"/>
    <mergeCell ref="D23:J23"/>
    <mergeCell ref="K23:L24"/>
    <mergeCell ref="I24:J24"/>
  </mergeCells>
  <pageMargins left="1.1023622047244095" right="0.70866141732283472" top="0.74803149606299213" bottom="0.59055118110236227" header="0" footer="0"/>
  <pageSetup paperSize="9" scale="6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  <pageSetUpPr fitToPage="1"/>
  </sheetPr>
  <dimension ref="A1:AG436"/>
  <sheetViews>
    <sheetView tabSelected="1" topLeftCell="A109" zoomScale="75" zoomScaleNormal="75" workbookViewId="0">
      <selection activeCell="I141" sqref="I141"/>
    </sheetView>
  </sheetViews>
  <sheetFormatPr defaultColWidth="14.3984375" defaultRowHeight="15" customHeight="1" outlineLevelCol="1" x14ac:dyDescent="0.25"/>
  <cols>
    <col min="1" max="1" width="10.59765625" customWidth="1"/>
    <col min="2" max="2" width="6.59765625" customWidth="1"/>
    <col min="3" max="3" width="44.19921875" customWidth="1"/>
    <col min="4" max="4" width="9.796875" customWidth="1"/>
    <col min="5" max="5" width="9.19921875" customWidth="1"/>
    <col min="6" max="7" width="13.59765625" customWidth="1"/>
    <col min="8" max="8" width="9.19921875" customWidth="1"/>
    <col min="9" max="10" width="13.59765625" customWidth="1"/>
    <col min="11" max="11" width="9.19921875" hidden="1" customWidth="1" outlineLevel="1"/>
    <col min="12" max="13" width="13.59765625" hidden="1" customWidth="1" outlineLevel="1"/>
    <col min="14" max="14" width="9.19921875" hidden="1" customWidth="1" outlineLevel="1"/>
    <col min="15" max="16" width="13.59765625" hidden="1" customWidth="1" outlineLevel="1"/>
    <col min="17" max="17" width="9.19921875" hidden="1" customWidth="1" outlineLevel="1"/>
    <col min="18" max="19" width="13.59765625" hidden="1" customWidth="1" outlineLevel="1"/>
    <col min="20" max="20" width="9.19921875" hidden="1" customWidth="1" outlineLevel="1"/>
    <col min="21" max="22" width="13.59765625" hidden="1" customWidth="1" outlineLevel="1"/>
    <col min="23" max="23" width="12.59765625" customWidth="1" collapsed="1"/>
    <col min="24" max="25" width="12.59765625" customWidth="1"/>
    <col min="26" max="26" width="13.69921875" customWidth="1"/>
    <col min="27" max="27" width="17.19921875" customWidth="1"/>
    <col min="28" max="28" width="16" customWidth="1"/>
    <col min="29" max="33" width="5.796875" customWidth="1"/>
  </cols>
  <sheetData>
    <row r="1" spans="1:33" ht="21" x14ac:dyDescent="0.4">
      <c r="A1" s="415" t="s">
        <v>38</v>
      </c>
      <c r="B1" s="415"/>
      <c r="C1" s="415"/>
      <c r="D1" s="415"/>
      <c r="E1" s="415"/>
      <c r="F1" s="415"/>
      <c r="G1" s="415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8"/>
      <c r="X1" s="28"/>
      <c r="Y1" s="28"/>
      <c r="Z1" s="28"/>
      <c r="AA1" s="29"/>
      <c r="AB1" s="1"/>
      <c r="AC1" s="1"/>
      <c r="AD1" s="1"/>
      <c r="AE1" s="1"/>
      <c r="AF1" s="1"/>
      <c r="AG1" s="1"/>
    </row>
    <row r="2" spans="1:33" ht="19.5" customHeight="1" x14ac:dyDescent="0.25">
      <c r="A2" s="30" t="str">
        <f>Фінансування!A12</f>
        <v>Назва Грантоотримувача: ФОП Савиченко Ігор Олександрович</v>
      </c>
      <c r="B2" s="31"/>
      <c r="C2" s="30"/>
      <c r="D2" s="32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4"/>
      <c r="X2" s="34"/>
      <c r="Y2" s="34"/>
      <c r="Z2" s="34"/>
      <c r="AA2" s="35"/>
      <c r="AB2" s="1"/>
      <c r="AC2" s="1"/>
      <c r="AD2" s="1"/>
      <c r="AE2" s="1"/>
      <c r="AF2" s="1"/>
      <c r="AG2" s="1"/>
    </row>
    <row r="3" spans="1:33" ht="19.5" customHeight="1" x14ac:dyDescent="0.25">
      <c r="A3" s="3" t="str">
        <f>Фінансування!A13</f>
        <v>Назва проєкту: "Зона 86"</v>
      </c>
      <c r="B3" s="31"/>
      <c r="C3" s="30"/>
      <c r="D3" s="32"/>
      <c r="E3" s="33"/>
      <c r="F3" s="33"/>
      <c r="G3" s="33"/>
      <c r="H3" s="33"/>
      <c r="I3" s="33"/>
      <c r="J3" s="33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7"/>
      <c r="X3" s="37"/>
      <c r="Y3" s="37"/>
      <c r="Z3" s="37"/>
      <c r="AA3" s="35"/>
      <c r="AB3" s="1"/>
      <c r="AC3" s="1"/>
      <c r="AD3" s="1"/>
      <c r="AE3" s="1"/>
      <c r="AF3" s="1"/>
      <c r="AG3" s="1"/>
    </row>
    <row r="4" spans="1:33" ht="19.5" customHeight="1" x14ac:dyDescent="0.25">
      <c r="A4" s="3" t="str">
        <f>Фінансування!A14</f>
        <v>Дата початку проєкту: 14.09.2021 р.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38"/>
      <c r="AB4" s="1"/>
      <c r="AC4" s="1"/>
      <c r="AD4" s="1"/>
      <c r="AE4" s="1"/>
      <c r="AF4" s="1"/>
      <c r="AG4" s="1"/>
    </row>
    <row r="5" spans="1:33" ht="19.5" customHeight="1" x14ac:dyDescent="0.25">
      <c r="A5" s="3" t="str">
        <f>Фінансування!A15</f>
        <v>Дата завершення проєкту: 30.11.2021р.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38"/>
      <c r="AB5" s="1"/>
      <c r="AC5" s="1"/>
      <c r="AD5" s="1"/>
      <c r="AE5" s="1"/>
      <c r="AF5" s="1"/>
      <c r="AG5" s="1"/>
    </row>
    <row r="6" spans="1:33" ht="13.8" x14ac:dyDescent="0.25">
      <c r="A6" s="3"/>
      <c r="B6" s="31"/>
      <c r="C6" s="39"/>
      <c r="D6" s="32"/>
      <c r="E6" s="40"/>
      <c r="F6" s="40"/>
      <c r="G6" s="40"/>
      <c r="H6" s="40"/>
      <c r="I6" s="40"/>
      <c r="J6" s="40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2"/>
      <c r="X6" s="42"/>
      <c r="Y6" s="42"/>
      <c r="Z6" s="42"/>
      <c r="AA6" s="43"/>
      <c r="AB6" s="1"/>
      <c r="AC6" s="1"/>
      <c r="AD6" s="1"/>
      <c r="AE6" s="1"/>
      <c r="AF6" s="1"/>
      <c r="AG6" s="1"/>
    </row>
    <row r="7" spans="1:33" ht="26.25" customHeight="1" x14ac:dyDescent="0.25">
      <c r="A7" s="353" t="s">
        <v>39</v>
      </c>
      <c r="B7" s="355" t="s">
        <v>40</v>
      </c>
      <c r="C7" s="358" t="s">
        <v>41</v>
      </c>
      <c r="D7" s="358" t="s">
        <v>42</v>
      </c>
      <c r="E7" s="338" t="s">
        <v>43</v>
      </c>
      <c r="F7" s="335"/>
      <c r="G7" s="335"/>
      <c r="H7" s="335"/>
      <c r="I7" s="335"/>
      <c r="J7" s="336"/>
      <c r="K7" s="338" t="s">
        <v>44</v>
      </c>
      <c r="L7" s="335"/>
      <c r="M7" s="335"/>
      <c r="N7" s="335"/>
      <c r="O7" s="335"/>
      <c r="P7" s="336"/>
      <c r="Q7" s="338" t="s">
        <v>45</v>
      </c>
      <c r="R7" s="335"/>
      <c r="S7" s="335"/>
      <c r="T7" s="335"/>
      <c r="U7" s="335"/>
      <c r="V7" s="336"/>
      <c r="W7" s="337" t="s">
        <v>46</v>
      </c>
      <c r="X7" s="335"/>
      <c r="Y7" s="335"/>
      <c r="Z7" s="336"/>
      <c r="AA7" s="333" t="s">
        <v>47</v>
      </c>
      <c r="AB7" s="1"/>
      <c r="AC7" s="1"/>
      <c r="AD7" s="1"/>
      <c r="AE7" s="1"/>
      <c r="AF7" s="1"/>
      <c r="AG7" s="1"/>
    </row>
    <row r="8" spans="1:33" ht="42" customHeight="1" x14ac:dyDescent="0.25">
      <c r="A8" s="326"/>
      <c r="B8" s="356"/>
      <c r="C8" s="359"/>
      <c r="D8" s="359"/>
      <c r="E8" s="334" t="s">
        <v>48</v>
      </c>
      <c r="F8" s="335"/>
      <c r="G8" s="336"/>
      <c r="H8" s="334" t="s">
        <v>49</v>
      </c>
      <c r="I8" s="335"/>
      <c r="J8" s="336"/>
      <c r="K8" s="334" t="s">
        <v>48</v>
      </c>
      <c r="L8" s="335"/>
      <c r="M8" s="336"/>
      <c r="N8" s="334" t="s">
        <v>49</v>
      </c>
      <c r="O8" s="335"/>
      <c r="P8" s="336"/>
      <c r="Q8" s="334" t="s">
        <v>48</v>
      </c>
      <c r="R8" s="335"/>
      <c r="S8" s="336"/>
      <c r="T8" s="334" t="s">
        <v>49</v>
      </c>
      <c r="U8" s="335"/>
      <c r="V8" s="336"/>
      <c r="W8" s="339" t="s">
        <v>50</v>
      </c>
      <c r="X8" s="339" t="s">
        <v>51</v>
      </c>
      <c r="Y8" s="337" t="s">
        <v>52</v>
      </c>
      <c r="Z8" s="336"/>
      <c r="AA8" s="326"/>
      <c r="AB8" s="1"/>
      <c r="AC8" s="1"/>
      <c r="AD8" s="1"/>
      <c r="AE8" s="1"/>
      <c r="AF8" s="1"/>
      <c r="AG8" s="1"/>
    </row>
    <row r="9" spans="1:33" ht="30" customHeight="1" x14ac:dyDescent="0.25">
      <c r="A9" s="354"/>
      <c r="B9" s="357"/>
      <c r="C9" s="360"/>
      <c r="D9" s="360"/>
      <c r="E9" s="44" t="s">
        <v>53</v>
      </c>
      <c r="F9" s="45" t="s">
        <v>54</v>
      </c>
      <c r="G9" s="46" t="s">
        <v>55</v>
      </c>
      <c r="H9" s="44" t="s">
        <v>53</v>
      </c>
      <c r="I9" s="45" t="s">
        <v>54</v>
      </c>
      <c r="J9" s="46" t="s">
        <v>56</v>
      </c>
      <c r="K9" s="44" t="s">
        <v>53</v>
      </c>
      <c r="L9" s="45" t="s">
        <v>57</v>
      </c>
      <c r="M9" s="46" t="s">
        <v>58</v>
      </c>
      <c r="N9" s="44" t="s">
        <v>53</v>
      </c>
      <c r="O9" s="45" t="s">
        <v>57</v>
      </c>
      <c r="P9" s="46" t="s">
        <v>59</v>
      </c>
      <c r="Q9" s="44" t="s">
        <v>53</v>
      </c>
      <c r="R9" s="45" t="s">
        <v>57</v>
      </c>
      <c r="S9" s="46" t="s">
        <v>60</v>
      </c>
      <c r="T9" s="44" t="s">
        <v>53</v>
      </c>
      <c r="U9" s="45" t="s">
        <v>57</v>
      </c>
      <c r="V9" s="46" t="s">
        <v>61</v>
      </c>
      <c r="W9" s="327"/>
      <c r="X9" s="327"/>
      <c r="Y9" s="47" t="s">
        <v>62</v>
      </c>
      <c r="Z9" s="48" t="s">
        <v>13</v>
      </c>
      <c r="AA9" s="327"/>
      <c r="AB9" s="1"/>
      <c r="AC9" s="1"/>
      <c r="AD9" s="1"/>
      <c r="AE9" s="1"/>
      <c r="AF9" s="1"/>
      <c r="AG9" s="1"/>
    </row>
    <row r="10" spans="1:33" ht="24.75" customHeight="1" x14ac:dyDescent="0.25">
      <c r="A10" s="49">
        <v>1</v>
      </c>
      <c r="B10" s="49">
        <v>2</v>
      </c>
      <c r="C10" s="50">
        <v>3</v>
      </c>
      <c r="D10" s="50">
        <v>4</v>
      </c>
      <c r="E10" s="51">
        <v>5</v>
      </c>
      <c r="F10" s="51">
        <v>6</v>
      </c>
      <c r="G10" s="51">
        <v>7</v>
      </c>
      <c r="H10" s="51">
        <v>8</v>
      </c>
      <c r="I10" s="51">
        <v>9</v>
      </c>
      <c r="J10" s="51">
        <v>10</v>
      </c>
      <c r="K10" s="51">
        <v>11</v>
      </c>
      <c r="L10" s="51">
        <v>12</v>
      </c>
      <c r="M10" s="51">
        <v>13</v>
      </c>
      <c r="N10" s="51">
        <v>14</v>
      </c>
      <c r="O10" s="51">
        <v>15</v>
      </c>
      <c r="P10" s="51">
        <v>16</v>
      </c>
      <c r="Q10" s="51">
        <v>17</v>
      </c>
      <c r="R10" s="51">
        <v>18</v>
      </c>
      <c r="S10" s="51">
        <v>19</v>
      </c>
      <c r="T10" s="51">
        <v>20</v>
      </c>
      <c r="U10" s="51">
        <v>21</v>
      </c>
      <c r="V10" s="51">
        <v>22</v>
      </c>
      <c r="W10" s="51">
        <v>23</v>
      </c>
      <c r="X10" s="51">
        <v>24</v>
      </c>
      <c r="Y10" s="51">
        <v>25</v>
      </c>
      <c r="Z10" s="51">
        <v>26</v>
      </c>
      <c r="AA10" s="52">
        <v>27</v>
      </c>
      <c r="AB10" s="1"/>
      <c r="AC10" s="1"/>
      <c r="AD10" s="1"/>
      <c r="AE10" s="1"/>
      <c r="AF10" s="1"/>
      <c r="AG10" s="1"/>
    </row>
    <row r="11" spans="1:33" ht="23.25" customHeight="1" x14ac:dyDescent="0.25">
      <c r="A11" s="53" t="s">
        <v>63</v>
      </c>
      <c r="B11" s="54"/>
      <c r="C11" s="55" t="s">
        <v>64</v>
      </c>
      <c r="D11" s="56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8"/>
      <c r="X11" s="58"/>
      <c r="Y11" s="58"/>
      <c r="Z11" s="58"/>
      <c r="AA11" s="59"/>
      <c r="AB11" s="60"/>
      <c r="AC11" s="60"/>
      <c r="AD11" s="60"/>
      <c r="AE11" s="60"/>
      <c r="AF11" s="60"/>
      <c r="AG11" s="60"/>
    </row>
    <row r="12" spans="1:33" ht="27.6" customHeight="1" thickBot="1" x14ac:dyDescent="0.3">
      <c r="A12" s="61" t="s">
        <v>65</v>
      </c>
      <c r="B12" s="62">
        <v>1</v>
      </c>
      <c r="C12" s="63" t="s">
        <v>66</v>
      </c>
      <c r="D12" s="64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6"/>
      <c r="X12" s="66"/>
      <c r="Y12" s="66"/>
      <c r="Z12" s="66"/>
      <c r="AA12" s="67"/>
      <c r="AB12" s="5"/>
      <c r="AC12" s="5"/>
      <c r="AD12" s="5"/>
      <c r="AE12" s="5"/>
      <c r="AF12" s="5"/>
      <c r="AG12" s="5"/>
    </row>
    <row r="13" spans="1:33" ht="30" hidden="1" customHeight="1" thickBot="1" x14ac:dyDescent="0.3">
      <c r="A13" s="68" t="s">
        <v>67</v>
      </c>
      <c r="B13" s="69" t="s">
        <v>68</v>
      </c>
      <c r="C13" s="70" t="s">
        <v>69</v>
      </c>
      <c r="D13" s="71"/>
      <c r="E13" s="72">
        <f>SUM(E14:E16)</f>
        <v>0</v>
      </c>
      <c r="F13" s="73"/>
      <c r="G13" s="74">
        <f t="shared" ref="G13:H13" si="0">SUM(G14:G16)</f>
        <v>0</v>
      </c>
      <c r="H13" s="72">
        <f t="shared" si="0"/>
        <v>0</v>
      </c>
      <c r="I13" s="73"/>
      <c r="J13" s="74">
        <f t="shared" ref="J13:K13" si="1">SUM(J14:J16)</f>
        <v>0</v>
      </c>
      <c r="K13" s="72">
        <f t="shared" si="1"/>
        <v>0</v>
      </c>
      <c r="L13" s="73"/>
      <c r="M13" s="74">
        <f t="shared" ref="M13:N13" si="2">SUM(M14:M16)</f>
        <v>0</v>
      </c>
      <c r="N13" s="72">
        <f t="shared" si="2"/>
        <v>0</v>
      </c>
      <c r="O13" s="73"/>
      <c r="P13" s="74">
        <f t="shared" ref="P13:Q13" si="3">SUM(P14:P16)</f>
        <v>0</v>
      </c>
      <c r="Q13" s="72">
        <f t="shared" si="3"/>
        <v>0</v>
      </c>
      <c r="R13" s="73"/>
      <c r="S13" s="74">
        <f t="shared" ref="S13:T13" si="4">SUM(S14:S16)</f>
        <v>0</v>
      </c>
      <c r="T13" s="72">
        <f t="shared" si="4"/>
        <v>0</v>
      </c>
      <c r="U13" s="73"/>
      <c r="V13" s="74">
        <f t="shared" ref="V13:X13" si="5">SUM(V14:V16)</f>
        <v>0</v>
      </c>
      <c r="W13" s="74">
        <f t="shared" si="5"/>
        <v>0</v>
      </c>
      <c r="X13" s="74">
        <f t="shared" si="5"/>
        <v>0</v>
      </c>
      <c r="Y13" s="75">
        <f t="shared" ref="Y13:Y39" si="6">W13-X13</f>
        <v>0</v>
      </c>
      <c r="Z13" s="76">
        <v>0</v>
      </c>
      <c r="AA13" s="77"/>
      <c r="AB13" s="78"/>
      <c r="AC13" s="78"/>
      <c r="AD13" s="78"/>
      <c r="AE13" s="78"/>
      <c r="AF13" s="78"/>
      <c r="AG13" s="78"/>
    </row>
    <row r="14" spans="1:33" ht="30" hidden="1" customHeight="1" thickBot="1" x14ac:dyDescent="0.3">
      <c r="A14" s="79" t="s">
        <v>70</v>
      </c>
      <c r="B14" s="80" t="s">
        <v>71</v>
      </c>
      <c r="C14" s="81" t="s">
        <v>72</v>
      </c>
      <c r="D14" s="82" t="s">
        <v>73</v>
      </c>
      <c r="E14" s="83"/>
      <c r="F14" s="84"/>
      <c r="G14" s="85">
        <f t="shared" ref="G14:G16" si="7">E14*F14</f>
        <v>0</v>
      </c>
      <c r="H14" s="83"/>
      <c r="I14" s="84"/>
      <c r="J14" s="85">
        <f t="shared" ref="J14:J16" si="8">H14*I14</f>
        <v>0</v>
      </c>
      <c r="K14" s="83"/>
      <c r="L14" s="84"/>
      <c r="M14" s="85">
        <f t="shared" ref="M14:M16" si="9">K14*L14</f>
        <v>0</v>
      </c>
      <c r="N14" s="83"/>
      <c r="O14" s="84"/>
      <c r="P14" s="85">
        <f t="shared" ref="P14:P16" si="10">N14*O14</f>
        <v>0</v>
      </c>
      <c r="Q14" s="83"/>
      <c r="R14" s="84"/>
      <c r="S14" s="85">
        <f t="shared" ref="S14:S16" si="11">Q14*R14</f>
        <v>0</v>
      </c>
      <c r="T14" s="83"/>
      <c r="U14" s="84"/>
      <c r="V14" s="85">
        <f t="shared" ref="V14:V16" si="12">T14*U14</f>
        <v>0</v>
      </c>
      <c r="W14" s="86">
        <f t="shared" ref="W14:W16" si="13">G14+M14+S14</f>
        <v>0</v>
      </c>
      <c r="X14" s="87">
        <f t="shared" ref="X14:X16" si="14">J14+P14+V14</f>
        <v>0</v>
      </c>
      <c r="Y14" s="87">
        <f t="shared" si="6"/>
        <v>0</v>
      </c>
      <c r="Z14" s="88">
        <v>0</v>
      </c>
      <c r="AA14" s="89"/>
      <c r="AB14" s="90"/>
      <c r="AC14" s="90"/>
      <c r="AD14" s="90"/>
      <c r="AE14" s="90"/>
      <c r="AF14" s="90"/>
      <c r="AG14" s="90"/>
    </row>
    <row r="15" spans="1:33" ht="30" hidden="1" customHeight="1" thickBot="1" x14ac:dyDescent="0.3">
      <c r="A15" s="79" t="s">
        <v>70</v>
      </c>
      <c r="B15" s="80" t="s">
        <v>74</v>
      </c>
      <c r="C15" s="81" t="s">
        <v>72</v>
      </c>
      <c r="D15" s="82" t="s">
        <v>73</v>
      </c>
      <c r="E15" s="83"/>
      <c r="F15" s="84"/>
      <c r="G15" s="85">
        <f t="shared" si="7"/>
        <v>0</v>
      </c>
      <c r="H15" s="83"/>
      <c r="I15" s="84"/>
      <c r="J15" s="85">
        <f t="shared" si="8"/>
        <v>0</v>
      </c>
      <c r="K15" s="83"/>
      <c r="L15" s="84"/>
      <c r="M15" s="85">
        <f t="shared" si="9"/>
        <v>0</v>
      </c>
      <c r="N15" s="83"/>
      <c r="O15" s="84"/>
      <c r="P15" s="85">
        <f t="shared" si="10"/>
        <v>0</v>
      </c>
      <c r="Q15" s="83"/>
      <c r="R15" s="84"/>
      <c r="S15" s="85">
        <f t="shared" si="11"/>
        <v>0</v>
      </c>
      <c r="T15" s="83"/>
      <c r="U15" s="84"/>
      <c r="V15" s="85">
        <f t="shared" si="12"/>
        <v>0</v>
      </c>
      <c r="W15" s="86">
        <f t="shared" si="13"/>
        <v>0</v>
      </c>
      <c r="X15" s="87">
        <f t="shared" si="14"/>
        <v>0</v>
      </c>
      <c r="Y15" s="87">
        <f t="shared" si="6"/>
        <v>0</v>
      </c>
      <c r="Z15" s="88">
        <v>0</v>
      </c>
      <c r="AA15" s="89"/>
      <c r="AB15" s="90"/>
      <c r="AC15" s="90"/>
      <c r="AD15" s="90"/>
      <c r="AE15" s="90"/>
      <c r="AF15" s="90"/>
      <c r="AG15" s="90"/>
    </row>
    <row r="16" spans="1:33" ht="30" hidden="1" customHeight="1" thickBot="1" x14ac:dyDescent="0.3">
      <c r="A16" s="91" t="s">
        <v>70</v>
      </c>
      <c r="B16" s="92" t="s">
        <v>75</v>
      </c>
      <c r="C16" s="81" t="s">
        <v>72</v>
      </c>
      <c r="D16" s="93" t="s">
        <v>73</v>
      </c>
      <c r="E16" s="94"/>
      <c r="F16" s="95"/>
      <c r="G16" s="96">
        <f t="shared" si="7"/>
        <v>0</v>
      </c>
      <c r="H16" s="94"/>
      <c r="I16" s="95"/>
      <c r="J16" s="96">
        <f t="shared" si="8"/>
        <v>0</v>
      </c>
      <c r="K16" s="94"/>
      <c r="L16" s="95"/>
      <c r="M16" s="96">
        <f t="shared" si="9"/>
        <v>0</v>
      </c>
      <c r="N16" s="94"/>
      <c r="O16" s="95"/>
      <c r="P16" s="96">
        <f t="shared" si="10"/>
        <v>0</v>
      </c>
      <c r="Q16" s="94"/>
      <c r="R16" s="84"/>
      <c r="S16" s="96">
        <f t="shared" si="11"/>
        <v>0</v>
      </c>
      <c r="T16" s="94"/>
      <c r="U16" s="84"/>
      <c r="V16" s="96">
        <f t="shared" si="12"/>
        <v>0</v>
      </c>
      <c r="W16" s="97">
        <f t="shared" si="13"/>
        <v>0</v>
      </c>
      <c r="X16" s="87">
        <f t="shared" si="14"/>
        <v>0</v>
      </c>
      <c r="Y16" s="87">
        <f t="shared" si="6"/>
        <v>0</v>
      </c>
      <c r="Z16" s="88">
        <v>0</v>
      </c>
      <c r="AA16" s="98"/>
      <c r="AB16" s="90"/>
      <c r="AC16" s="90"/>
      <c r="AD16" s="90"/>
      <c r="AE16" s="90"/>
      <c r="AF16" s="90"/>
      <c r="AG16" s="90"/>
    </row>
    <row r="17" spans="1:33" ht="30" hidden="1" customHeight="1" thickBot="1" x14ac:dyDescent="0.3">
      <c r="A17" s="68" t="s">
        <v>67</v>
      </c>
      <c r="B17" s="69" t="s">
        <v>76</v>
      </c>
      <c r="C17" s="99" t="s">
        <v>77</v>
      </c>
      <c r="D17" s="100"/>
      <c r="E17" s="101">
        <f>SUM(E18:E20)</f>
        <v>0</v>
      </c>
      <c r="F17" s="102"/>
      <c r="G17" s="103">
        <f t="shared" ref="G17:H17" si="15">SUM(G18:G20)</f>
        <v>0</v>
      </c>
      <c r="H17" s="101">
        <f t="shared" si="15"/>
        <v>0</v>
      </c>
      <c r="I17" s="102"/>
      <c r="J17" s="103">
        <f t="shared" ref="J17:K17" si="16">SUM(J18:J20)</f>
        <v>0</v>
      </c>
      <c r="K17" s="101">
        <f t="shared" si="16"/>
        <v>0</v>
      </c>
      <c r="L17" s="102"/>
      <c r="M17" s="103">
        <f t="shared" ref="M17:N17" si="17">SUM(M18:M20)</f>
        <v>0</v>
      </c>
      <c r="N17" s="101">
        <f t="shared" si="17"/>
        <v>0</v>
      </c>
      <c r="O17" s="102"/>
      <c r="P17" s="103">
        <f t="shared" ref="P17:Q17" si="18">SUM(P18:P20)</f>
        <v>0</v>
      </c>
      <c r="Q17" s="101">
        <f t="shared" si="18"/>
        <v>0</v>
      </c>
      <c r="R17" s="102"/>
      <c r="S17" s="103">
        <f t="shared" ref="S17:T17" si="19">SUM(S18:S20)</f>
        <v>0</v>
      </c>
      <c r="T17" s="101">
        <f t="shared" si="19"/>
        <v>0</v>
      </c>
      <c r="U17" s="102"/>
      <c r="V17" s="103">
        <f t="shared" ref="V17:X17" si="20">SUM(V18:V20)</f>
        <v>0</v>
      </c>
      <c r="W17" s="103">
        <f t="shared" si="20"/>
        <v>0</v>
      </c>
      <c r="X17" s="104">
        <f t="shared" si="20"/>
        <v>0</v>
      </c>
      <c r="Y17" s="104">
        <f t="shared" si="6"/>
        <v>0</v>
      </c>
      <c r="Z17" s="104">
        <v>0</v>
      </c>
      <c r="AA17" s="105"/>
      <c r="AB17" s="78"/>
      <c r="AC17" s="78"/>
      <c r="AD17" s="78"/>
      <c r="AE17" s="78"/>
      <c r="AF17" s="78"/>
      <c r="AG17" s="78"/>
    </row>
    <row r="18" spans="1:33" ht="30" hidden="1" customHeight="1" thickBot="1" x14ac:dyDescent="0.3">
      <c r="A18" s="79" t="s">
        <v>70</v>
      </c>
      <c r="B18" s="80" t="s">
        <v>78</v>
      </c>
      <c r="C18" s="81" t="s">
        <v>72</v>
      </c>
      <c r="D18" s="82" t="s">
        <v>73</v>
      </c>
      <c r="E18" s="83"/>
      <c r="F18" s="84"/>
      <c r="G18" s="85">
        <f t="shared" ref="G18:G20" si="21">E18*F18</f>
        <v>0</v>
      </c>
      <c r="H18" s="83"/>
      <c r="I18" s="84"/>
      <c r="J18" s="85">
        <f t="shared" ref="J18:J20" si="22">H18*I18</f>
        <v>0</v>
      </c>
      <c r="K18" s="83"/>
      <c r="L18" s="84"/>
      <c r="M18" s="85">
        <f t="shared" ref="M18:M20" si="23">K18*L18</f>
        <v>0</v>
      </c>
      <c r="N18" s="83"/>
      <c r="O18" s="84"/>
      <c r="P18" s="85">
        <f t="shared" ref="P18:P20" si="24">N18*O18</f>
        <v>0</v>
      </c>
      <c r="Q18" s="83"/>
      <c r="R18" s="84"/>
      <c r="S18" s="85">
        <f t="shared" ref="S18:S20" si="25">Q18*R18</f>
        <v>0</v>
      </c>
      <c r="T18" s="83"/>
      <c r="U18" s="84"/>
      <c r="V18" s="85">
        <f t="shared" ref="V18:V20" si="26">T18*U18</f>
        <v>0</v>
      </c>
      <c r="W18" s="86">
        <f t="shared" ref="W18:W20" si="27">G18+M18+S18</f>
        <v>0</v>
      </c>
      <c r="X18" s="87">
        <f t="shared" ref="X18:X20" si="28">J18+P18+V18</f>
        <v>0</v>
      </c>
      <c r="Y18" s="87">
        <f t="shared" si="6"/>
        <v>0</v>
      </c>
      <c r="Z18" s="88">
        <v>0</v>
      </c>
      <c r="AA18" s="89"/>
      <c r="AB18" s="90"/>
      <c r="AC18" s="90"/>
      <c r="AD18" s="90"/>
      <c r="AE18" s="90"/>
      <c r="AF18" s="90"/>
      <c r="AG18" s="90"/>
    </row>
    <row r="19" spans="1:33" ht="30" hidden="1" customHeight="1" thickBot="1" x14ac:dyDescent="0.3">
      <c r="A19" s="79" t="s">
        <v>70</v>
      </c>
      <c r="B19" s="80" t="s">
        <v>79</v>
      </c>
      <c r="C19" s="81" t="s">
        <v>72</v>
      </c>
      <c r="D19" s="82" t="s">
        <v>73</v>
      </c>
      <c r="E19" s="83"/>
      <c r="F19" s="84"/>
      <c r="G19" s="85">
        <f t="shared" si="21"/>
        <v>0</v>
      </c>
      <c r="H19" s="83"/>
      <c r="I19" s="84"/>
      <c r="J19" s="85">
        <f t="shared" si="22"/>
        <v>0</v>
      </c>
      <c r="K19" s="83"/>
      <c r="L19" s="84"/>
      <c r="M19" s="85">
        <f t="shared" si="23"/>
        <v>0</v>
      </c>
      <c r="N19" s="83"/>
      <c r="O19" s="84"/>
      <c r="P19" s="85">
        <f t="shared" si="24"/>
        <v>0</v>
      </c>
      <c r="Q19" s="83"/>
      <c r="R19" s="84"/>
      <c r="S19" s="85">
        <f t="shared" si="25"/>
        <v>0</v>
      </c>
      <c r="T19" s="83"/>
      <c r="U19" s="84"/>
      <c r="V19" s="85">
        <f t="shared" si="26"/>
        <v>0</v>
      </c>
      <c r="W19" s="86">
        <f t="shared" si="27"/>
        <v>0</v>
      </c>
      <c r="X19" s="87">
        <f t="shared" si="28"/>
        <v>0</v>
      </c>
      <c r="Y19" s="87">
        <f t="shared" si="6"/>
        <v>0</v>
      </c>
      <c r="Z19" s="88">
        <v>0</v>
      </c>
      <c r="AA19" s="89"/>
      <c r="AB19" s="90"/>
      <c r="AC19" s="90"/>
      <c r="AD19" s="90"/>
      <c r="AE19" s="90"/>
      <c r="AF19" s="90"/>
      <c r="AG19" s="90"/>
    </row>
    <row r="20" spans="1:33" ht="30" hidden="1" customHeight="1" thickBot="1" x14ac:dyDescent="0.3">
      <c r="A20" s="106" t="s">
        <v>70</v>
      </c>
      <c r="B20" s="92" t="s">
        <v>80</v>
      </c>
      <c r="C20" s="81" t="s">
        <v>72</v>
      </c>
      <c r="D20" s="107" t="s">
        <v>73</v>
      </c>
      <c r="E20" s="108"/>
      <c r="F20" s="109"/>
      <c r="G20" s="110">
        <f t="shared" si="21"/>
        <v>0</v>
      </c>
      <c r="H20" s="108"/>
      <c r="I20" s="109"/>
      <c r="J20" s="110">
        <f t="shared" si="22"/>
        <v>0</v>
      </c>
      <c r="K20" s="108"/>
      <c r="L20" s="109"/>
      <c r="M20" s="110">
        <f t="shared" si="23"/>
        <v>0</v>
      </c>
      <c r="N20" s="108"/>
      <c r="O20" s="109"/>
      <c r="P20" s="110">
        <f t="shared" si="24"/>
        <v>0</v>
      </c>
      <c r="Q20" s="108"/>
      <c r="R20" s="109"/>
      <c r="S20" s="110">
        <f t="shared" si="25"/>
        <v>0</v>
      </c>
      <c r="T20" s="108"/>
      <c r="U20" s="109"/>
      <c r="V20" s="110">
        <f t="shared" si="26"/>
        <v>0</v>
      </c>
      <c r="W20" s="97">
        <f t="shared" si="27"/>
        <v>0</v>
      </c>
      <c r="X20" s="87">
        <f t="shared" si="28"/>
        <v>0</v>
      </c>
      <c r="Y20" s="87">
        <f t="shared" si="6"/>
        <v>0</v>
      </c>
      <c r="Z20" s="88">
        <v>0</v>
      </c>
      <c r="AA20" s="111"/>
      <c r="AB20" s="90"/>
      <c r="AC20" s="90"/>
      <c r="AD20" s="90"/>
      <c r="AE20" s="90"/>
      <c r="AF20" s="90"/>
      <c r="AG20" s="90"/>
    </row>
    <row r="21" spans="1:33" ht="30" customHeight="1" x14ac:dyDescent="0.25">
      <c r="A21" s="68" t="s">
        <v>67</v>
      </c>
      <c r="B21" s="69" t="s">
        <v>81</v>
      </c>
      <c r="C21" s="99" t="s">
        <v>82</v>
      </c>
      <c r="D21" s="100"/>
      <c r="E21" s="101">
        <f>SUM(E22:E24)</f>
        <v>4.625</v>
      </c>
      <c r="F21" s="102"/>
      <c r="G21" s="103">
        <f t="shared" ref="G21:H21" si="29">SUM(G22:G24)</f>
        <v>29000</v>
      </c>
      <c r="H21" s="101">
        <f t="shared" si="29"/>
        <v>2.625</v>
      </c>
      <c r="I21" s="102"/>
      <c r="J21" s="103">
        <f>SUM(J22:J24)</f>
        <v>17000</v>
      </c>
      <c r="K21" s="101">
        <f t="shared" ref="K21" si="30">SUM(K22:K24)</f>
        <v>0</v>
      </c>
      <c r="L21" s="102"/>
      <c r="M21" s="103">
        <f t="shared" ref="M21:N21" si="31">SUM(M22:M24)</f>
        <v>0</v>
      </c>
      <c r="N21" s="101">
        <f t="shared" si="31"/>
        <v>0</v>
      </c>
      <c r="O21" s="102"/>
      <c r="P21" s="103">
        <f t="shared" ref="P21:Q21" si="32">SUM(P22:P24)</f>
        <v>0</v>
      </c>
      <c r="Q21" s="101">
        <f t="shared" si="32"/>
        <v>0</v>
      </c>
      <c r="R21" s="102"/>
      <c r="S21" s="103">
        <f t="shared" ref="S21:T21" si="33">SUM(S22:S24)</f>
        <v>0</v>
      </c>
      <c r="T21" s="101">
        <f t="shared" si="33"/>
        <v>0</v>
      </c>
      <c r="U21" s="102"/>
      <c r="V21" s="103">
        <f t="shared" ref="V21:X21" si="34">SUM(V22:V24)</f>
        <v>0</v>
      </c>
      <c r="W21" s="103">
        <f t="shared" si="34"/>
        <v>29000</v>
      </c>
      <c r="X21" s="103">
        <f t="shared" si="34"/>
        <v>17000</v>
      </c>
      <c r="Y21" s="75">
        <f t="shared" si="6"/>
        <v>12000</v>
      </c>
      <c r="Z21" s="76">
        <f t="shared" ref="Z21:Z39" si="35">Y21/W21</f>
        <v>0.41379310344827586</v>
      </c>
      <c r="AA21" s="105"/>
      <c r="AB21" s="78"/>
      <c r="AC21" s="78"/>
      <c r="AD21" s="78"/>
      <c r="AE21" s="78"/>
      <c r="AF21" s="78"/>
      <c r="AG21" s="78"/>
    </row>
    <row r="22" spans="1:33" ht="30" customHeight="1" x14ac:dyDescent="0.25">
      <c r="A22" s="248" t="s">
        <v>70</v>
      </c>
      <c r="B22" s="249" t="s">
        <v>83</v>
      </c>
      <c r="C22" s="250" t="s">
        <v>313</v>
      </c>
      <c r="D22" s="251" t="s">
        <v>73</v>
      </c>
      <c r="E22" s="252">
        <v>2.5</v>
      </c>
      <c r="F22" s="253">
        <v>6000</v>
      </c>
      <c r="G22" s="254">
        <f>E22*F22</f>
        <v>15000</v>
      </c>
      <c r="H22" s="83">
        <v>2.5</v>
      </c>
      <c r="I22" s="84">
        <v>6000</v>
      </c>
      <c r="J22" s="85">
        <f t="shared" ref="J22:J24" si="36">H22*I22</f>
        <v>15000</v>
      </c>
      <c r="K22" s="83"/>
      <c r="L22" s="84"/>
      <c r="M22" s="85">
        <f t="shared" ref="M22:M24" si="37">K22*L22</f>
        <v>0</v>
      </c>
      <c r="N22" s="83"/>
      <c r="O22" s="84"/>
      <c r="P22" s="85">
        <f t="shared" ref="P22:P24" si="38">N22*O22</f>
        <v>0</v>
      </c>
      <c r="Q22" s="83"/>
      <c r="R22" s="84"/>
      <c r="S22" s="85">
        <f t="shared" ref="S22:S24" si="39">Q22*R22</f>
        <v>0</v>
      </c>
      <c r="T22" s="83"/>
      <c r="U22" s="84"/>
      <c r="V22" s="85">
        <f t="shared" ref="V22:V24" si="40">T22*U22</f>
        <v>0</v>
      </c>
      <c r="W22" s="86">
        <f t="shared" ref="W22:W24" si="41">G22+M22+S22</f>
        <v>15000</v>
      </c>
      <c r="X22" s="87">
        <f t="shared" ref="X22:X24" si="42">J22+P22+V22</f>
        <v>15000</v>
      </c>
      <c r="Y22" s="87">
        <f t="shared" si="6"/>
        <v>0</v>
      </c>
      <c r="Z22" s="88">
        <f t="shared" si="35"/>
        <v>0</v>
      </c>
      <c r="AA22" s="89"/>
      <c r="AB22" s="90"/>
      <c r="AC22" s="90"/>
      <c r="AD22" s="90"/>
      <c r="AE22" s="90"/>
      <c r="AF22" s="90"/>
      <c r="AG22" s="90"/>
    </row>
    <row r="23" spans="1:33" ht="30" customHeight="1" x14ac:dyDescent="0.25">
      <c r="A23" s="248" t="s">
        <v>70</v>
      </c>
      <c r="B23" s="249" t="s">
        <v>84</v>
      </c>
      <c r="C23" s="255" t="s">
        <v>314</v>
      </c>
      <c r="D23" s="251" t="s">
        <v>73</v>
      </c>
      <c r="E23" s="252">
        <v>2</v>
      </c>
      <c r="F23" s="253">
        <v>6000</v>
      </c>
      <c r="G23" s="254">
        <f>E23*F23</f>
        <v>12000</v>
      </c>
      <c r="H23" s="83">
        <v>0</v>
      </c>
      <c r="I23" s="84">
        <v>0</v>
      </c>
      <c r="J23" s="85">
        <f t="shared" si="36"/>
        <v>0</v>
      </c>
      <c r="K23" s="83"/>
      <c r="L23" s="84"/>
      <c r="M23" s="85">
        <f t="shared" si="37"/>
        <v>0</v>
      </c>
      <c r="N23" s="83"/>
      <c r="O23" s="84"/>
      <c r="P23" s="85">
        <f t="shared" si="38"/>
        <v>0</v>
      </c>
      <c r="Q23" s="83"/>
      <c r="R23" s="84"/>
      <c r="S23" s="85">
        <f t="shared" si="39"/>
        <v>0</v>
      </c>
      <c r="T23" s="83"/>
      <c r="U23" s="84"/>
      <c r="V23" s="85">
        <f t="shared" si="40"/>
        <v>0</v>
      </c>
      <c r="W23" s="86">
        <f t="shared" si="41"/>
        <v>12000</v>
      </c>
      <c r="X23" s="87">
        <f t="shared" si="42"/>
        <v>0</v>
      </c>
      <c r="Y23" s="87">
        <f t="shared" si="6"/>
        <v>12000</v>
      </c>
      <c r="Z23" s="88">
        <f t="shared" si="35"/>
        <v>1</v>
      </c>
      <c r="AA23" s="89"/>
      <c r="AB23" s="90"/>
      <c r="AC23" s="90"/>
      <c r="AD23" s="90"/>
      <c r="AE23" s="90"/>
      <c r="AF23" s="90"/>
      <c r="AG23" s="90"/>
    </row>
    <row r="24" spans="1:33" ht="30" customHeight="1" thickBot="1" x14ac:dyDescent="0.3">
      <c r="A24" s="248" t="s">
        <v>70</v>
      </c>
      <c r="B24" s="249" t="s">
        <v>85</v>
      </c>
      <c r="C24" s="255" t="s">
        <v>315</v>
      </c>
      <c r="D24" s="251" t="s">
        <v>73</v>
      </c>
      <c r="E24" s="300">
        <v>0.125</v>
      </c>
      <c r="F24" s="253">
        <v>16000</v>
      </c>
      <c r="G24" s="254">
        <f>E24*F24</f>
        <v>2000</v>
      </c>
      <c r="H24" s="301">
        <v>0.125</v>
      </c>
      <c r="I24" s="95">
        <v>16000</v>
      </c>
      <c r="J24" s="96">
        <f t="shared" si="36"/>
        <v>2000</v>
      </c>
      <c r="K24" s="108"/>
      <c r="L24" s="109"/>
      <c r="M24" s="110">
        <f t="shared" si="37"/>
        <v>0</v>
      </c>
      <c r="N24" s="108"/>
      <c r="O24" s="109"/>
      <c r="P24" s="110">
        <f t="shared" si="38"/>
        <v>0</v>
      </c>
      <c r="Q24" s="108"/>
      <c r="R24" s="109"/>
      <c r="S24" s="110">
        <f t="shared" si="39"/>
        <v>0</v>
      </c>
      <c r="T24" s="108"/>
      <c r="U24" s="109"/>
      <c r="V24" s="110">
        <f t="shared" si="40"/>
        <v>0</v>
      </c>
      <c r="W24" s="97">
        <f t="shared" si="41"/>
        <v>2000</v>
      </c>
      <c r="X24" s="400">
        <f t="shared" si="42"/>
        <v>2000</v>
      </c>
      <c r="Y24" s="400">
        <f t="shared" si="6"/>
        <v>0</v>
      </c>
      <c r="Z24" s="401">
        <f t="shared" si="35"/>
        <v>0</v>
      </c>
      <c r="AA24" s="98"/>
      <c r="AB24" s="90"/>
      <c r="AC24" s="90"/>
      <c r="AD24" s="90"/>
      <c r="AE24" s="90"/>
      <c r="AF24" s="90"/>
      <c r="AG24" s="90"/>
    </row>
    <row r="25" spans="1:33" ht="30" customHeight="1" x14ac:dyDescent="0.25">
      <c r="A25" s="68" t="s">
        <v>65</v>
      </c>
      <c r="B25" s="69" t="s">
        <v>86</v>
      </c>
      <c r="C25" s="99" t="s">
        <v>87</v>
      </c>
      <c r="D25" s="100"/>
      <c r="E25" s="101">
        <f>SUM(E26:E28)</f>
        <v>29000</v>
      </c>
      <c r="F25" s="102"/>
      <c r="G25" s="103">
        <f t="shared" ref="G25:H25" si="43">SUM(G26:G28)</f>
        <v>6380</v>
      </c>
      <c r="H25" s="101">
        <f t="shared" si="43"/>
        <v>17000</v>
      </c>
      <c r="I25" s="102"/>
      <c r="J25" s="103">
        <f t="shared" ref="J25:K25" si="44">SUM(J26:J28)</f>
        <v>3740</v>
      </c>
      <c r="K25" s="101">
        <f t="shared" si="44"/>
        <v>0</v>
      </c>
      <c r="L25" s="102"/>
      <c r="M25" s="103">
        <f t="shared" ref="M25:N25" si="45">SUM(M26:M28)</f>
        <v>0</v>
      </c>
      <c r="N25" s="101">
        <f t="shared" si="45"/>
        <v>0</v>
      </c>
      <c r="O25" s="102"/>
      <c r="P25" s="103">
        <f t="shared" ref="P25:Q25" si="46">SUM(P26:P28)</f>
        <v>0</v>
      </c>
      <c r="Q25" s="101">
        <f t="shared" si="46"/>
        <v>0</v>
      </c>
      <c r="R25" s="102"/>
      <c r="S25" s="103">
        <f t="shared" ref="S25:T25" si="47">SUM(S26:S28)</f>
        <v>0</v>
      </c>
      <c r="T25" s="101">
        <f t="shared" si="47"/>
        <v>0</v>
      </c>
      <c r="U25" s="102"/>
      <c r="V25" s="396">
        <f t="shared" ref="V25:X25" si="48">SUM(V26:V28)</f>
        <v>0</v>
      </c>
      <c r="W25" s="402">
        <f t="shared" si="48"/>
        <v>6380</v>
      </c>
      <c r="X25" s="403">
        <f t="shared" si="48"/>
        <v>3740</v>
      </c>
      <c r="Y25" s="404">
        <f t="shared" si="6"/>
        <v>2640</v>
      </c>
      <c r="Z25" s="405">
        <f t="shared" si="35"/>
        <v>0.41379310344827586</v>
      </c>
      <c r="AA25" s="406"/>
      <c r="AB25" s="5"/>
      <c r="AC25" s="5"/>
      <c r="AD25" s="5"/>
      <c r="AE25" s="5"/>
      <c r="AF25" s="5"/>
      <c r="AG25" s="5"/>
    </row>
    <row r="26" spans="1:33" ht="30" hidden="1" customHeight="1" x14ac:dyDescent="0.25">
      <c r="A26" s="113" t="s">
        <v>70</v>
      </c>
      <c r="B26" s="114" t="s">
        <v>88</v>
      </c>
      <c r="C26" s="81" t="s">
        <v>89</v>
      </c>
      <c r="D26" s="115"/>
      <c r="E26" s="116">
        <f>G13</f>
        <v>0</v>
      </c>
      <c r="F26" s="117">
        <v>0.22</v>
      </c>
      <c r="G26" s="118">
        <f t="shared" ref="G26:G28" si="49">E26*F26</f>
        <v>0</v>
      </c>
      <c r="H26" s="116">
        <f>J13</f>
        <v>0</v>
      </c>
      <c r="I26" s="117">
        <v>0.22</v>
      </c>
      <c r="J26" s="118">
        <f t="shared" ref="J26:J28" si="50">H26*I26</f>
        <v>0</v>
      </c>
      <c r="K26" s="116">
        <f>M13</f>
        <v>0</v>
      </c>
      <c r="L26" s="117">
        <v>0.22</v>
      </c>
      <c r="M26" s="118">
        <f t="shared" ref="M26:M28" si="51">K26*L26</f>
        <v>0</v>
      </c>
      <c r="N26" s="116">
        <f>P13</f>
        <v>0</v>
      </c>
      <c r="O26" s="117">
        <v>0.22</v>
      </c>
      <c r="P26" s="118">
        <f t="shared" ref="P26:P28" si="52">N26*O26</f>
        <v>0</v>
      </c>
      <c r="Q26" s="116">
        <f>S13</f>
        <v>0</v>
      </c>
      <c r="R26" s="117">
        <v>0.22</v>
      </c>
      <c r="S26" s="118">
        <f t="shared" ref="S26:S28" si="53">Q26*R26</f>
        <v>0</v>
      </c>
      <c r="T26" s="116">
        <f>V13</f>
        <v>0</v>
      </c>
      <c r="U26" s="117">
        <v>0.22</v>
      </c>
      <c r="V26" s="397">
        <f t="shared" ref="V26:V28" si="54">T26*U26</f>
        <v>0</v>
      </c>
      <c r="W26" s="407">
        <f t="shared" ref="W26:W28" si="55">G26+M26+S26</f>
        <v>0</v>
      </c>
      <c r="X26" s="87">
        <f t="shared" ref="X26:X28" si="56">J26+P26+V26</f>
        <v>0</v>
      </c>
      <c r="Y26" s="87">
        <f t="shared" si="6"/>
        <v>0</v>
      </c>
      <c r="Z26" s="88">
        <v>0</v>
      </c>
      <c r="AA26" s="408"/>
      <c r="AB26" s="90"/>
      <c r="AC26" s="90"/>
      <c r="AD26" s="90"/>
      <c r="AE26" s="90"/>
      <c r="AF26" s="90"/>
      <c r="AG26" s="90"/>
    </row>
    <row r="27" spans="1:33" ht="30" hidden="1" customHeight="1" x14ac:dyDescent="0.25">
      <c r="A27" s="79" t="s">
        <v>70</v>
      </c>
      <c r="B27" s="80" t="s">
        <v>90</v>
      </c>
      <c r="C27" s="81" t="s">
        <v>91</v>
      </c>
      <c r="D27" s="82"/>
      <c r="E27" s="83">
        <f>G17</f>
        <v>0</v>
      </c>
      <c r="F27" s="84">
        <v>0.22</v>
      </c>
      <c r="G27" s="85">
        <f t="shared" si="49"/>
        <v>0</v>
      </c>
      <c r="H27" s="83">
        <f>J17</f>
        <v>0</v>
      </c>
      <c r="I27" s="84">
        <v>0.22</v>
      </c>
      <c r="J27" s="85">
        <f t="shared" si="50"/>
        <v>0</v>
      </c>
      <c r="K27" s="83">
        <f>M17</f>
        <v>0</v>
      </c>
      <c r="L27" s="84">
        <v>0.22</v>
      </c>
      <c r="M27" s="85">
        <f t="shared" si="51"/>
        <v>0</v>
      </c>
      <c r="N27" s="83">
        <f>P17</f>
        <v>0</v>
      </c>
      <c r="O27" s="84">
        <v>0.22</v>
      </c>
      <c r="P27" s="85">
        <f t="shared" si="52"/>
        <v>0</v>
      </c>
      <c r="Q27" s="83">
        <f>S17</f>
        <v>0</v>
      </c>
      <c r="R27" s="84">
        <v>0.22</v>
      </c>
      <c r="S27" s="85">
        <f t="shared" si="53"/>
        <v>0</v>
      </c>
      <c r="T27" s="83">
        <f>V17</f>
        <v>0</v>
      </c>
      <c r="U27" s="84">
        <v>0.22</v>
      </c>
      <c r="V27" s="398">
        <f t="shared" si="54"/>
        <v>0</v>
      </c>
      <c r="W27" s="409">
        <f t="shared" si="55"/>
        <v>0</v>
      </c>
      <c r="X27" s="87">
        <f t="shared" si="56"/>
        <v>0</v>
      </c>
      <c r="Y27" s="87">
        <f t="shared" si="6"/>
        <v>0</v>
      </c>
      <c r="Z27" s="88">
        <v>0</v>
      </c>
      <c r="AA27" s="410"/>
      <c r="AB27" s="90"/>
      <c r="AC27" s="90"/>
      <c r="AD27" s="90"/>
      <c r="AE27" s="90"/>
      <c r="AF27" s="90"/>
      <c r="AG27" s="90"/>
    </row>
    <row r="28" spans="1:33" ht="30" customHeight="1" thickBot="1" x14ac:dyDescent="0.3">
      <c r="A28" s="91" t="s">
        <v>70</v>
      </c>
      <c r="B28" s="112" t="s">
        <v>92</v>
      </c>
      <c r="C28" s="120" t="s">
        <v>82</v>
      </c>
      <c r="D28" s="93"/>
      <c r="E28" s="94">
        <v>29000</v>
      </c>
      <c r="F28" s="95">
        <v>0.22</v>
      </c>
      <c r="G28" s="96">
        <f t="shared" si="49"/>
        <v>6380</v>
      </c>
      <c r="H28" s="94">
        <f>J21</f>
        <v>17000</v>
      </c>
      <c r="I28" s="95">
        <v>0.22</v>
      </c>
      <c r="J28" s="96">
        <f t="shared" si="50"/>
        <v>3740</v>
      </c>
      <c r="K28" s="94">
        <f>M21</f>
        <v>0</v>
      </c>
      <c r="L28" s="95">
        <v>0.22</v>
      </c>
      <c r="M28" s="96">
        <f t="shared" si="51"/>
        <v>0</v>
      </c>
      <c r="N28" s="94">
        <f>P21</f>
        <v>0</v>
      </c>
      <c r="O28" s="95">
        <v>0.22</v>
      </c>
      <c r="P28" s="96">
        <f t="shared" si="52"/>
        <v>0</v>
      </c>
      <c r="Q28" s="94">
        <f>S21</f>
        <v>0</v>
      </c>
      <c r="R28" s="95">
        <v>0.22</v>
      </c>
      <c r="S28" s="96">
        <f t="shared" si="53"/>
        <v>0</v>
      </c>
      <c r="T28" s="94">
        <f>V21</f>
        <v>0</v>
      </c>
      <c r="U28" s="95">
        <v>0.22</v>
      </c>
      <c r="V28" s="399">
        <f t="shared" si="54"/>
        <v>0</v>
      </c>
      <c r="W28" s="411">
        <f t="shared" si="55"/>
        <v>6380</v>
      </c>
      <c r="X28" s="412">
        <f t="shared" si="56"/>
        <v>3740</v>
      </c>
      <c r="Y28" s="412">
        <f t="shared" si="6"/>
        <v>2640</v>
      </c>
      <c r="Z28" s="413">
        <f t="shared" si="35"/>
        <v>0.41379310344827586</v>
      </c>
      <c r="AA28" s="414"/>
      <c r="AB28" s="90"/>
      <c r="AC28" s="90"/>
      <c r="AD28" s="90"/>
      <c r="AE28" s="90"/>
      <c r="AF28" s="90"/>
      <c r="AG28" s="90"/>
    </row>
    <row r="29" spans="1:33" ht="30" customHeight="1" x14ac:dyDescent="0.25">
      <c r="A29" s="68" t="s">
        <v>67</v>
      </c>
      <c r="B29" s="69" t="s">
        <v>93</v>
      </c>
      <c r="C29" s="99" t="s">
        <v>94</v>
      </c>
      <c r="D29" s="100"/>
      <c r="E29" s="101">
        <f>SUM(E30:E32)</f>
        <v>4</v>
      </c>
      <c r="F29" s="102"/>
      <c r="G29" s="103">
        <f>SUM(G30:G37)</f>
        <v>152322</v>
      </c>
      <c r="H29" s="101">
        <f t="shared" ref="H29" si="57">SUM(H30:H32)</f>
        <v>4</v>
      </c>
      <c r="I29" s="102"/>
      <c r="J29" s="103">
        <f>SUM(J30:J38)</f>
        <v>160815.4</v>
      </c>
      <c r="K29" s="101">
        <f t="shared" ref="K29" si="58">SUM(K30:K32)</f>
        <v>0</v>
      </c>
      <c r="L29" s="102"/>
      <c r="M29" s="103">
        <f t="shared" ref="M29:N29" si="59">SUM(M30:M32)</f>
        <v>0</v>
      </c>
      <c r="N29" s="101">
        <f t="shared" si="59"/>
        <v>0</v>
      </c>
      <c r="O29" s="102"/>
      <c r="P29" s="103">
        <f t="shared" ref="P29:Q29" si="60">SUM(P30:P32)</f>
        <v>0</v>
      </c>
      <c r="Q29" s="101">
        <f t="shared" si="60"/>
        <v>0</v>
      </c>
      <c r="R29" s="102"/>
      <c r="S29" s="103">
        <f t="shared" ref="S29:T29" si="61">SUM(S30:S32)</f>
        <v>0</v>
      </c>
      <c r="T29" s="101">
        <f t="shared" si="61"/>
        <v>0</v>
      </c>
      <c r="U29" s="102"/>
      <c r="V29" s="103">
        <f t="shared" ref="V29" si="62">SUM(V30:V32)</f>
        <v>0</v>
      </c>
      <c r="W29" s="380">
        <f>SUM(W30:W37)</f>
        <v>152322</v>
      </c>
      <c r="X29" s="380">
        <f>SUM(X30:X38)</f>
        <v>160815.4</v>
      </c>
      <c r="Y29" s="380">
        <f t="shared" si="6"/>
        <v>-8493.3999999999942</v>
      </c>
      <c r="Z29" s="380">
        <f t="shared" si="35"/>
        <v>-5.5759509460222387E-2</v>
      </c>
      <c r="AA29" s="381"/>
      <c r="AB29" s="5"/>
      <c r="AC29" s="5"/>
      <c r="AD29" s="5"/>
      <c r="AE29" s="5"/>
      <c r="AF29" s="5"/>
      <c r="AG29" s="5"/>
    </row>
    <row r="30" spans="1:33" ht="30" customHeight="1" x14ac:dyDescent="0.25">
      <c r="A30" s="248" t="s">
        <v>70</v>
      </c>
      <c r="B30" s="256" t="s">
        <v>95</v>
      </c>
      <c r="C30" s="250" t="s">
        <v>316</v>
      </c>
      <c r="D30" s="251" t="s">
        <v>73</v>
      </c>
      <c r="E30" s="252">
        <v>2.5</v>
      </c>
      <c r="F30" s="253">
        <v>8000</v>
      </c>
      <c r="G30" s="254">
        <f t="shared" ref="G30:G37" si="63">E30*F30</f>
        <v>20000</v>
      </c>
      <c r="H30" s="83">
        <v>2.5</v>
      </c>
      <c r="I30" s="84">
        <v>8000</v>
      </c>
      <c r="J30" s="85">
        <f t="shared" ref="J30:J32" si="64">H30*I30</f>
        <v>20000</v>
      </c>
      <c r="K30" s="83"/>
      <c r="L30" s="84"/>
      <c r="M30" s="85">
        <f t="shared" ref="M30:M32" si="65">K30*L30</f>
        <v>0</v>
      </c>
      <c r="N30" s="83"/>
      <c r="O30" s="84"/>
      <c r="P30" s="85">
        <f t="shared" ref="P30:P32" si="66">N30*O30</f>
        <v>0</v>
      </c>
      <c r="Q30" s="83"/>
      <c r="R30" s="84"/>
      <c r="S30" s="85">
        <f t="shared" ref="S30:S32" si="67">Q30*R30</f>
        <v>0</v>
      </c>
      <c r="T30" s="83"/>
      <c r="U30" s="84"/>
      <c r="V30" s="85">
        <f t="shared" ref="V30:V32" si="68">T30*U30</f>
        <v>0</v>
      </c>
      <c r="W30" s="86">
        <f t="shared" ref="W30:W32" si="69">G30+M30+S30</f>
        <v>20000</v>
      </c>
      <c r="X30" s="87">
        <f t="shared" ref="X30:X32" si="70">J30+P30+V30</f>
        <v>20000</v>
      </c>
      <c r="Y30" s="87">
        <f t="shared" si="6"/>
        <v>0</v>
      </c>
      <c r="Z30" s="88">
        <f t="shared" si="35"/>
        <v>0</v>
      </c>
      <c r="AA30" s="89"/>
      <c r="AB30" s="5"/>
      <c r="AC30" s="5"/>
      <c r="AD30" s="5"/>
      <c r="AE30" s="5"/>
      <c r="AF30" s="5"/>
      <c r="AG30" s="5"/>
    </row>
    <row r="31" spans="1:33" ht="30" customHeight="1" x14ac:dyDescent="0.25">
      <c r="A31" s="248" t="s">
        <v>70</v>
      </c>
      <c r="B31" s="249" t="s">
        <v>96</v>
      </c>
      <c r="C31" s="255" t="s">
        <v>317</v>
      </c>
      <c r="D31" s="257" t="s">
        <v>73</v>
      </c>
      <c r="E31" s="252">
        <v>1</v>
      </c>
      <c r="F31" s="253">
        <v>16000</v>
      </c>
      <c r="G31" s="254">
        <f t="shared" si="63"/>
        <v>16000</v>
      </c>
      <c r="H31" s="83">
        <v>1</v>
      </c>
      <c r="I31" s="84">
        <v>16000</v>
      </c>
      <c r="J31" s="85">
        <f t="shared" si="64"/>
        <v>16000</v>
      </c>
      <c r="K31" s="83"/>
      <c r="L31" s="84"/>
      <c r="M31" s="85">
        <f t="shared" si="65"/>
        <v>0</v>
      </c>
      <c r="N31" s="83"/>
      <c r="O31" s="84"/>
      <c r="P31" s="85">
        <f t="shared" si="66"/>
        <v>0</v>
      </c>
      <c r="Q31" s="83"/>
      <c r="R31" s="84"/>
      <c r="S31" s="85">
        <f t="shared" si="67"/>
        <v>0</v>
      </c>
      <c r="T31" s="83"/>
      <c r="U31" s="84"/>
      <c r="V31" s="85">
        <f t="shared" si="68"/>
        <v>0</v>
      </c>
      <c r="W31" s="86">
        <f t="shared" si="69"/>
        <v>16000</v>
      </c>
      <c r="X31" s="87">
        <f t="shared" si="70"/>
        <v>16000</v>
      </c>
      <c r="Y31" s="87">
        <f t="shared" si="6"/>
        <v>0</v>
      </c>
      <c r="Z31" s="88">
        <f t="shared" si="35"/>
        <v>0</v>
      </c>
      <c r="AA31" s="89"/>
      <c r="AB31" s="5"/>
      <c r="AC31" s="5"/>
      <c r="AD31" s="5"/>
      <c r="AE31" s="5"/>
      <c r="AF31" s="5"/>
      <c r="AG31" s="5"/>
    </row>
    <row r="32" spans="1:33" ht="30" customHeight="1" thickBot="1" x14ac:dyDescent="0.3">
      <c r="A32" s="258" t="s">
        <v>70</v>
      </c>
      <c r="B32" s="259" t="s">
        <v>97</v>
      </c>
      <c r="C32" s="260" t="s">
        <v>318</v>
      </c>
      <c r="D32" s="261" t="s">
        <v>73</v>
      </c>
      <c r="E32" s="262">
        <v>0.5</v>
      </c>
      <c r="F32" s="263">
        <v>16000</v>
      </c>
      <c r="G32" s="264">
        <f t="shared" si="63"/>
        <v>8000</v>
      </c>
      <c r="H32" s="94">
        <v>0.5</v>
      </c>
      <c r="I32" s="95">
        <v>16000</v>
      </c>
      <c r="J32" s="96">
        <f t="shared" si="64"/>
        <v>8000</v>
      </c>
      <c r="K32" s="108"/>
      <c r="L32" s="109"/>
      <c r="M32" s="110">
        <f t="shared" si="65"/>
        <v>0</v>
      </c>
      <c r="N32" s="108"/>
      <c r="O32" s="109"/>
      <c r="P32" s="110">
        <f t="shared" si="66"/>
        <v>0</v>
      </c>
      <c r="Q32" s="108"/>
      <c r="R32" s="109"/>
      <c r="S32" s="110">
        <f t="shared" si="67"/>
        <v>0</v>
      </c>
      <c r="T32" s="108"/>
      <c r="U32" s="109"/>
      <c r="V32" s="110">
        <f t="shared" si="68"/>
        <v>0</v>
      </c>
      <c r="W32" s="97">
        <f t="shared" si="69"/>
        <v>8000</v>
      </c>
      <c r="X32" s="87">
        <f t="shared" si="70"/>
        <v>8000</v>
      </c>
      <c r="Y32" s="121">
        <f t="shared" si="6"/>
        <v>0</v>
      </c>
      <c r="Z32" s="88">
        <f t="shared" si="35"/>
        <v>0</v>
      </c>
      <c r="AA32" s="89"/>
      <c r="AB32" s="5"/>
      <c r="AC32" s="5"/>
      <c r="AD32" s="5"/>
      <c r="AE32" s="5"/>
      <c r="AF32" s="5"/>
      <c r="AG32" s="5"/>
    </row>
    <row r="33" spans="1:33" ht="30" customHeight="1" x14ac:dyDescent="0.25">
      <c r="A33" s="258" t="s">
        <v>70</v>
      </c>
      <c r="B33" s="259" t="s">
        <v>319</v>
      </c>
      <c r="C33" s="260" t="s">
        <v>320</v>
      </c>
      <c r="D33" s="261" t="s">
        <v>73</v>
      </c>
      <c r="E33" s="262">
        <v>1</v>
      </c>
      <c r="F33" s="263">
        <v>34000</v>
      </c>
      <c r="G33" s="264">
        <f t="shared" si="63"/>
        <v>34000</v>
      </c>
      <c r="H33" s="83">
        <v>1</v>
      </c>
      <c r="I33" s="84">
        <v>30493.4</v>
      </c>
      <c r="J33" s="85">
        <f t="shared" ref="J33:J35" si="71">H33*I33</f>
        <v>30493.4</v>
      </c>
      <c r="K33" s="83"/>
      <c r="L33" s="84"/>
      <c r="M33" s="85">
        <f t="shared" ref="M33:M35" si="72">K33*L33</f>
        <v>0</v>
      </c>
      <c r="N33" s="83"/>
      <c r="O33" s="84"/>
      <c r="P33" s="85">
        <f t="shared" ref="P33:P35" si="73">N33*O33</f>
        <v>0</v>
      </c>
      <c r="Q33" s="83"/>
      <c r="R33" s="84"/>
      <c r="S33" s="85">
        <f t="shared" ref="S33:S35" si="74">Q33*R33</f>
        <v>0</v>
      </c>
      <c r="T33" s="83"/>
      <c r="U33" s="84"/>
      <c r="V33" s="85">
        <f t="shared" ref="V33:V35" si="75">T33*U33</f>
        <v>0</v>
      </c>
      <c r="W33" s="86">
        <f t="shared" ref="W33:W35" si="76">G33+M33+S33</f>
        <v>34000</v>
      </c>
      <c r="X33" s="87">
        <f t="shared" ref="X33:X35" si="77">J33+P33+V33</f>
        <v>30493.4</v>
      </c>
      <c r="Y33" s="302">
        <f t="shared" ref="Y33:Y35" si="78">W33-X33</f>
        <v>3506.5999999999985</v>
      </c>
      <c r="Z33" s="88">
        <f t="shared" ref="Z33:Z35" si="79">Y33/W33</f>
        <v>0.10313529411764702</v>
      </c>
      <c r="AA33" s="89"/>
      <c r="AB33" s="5"/>
      <c r="AC33" s="5"/>
      <c r="AD33" s="5"/>
      <c r="AE33" s="5"/>
      <c r="AF33" s="5"/>
      <c r="AG33" s="5"/>
    </row>
    <row r="34" spans="1:33" ht="30" customHeight="1" x14ac:dyDescent="0.25">
      <c r="A34" s="258" t="s">
        <v>70</v>
      </c>
      <c r="B34" s="259" t="s">
        <v>321</v>
      </c>
      <c r="C34" s="260" t="s">
        <v>322</v>
      </c>
      <c r="D34" s="261" t="s">
        <v>73</v>
      </c>
      <c r="E34" s="262">
        <v>1</v>
      </c>
      <c r="F34" s="263">
        <v>20000</v>
      </c>
      <c r="G34" s="264">
        <f t="shared" si="63"/>
        <v>20000</v>
      </c>
      <c r="H34" s="83">
        <v>1</v>
      </c>
      <c r="I34" s="84">
        <v>20000</v>
      </c>
      <c r="J34" s="85">
        <f t="shared" si="71"/>
        <v>20000</v>
      </c>
      <c r="K34" s="83"/>
      <c r="L34" s="84"/>
      <c r="M34" s="85">
        <f t="shared" si="72"/>
        <v>0</v>
      </c>
      <c r="N34" s="83"/>
      <c r="O34" s="84"/>
      <c r="P34" s="85">
        <f t="shared" si="73"/>
        <v>0</v>
      </c>
      <c r="Q34" s="83"/>
      <c r="R34" s="84"/>
      <c r="S34" s="85">
        <f t="shared" si="74"/>
        <v>0</v>
      </c>
      <c r="T34" s="83"/>
      <c r="U34" s="84"/>
      <c r="V34" s="85">
        <f t="shared" si="75"/>
        <v>0</v>
      </c>
      <c r="W34" s="86">
        <f t="shared" si="76"/>
        <v>20000</v>
      </c>
      <c r="X34" s="87">
        <f t="shared" si="77"/>
        <v>20000</v>
      </c>
      <c r="Y34" s="87">
        <f t="shared" si="78"/>
        <v>0</v>
      </c>
      <c r="Z34" s="88">
        <f t="shared" si="79"/>
        <v>0</v>
      </c>
      <c r="AA34" s="89"/>
      <c r="AB34" s="5"/>
      <c r="AC34" s="5"/>
      <c r="AD34" s="5"/>
      <c r="AE34" s="5"/>
      <c r="AF34" s="5"/>
      <c r="AG34" s="5"/>
    </row>
    <row r="35" spans="1:33" ht="30" customHeight="1" thickBot="1" x14ac:dyDescent="0.3">
      <c r="A35" s="258" t="s">
        <v>70</v>
      </c>
      <c r="B35" s="259" t="s">
        <v>323</v>
      </c>
      <c r="C35" s="260" t="s">
        <v>324</v>
      </c>
      <c r="D35" s="261" t="s">
        <v>73</v>
      </c>
      <c r="E35" s="262">
        <v>0.2</v>
      </c>
      <c r="F35" s="263">
        <v>15610</v>
      </c>
      <c r="G35" s="264">
        <f t="shared" si="63"/>
        <v>3122</v>
      </c>
      <c r="H35" s="94">
        <v>0.2</v>
      </c>
      <c r="I35" s="95">
        <v>15610</v>
      </c>
      <c r="J35" s="96">
        <f t="shared" si="71"/>
        <v>3122</v>
      </c>
      <c r="K35" s="108"/>
      <c r="L35" s="109"/>
      <c r="M35" s="110">
        <f t="shared" si="72"/>
        <v>0</v>
      </c>
      <c r="N35" s="108"/>
      <c r="O35" s="109"/>
      <c r="P35" s="110">
        <f t="shared" si="73"/>
        <v>0</v>
      </c>
      <c r="Q35" s="108"/>
      <c r="R35" s="109"/>
      <c r="S35" s="110">
        <f t="shared" si="74"/>
        <v>0</v>
      </c>
      <c r="T35" s="108"/>
      <c r="U35" s="109"/>
      <c r="V35" s="110">
        <f t="shared" si="75"/>
        <v>0</v>
      </c>
      <c r="W35" s="97">
        <f t="shared" si="76"/>
        <v>3122</v>
      </c>
      <c r="X35" s="87">
        <f t="shared" si="77"/>
        <v>3122</v>
      </c>
      <c r="Y35" s="303">
        <f t="shared" si="78"/>
        <v>0</v>
      </c>
      <c r="Z35" s="88">
        <f t="shared" si="79"/>
        <v>0</v>
      </c>
      <c r="AA35" s="89"/>
      <c r="AB35" s="5"/>
      <c r="AC35" s="5"/>
      <c r="AD35" s="5"/>
      <c r="AE35" s="5"/>
      <c r="AF35" s="5"/>
      <c r="AG35" s="5"/>
    </row>
    <row r="36" spans="1:33" ht="30" customHeight="1" x14ac:dyDescent="0.25">
      <c r="A36" s="258" t="s">
        <v>70</v>
      </c>
      <c r="B36" s="259" t="s">
        <v>325</v>
      </c>
      <c r="C36" s="255" t="s">
        <v>326</v>
      </c>
      <c r="D36" s="261" t="s">
        <v>73</v>
      </c>
      <c r="E36" s="262">
        <v>0.35</v>
      </c>
      <c r="F36" s="263">
        <v>32000</v>
      </c>
      <c r="G36" s="264">
        <f t="shared" si="63"/>
        <v>11200</v>
      </c>
      <c r="H36" s="83">
        <v>0.35</v>
      </c>
      <c r="I36" s="84">
        <v>32000</v>
      </c>
      <c r="J36" s="85">
        <f t="shared" ref="J36:J38" si="80">H36*I36</f>
        <v>11200</v>
      </c>
      <c r="K36" s="83"/>
      <c r="L36" s="84"/>
      <c r="M36" s="85">
        <f t="shared" ref="M36:M38" si="81">K36*L36</f>
        <v>0</v>
      </c>
      <c r="N36" s="83"/>
      <c r="O36" s="84"/>
      <c r="P36" s="85">
        <f t="shared" ref="P36:P38" si="82">N36*O36</f>
        <v>0</v>
      </c>
      <c r="Q36" s="83"/>
      <c r="R36" s="84"/>
      <c r="S36" s="85">
        <f t="shared" ref="S36:S38" si="83">Q36*R36</f>
        <v>0</v>
      </c>
      <c r="T36" s="83"/>
      <c r="U36" s="84"/>
      <c r="V36" s="85">
        <f t="shared" ref="V36:V38" si="84">T36*U36</f>
        <v>0</v>
      </c>
      <c r="W36" s="86">
        <f t="shared" ref="W36:W38" si="85">G36+M36+S36</f>
        <v>11200</v>
      </c>
      <c r="X36" s="87">
        <f t="shared" ref="X36:X38" si="86">J36+P36+V36</f>
        <v>11200</v>
      </c>
      <c r="Y36" s="87">
        <f t="shared" ref="Y36:Y38" si="87">W36-X36</f>
        <v>0</v>
      </c>
      <c r="Z36" s="88">
        <f t="shared" ref="Z36:Z37" si="88">Y36/W36</f>
        <v>0</v>
      </c>
      <c r="AA36" s="89"/>
      <c r="AB36" s="5"/>
      <c r="AC36" s="5"/>
      <c r="AD36" s="5"/>
      <c r="AE36" s="5"/>
      <c r="AF36" s="5"/>
      <c r="AG36" s="5"/>
    </row>
    <row r="37" spans="1:33" ht="30" customHeight="1" thickBot="1" x14ac:dyDescent="0.3">
      <c r="A37" s="258" t="s">
        <v>70</v>
      </c>
      <c r="B37" s="259" t="s">
        <v>327</v>
      </c>
      <c r="C37" s="255" t="s">
        <v>328</v>
      </c>
      <c r="D37" s="261" t="s">
        <v>73</v>
      </c>
      <c r="E37" s="262">
        <v>2.5</v>
      </c>
      <c r="F37" s="263">
        <v>16000</v>
      </c>
      <c r="G37" s="264">
        <f t="shared" si="63"/>
        <v>40000</v>
      </c>
      <c r="H37" s="94">
        <v>2.5</v>
      </c>
      <c r="I37" s="95">
        <v>16000</v>
      </c>
      <c r="J37" s="96">
        <f t="shared" si="80"/>
        <v>40000</v>
      </c>
      <c r="K37" s="108"/>
      <c r="L37" s="109"/>
      <c r="M37" s="110">
        <f t="shared" si="81"/>
        <v>0</v>
      </c>
      <c r="N37" s="108"/>
      <c r="O37" s="109"/>
      <c r="P37" s="110">
        <f t="shared" si="82"/>
        <v>0</v>
      </c>
      <c r="Q37" s="108"/>
      <c r="R37" s="109"/>
      <c r="S37" s="110">
        <f t="shared" si="83"/>
        <v>0</v>
      </c>
      <c r="T37" s="108"/>
      <c r="U37" s="109"/>
      <c r="V37" s="110">
        <f t="shared" si="84"/>
        <v>0</v>
      </c>
      <c r="W37" s="97">
        <f t="shared" si="85"/>
        <v>40000</v>
      </c>
      <c r="X37" s="87">
        <f t="shared" si="86"/>
        <v>40000</v>
      </c>
      <c r="Y37" s="303">
        <f t="shared" si="87"/>
        <v>0</v>
      </c>
      <c r="Z37" s="88">
        <f t="shared" si="88"/>
        <v>0</v>
      </c>
      <c r="AA37" s="89"/>
      <c r="AB37" s="5"/>
      <c r="AC37" s="5"/>
      <c r="AD37" s="5"/>
      <c r="AE37" s="5"/>
      <c r="AF37" s="5"/>
      <c r="AG37" s="5"/>
    </row>
    <row r="38" spans="1:33" ht="30" customHeight="1" thickBot="1" x14ac:dyDescent="0.3">
      <c r="A38" s="248" t="s">
        <v>70</v>
      </c>
      <c r="B38" s="249" t="s">
        <v>416</v>
      </c>
      <c r="C38" s="255" t="s">
        <v>446</v>
      </c>
      <c r="D38" s="251" t="s">
        <v>73</v>
      </c>
      <c r="E38" s="252"/>
      <c r="F38" s="253"/>
      <c r="G38" s="254">
        <f>E38*F38</f>
        <v>0</v>
      </c>
      <c r="H38" s="83">
        <v>2</v>
      </c>
      <c r="I38" s="84">
        <v>6000</v>
      </c>
      <c r="J38" s="85">
        <f t="shared" si="80"/>
        <v>12000</v>
      </c>
      <c r="K38" s="83"/>
      <c r="L38" s="84"/>
      <c r="M38" s="85">
        <f t="shared" si="81"/>
        <v>0</v>
      </c>
      <c r="N38" s="83"/>
      <c r="O38" s="84"/>
      <c r="P38" s="85">
        <f t="shared" si="82"/>
        <v>0</v>
      </c>
      <c r="Q38" s="83"/>
      <c r="R38" s="84"/>
      <c r="S38" s="85">
        <f t="shared" si="83"/>
        <v>0</v>
      </c>
      <c r="T38" s="83"/>
      <c r="U38" s="84"/>
      <c r="V38" s="85">
        <f t="shared" si="84"/>
        <v>0</v>
      </c>
      <c r="W38" s="86">
        <f t="shared" si="85"/>
        <v>0</v>
      </c>
      <c r="X38" s="87">
        <f t="shared" si="86"/>
        <v>12000</v>
      </c>
      <c r="Y38" s="87">
        <f t="shared" si="87"/>
        <v>-12000</v>
      </c>
      <c r="Z38" s="88">
        <v>1</v>
      </c>
      <c r="AA38" s="89"/>
      <c r="AB38" s="90"/>
      <c r="AC38" s="90"/>
      <c r="AD38" s="90"/>
      <c r="AE38" s="90"/>
      <c r="AF38" s="90"/>
      <c r="AG38" s="90"/>
    </row>
    <row r="39" spans="1:33" ht="21.6" customHeight="1" thickBot="1" x14ac:dyDescent="0.3">
      <c r="A39" s="122" t="s">
        <v>98</v>
      </c>
      <c r="B39" s="123"/>
      <c r="C39" s="124"/>
      <c r="D39" s="125"/>
      <c r="E39" s="126"/>
      <c r="F39" s="127"/>
      <c r="G39" s="128">
        <f>G13+G17+G21+G25+G29</f>
        <v>187702</v>
      </c>
      <c r="H39" s="126"/>
      <c r="I39" s="127"/>
      <c r="J39" s="128">
        <f>J13+J17+J21+J25+J29</f>
        <v>181555.4</v>
      </c>
      <c r="K39" s="126"/>
      <c r="L39" s="129"/>
      <c r="M39" s="128">
        <f>M13+M17+M21+M25+M29</f>
        <v>0</v>
      </c>
      <c r="N39" s="126"/>
      <c r="O39" s="129"/>
      <c r="P39" s="128">
        <f>P13+P17+P21+P25+P29</f>
        <v>0</v>
      </c>
      <c r="Q39" s="126"/>
      <c r="R39" s="129"/>
      <c r="S39" s="128">
        <f>S13+S17+S21+S25+S29</f>
        <v>0</v>
      </c>
      <c r="T39" s="126"/>
      <c r="U39" s="129"/>
      <c r="V39" s="128">
        <f t="shared" ref="V39:X39" si="89">V13+V17+V21+V25+V29</f>
        <v>0</v>
      </c>
      <c r="W39" s="128">
        <f t="shared" si="89"/>
        <v>187702</v>
      </c>
      <c r="X39" s="130">
        <f t="shared" si="89"/>
        <v>181555.4</v>
      </c>
      <c r="Y39" s="131">
        <f t="shared" si="6"/>
        <v>6146.6000000000058</v>
      </c>
      <c r="Z39" s="132">
        <f t="shared" si="35"/>
        <v>3.2746587676210193E-2</v>
      </c>
      <c r="AA39" s="133"/>
      <c r="AB39" s="5"/>
      <c r="AC39" s="5"/>
      <c r="AD39" s="5"/>
      <c r="AE39" s="5"/>
      <c r="AF39" s="5"/>
      <c r="AG39" s="5"/>
    </row>
    <row r="40" spans="1:33" ht="30" hidden="1" customHeight="1" thickBot="1" x14ac:dyDescent="0.3">
      <c r="A40" s="134" t="s">
        <v>65</v>
      </c>
      <c r="B40" s="135">
        <v>2</v>
      </c>
      <c r="C40" s="136" t="s">
        <v>99</v>
      </c>
      <c r="D40" s="137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6"/>
      <c r="X40" s="66"/>
      <c r="Y40" s="138"/>
      <c r="Z40" s="66"/>
      <c r="AA40" s="67"/>
      <c r="AB40" s="5"/>
      <c r="AC40" s="5"/>
      <c r="AD40" s="5"/>
      <c r="AE40" s="5"/>
      <c r="AF40" s="5"/>
      <c r="AG40" s="5"/>
    </row>
    <row r="41" spans="1:33" ht="30" hidden="1" customHeight="1" thickBot="1" x14ac:dyDescent="0.3">
      <c r="A41" s="68" t="s">
        <v>67</v>
      </c>
      <c r="B41" s="69" t="s">
        <v>100</v>
      </c>
      <c r="C41" s="70" t="s">
        <v>101</v>
      </c>
      <c r="D41" s="71"/>
      <c r="E41" s="72">
        <f>SUM(E42:E44)</f>
        <v>0</v>
      </c>
      <c r="F41" s="73"/>
      <c r="G41" s="74">
        <f t="shared" ref="G41:H41" si="90">SUM(G42:G44)</f>
        <v>0</v>
      </c>
      <c r="H41" s="72">
        <f t="shared" si="90"/>
        <v>0</v>
      </c>
      <c r="I41" s="73"/>
      <c r="J41" s="74">
        <f t="shared" ref="J41:K41" si="91">SUM(J42:J44)</f>
        <v>0</v>
      </c>
      <c r="K41" s="72">
        <f t="shared" si="91"/>
        <v>0</v>
      </c>
      <c r="L41" s="73"/>
      <c r="M41" s="74">
        <f t="shared" ref="M41:N41" si="92">SUM(M42:M44)</f>
        <v>0</v>
      </c>
      <c r="N41" s="72">
        <f t="shared" si="92"/>
        <v>0</v>
      </c>
      <c r="O41" s="73"/>
      <c r="P41" s="74">
        <f t="shared" ref="P41:Q41" si="93">SUM(P42:P44)</f>
        <v>0</v>
      </c>
      <c r="Q41" s="72">
        <f t="shared" si="93"/>
        <v>0</v>
      </c>
      <c r="R41" s="73"/>
      <c r="S41" s="74">
        <f t="shared" ref="S41:T41" si="94">SUM(S42:S44)</f>
        <v>0</v>
      </c>
      <c r="T41" s="72">
        <f t="shared" si="94"/>
        <v>0</v>
      </c>
      <c r="U41" s="73"/>
      <c r="V41" s="74">
        <f t="shared" ref="V41:X41" si="95">SUM(V42:V44)</f>
        <v>0</v>
      </c>
      <c r="W41" s="74">
        <f t="shared" si="95"/>
        <v>0</v>
      </c>
      <c r="X41" s="139">
        <f t="shared" si="95"/>
        <v>0</v>
      </c>
      <c r="Y41" s="102">
        <f t="shared" ref="Y41:Y53" si="96">W41-X41</f>
        <v>0</v>
      </c>
      <c r="Z41" s="140">
        <v>0</v>
      </c>
      <c r="AA41" s="77"/>
      <c r="AB41" s="78"/>
      <c r="AC41" s="78"/>
      <c r="AD41" s="78"/>
      <c r="AE41" s="78"/>
      <c r="AF41" s="78"/>
      <c r="AG41" s="78"/>
    </row>
    <row r="42" spans="1:33" ht="30" hidden="1" customHeight="1" thickBot="1" x14ac:dyDescent="0.3">
      <c r="A42" s="79" t="s">
        <v>70</v>
      </c>
      <c r="B42" s="80" t="s">
        <v>102</v>
      </c>
      <c r="C42" s="81" t="s">
        <v>103</v>
      </c>
      <c r="D42" s="82" t="s">
        <v>104</v>
      </c>
      <c r="E42" s="83"/>
      <c r="F42" s="84"/>
      <c r="G42" s="85">
        <f t="shared" ref="G42:G44" si="97">E42*F42</f>
        <v>0</v>
      </c>
      <c r="H42" s="83"/>
      <c r="I42" s="84"/>
      <c r="J42" s="85">
        <f t="shared" ref="J42:J44" si="98">H42*I42</f>
        <v>0</v>
      </c>
      <c r="K42" s="83"/>
      <c r="L42" s="84"/>
      <c r="M42" s="85">
        <f t="shared" ref="M42:M44" si="99">K42*L42</f>
        <v>0</v>
      </c>
      <c r="N42" s="83"/>
      <c r="O42" s="84"/>
      <c r="P42" s="85">
        <f t="shared" ref="P42:P44" si="100">N42*O42</f>
        <v>0</v>
      </c>
      <c r="Q42" s="83"/>
      <c r="R42" s="84"/>
      <c r="S42" s="85">
        <f t="shared" ref="S42:S44" si="101">Q42*R42</f>
        <v>0</v>
      </c>
      <c r="T42" s="83"/>
      <c r="U42" s="84"/>
      <c r="V42" s="85">
        <f t="shared" ref="V42:V44" si="102">T42*U42</f>
        <v>0</v>
      </c>
      <c r="W42" s="86">
        <f t="shared" ref="W42:W44" si="103">G42+M42+S42</f>
        <v>0</v>
      </c>
      <c r="X42" s="87">
        <f t="shared" ref="X42:X44" si="104">J42+P42+V42</f>
        <v>0</v>
      </c>
      <c r="Y42" s="87">
        <f t="shared" si="96"/>
        <v>0</v>
      </c>
      <c r="Z42" s="88">
        <v>0</v>
      </c>
      <c r="AA42" s="89"/>
      <c r="AB42" s="90"/>
      <c r="AC42" s="90"/>
      <c r="AD42" s="90"/>
      <c r="AE42" s="90"/>
      <c r="AF42" s="90"/>
      <c r="AG42" s="90"/>
    </row>
    <row r="43" spans="1:33" ht="30" hidden="1" customHeight="1" thickBot="1" x14ac:dyDescent="0.3">
      <c r="A43" s="79" t="s">
        <v>70</v>
      </c>
      <c r="B43" s="80" t="s">
        <v>105</v>
      </c>
      <c r="C43" s="81" t="s">
        <v>103</v>
      </c>
      <c r="D43" s="82" t="s">
        <v>104</v>
      </c>
      <c r="E43" s="83"/>
      <c r="F43" s="84"/>
      <c r="G43" s="85">
        <f t="shared" si="97"/>
        <v>0</v>
      </c>
      <c r="H43" s="83"/>
      <c r="I43" s="84"/>
      <c r="J43" s="85">
        <f t="shared" si="98"/>
        <v>0</v>
      </c>
      <c r="K43" s="83"/>
      <c r="L43" s="84"/>
      <c r="M43" s="85">
        <f t="shared" si="99"/>
        <v>0</v>
      </c>
      <c r="N43" s="83"/>
      <c r="O43" s="84"/>
      <c r="P43" s="85">
        <f t="shared" si="100"/>
        <v>0</v>
      </c>
      <c r="Q43" s="83"/>
      <c r="R43" s="84"/>
      <c r="S43" s="85">
        <f t="shared" si="101"/>
        <v>0</v>
      </c>
      <c r="T43" s="83"/>
      <c r="U43" s="84"/>
      <c r="V43" s="85">
        <f t="shared" si="102"/>
        <v>0</v>
      </c>
      <c r="W43" s="86">
        <f t="shared" si="103"/>
        <v>0</v>
      </c>
      <c r="X43" s="87">
        <f t="shared" si="104"/>
        <v>0</v>
      </c>
      <c r="Y43" s="87">
        <f t="shared" si="96"/>
        <v>0</v>
      </c>
      <c r="Z43" s="88">
        <v>0</v>
      </c>
      <c r="AA43" s="89"/>
      <c r="AB43" s="90"/>
      <c r="AC43" s="90"/>
      <c r="AD43" s="90"/>
      <c r="AE43" s="90"/>
      <c r="AF43" s="90"/>
      <c r="AG43" s="90"/>
    </row>
    <row r="44" spans="1:33" ht="30" hidden="1" customHeight="1" thickBot="1" x14ac:dyDescent="0.3">
      <c r="A44" s="106" t="s">
        <v>70</v>
      </c>
      <c r="B44" s="112" t="s">
        <v>106</v>
      </c>
      <c r="C44" s="81" t="s">
        <v>103</v>
      </c>
      <c r="D44" s="107" t="s">
        <v>104</v>
      </c>
      <c r="E44" s="108"/>
      <c r="F44" s="109"/>
      <c r="G44" s="110">
        <f t="shared" si="97"/>
        <v>0</v>
      </c>
      <c r="H44" s="108"/>
      <c r="I44" s="109"/>
      <c r="J44" s="110">
        <f t="shared" si="98"/>
        <v>0</v>
      </c>
      <c r="K44" s="108"/>
      <c r="L44" s="109"/>
      <c r="M44" s="110">
        <f t="shared" si="99"/>
        <v>0</v>
      </c>
      <c r="N44" s="108"/>
      <c r="O44" s="109"/>
      <c r="P44" s="110">
        <f t="shared" si="100"/>
        <v>0</v>
      </c>
      <c r="Q44" s="108"/>
      <c r="R44" s="109"/>
      <c r="S44" s="110">
        <f t="shared" si="101"/>
        <v>0</v>
      </c>
      <c r="T44" s="108"/>
      <c r="U44" s="109"/>
      <c r="V44" s="110">
        <f t="shared" si="102"/>
        <v>0</v>
      </c>
      <c r="W44" s="97">
        <f t="shared" si="103"/>
        <v>0</v>
      </c>
      <c r="X44" s="87">
        <f t="shared" si="104"/>
        <v>0</v>
      </c>
      <c r="Y44" s="87">
        <f t="shared" si="96"/>
        <v>0</v>
      </c>
      <c r="Z44" s="88">
        <v>0</v>
      </c>
      <c r="AA44" s="111"/>
      <c r="AB44" s="90"/>
      <c r="AC44" s="90"/>
      <c r="AD44" s="90"/>
      <c r="AE44" s="90"/>
      <c r="AF44" s="90"/>
      <c r="AG44" s="90"/>
    </row>
    <row r="45" spans="1:33" ht="30" hidden="1" customHeight="1" thickBot="1" x14ac:dyDescent="0.3">
      <c r="A45" s="68" t="s">
        <v>67</v>
      </c>
      <c r="B45" s="69" t="s">
        <v>107</v>
      </c>
      <c r="C45" s="99" t="s">
        <v>108</v>
      </c>
      <c r="D45" s="100"/>
      <c r="E45" s="101">
        <f>SUM(E46:E48)</f>
        <v>0</v>
      </c>
      <c r="F45" s="102"/>
      <c r="G45" s="103">
        <f t="shared" ref="G45:H45" si="105">SUM(G46:G48)</f>
        <v>0</v>
      </c>
      <c r="H45" s="101">
        <f t="shared" si="105"/>
        <v>0</v>
      </c>
      <c r="I45" s="102"/>
      <c r="J45" s="103">
        <f t="shared" ref="J45:K45" si="106">SUM(J46:J48)</f>
        <v>0</v>
      </c>
      <c r="K45" s="101">
        <f t="shared" si="106"/>
        <v>0</v>
      </c>
      <c r="L45" s="102"/>
      <c r="M45" s="103">
        <f t="shared" ref="M45:N45" si="107">SUM(M46:M48)</f>
        <v>0</v>
      </c>
      <c r="N45" s="101">
        <f t="shared" si="107"/>
        <v>0</v>
      </c>
      <c r="O45" s="102"/>
      <c r="P45" s="103">
        <f t="shared" ref="P45:Q45" si="108">SUM(P46:P48)</f>
        <v>0</v>
      </c>
      <c r="Q45" s="101">
        <f t="shared" si="108"/>
        <v>0</v>
      </c>
      <c r="R45" s="102"/>
      <c r="S45" s="103">
        <f t="shared" ref="S45:T45" si="109">SUM(S46:S48)</f>
        <v>0</v>
      </c>
      <c r="T45" s="101">
        <f t="shared" si="109"/>
        <v>0</v>
      </c>
      <c r="U45" s="102"/>
      <c r="V45" s="103">
        <f t="shared" ref="V45:X45" si="110">SUM(V46:V48)</f>
        <v>0</v>
      </c>
      <c r="W45" s="103">
        <f t="shared" si="110"/>
        <v>0</v>
      </c>
      <c r="X45" s="103">
        <f t="shared" si="110"/>
        <v>0</v>
      </c>
      <c r="Y45" s="141">
        <f t="shared" si="96"/>
        <v>0</v>
      </c>
      <c r="Z45" s="141">
        <v>0</v>
      </c>
      <c r="AA45" s="105"/>
      <c r="AB45" s="78"/>
      <c r="AC45" s="78"/>
      <c r="AD45" s="78"/>
      <c r="AE45" s="78"/>
      <c r="AF45" s="78"/>
      <c r="AG45" s="78"/>
    </row>
    <row r="46" spans="1:33" ht="30" hidden="1" customHeight="1" thickBot="1" x14ac:dyDescent="0.3">
      <c r="A46" s="79" t="s">
        <v>70</v>
      </c>
      <c r="B46" s="80" t="s">
        <v>109</v>
      </c>
      <c r="C46" s="81" t="s">
        <v>110</v>
      </c>
      <c r="D46" s="82" t="s">
        <v>111</v>
      </c>
      <c r="E46" s="83"/>
      <c r="F46" s="84"/>
      <c r="G46" s="85">
        <f t="shared" ref="G46:G48" si="111">E46*F46</f>
        <v>0</v>
      </c>
      <c r="H46" s="83"/>
      <c r="I46" s="84"/>
      <c r="J46" s="85">
        <f t="shared" ref="J46:J48" si="112">H46*I46</f>
        <v>0</v>
      </c>
      <c r="K46" s="83"/>
      <c r="L46" s="84"/>
      <c r="M46" s="85">
        <f t="shared" ref="M46:M48" si="113">K46*L46</f>
        <v>0</v>
      </c>
      <c r="N46" s="83"/>
      <c r="O46" s="84"/>
      <c r="P46" s="85">
        <f t="shared" ref="P46:P48" si="114">N46*O46</f>
        <v>0</v>
      </c>
      <c r="Q46" s="83"/>
      <c r="R46" s="84"/>
      <c r="S46" s="85">
        <f t="shared" ref="S46:S48" si="115">Q46*R46</f>
        <v>0</v>
      </c>
      <c r="T46" s="83"/>
      <c r="U46" s="84"/>
      <c r="V46" s="85">
        <f t="shared" ref="V46:V48" si="116">T46*U46</f>
        <v>0</v>
      </c>
      <c r="W46" s="86">
        <f t="shared" ref="W46:W48" si="117">G46+M46+S46</f>
        <v>0</v>
      </c>
      <c r="X46" s="87">
        <f t="shared" ref="X46:X48" si="118">J46+P46+V46</f>
        <v>0</v>
      </c>
      <c r="Y46" s="87">
        <f t="shared" si="96"/>
        <v>0</v>
      </c>
      <c r="Z46" s="88">
        <v>0</v>
      </c>
      <c r="AA46" s="89"/>
      <c r="AB46" s="90"/>
      <c r="AC46" s="90"/>
      <c r="AD46" s="90"/>
      <c r="AE46" s="90"/>
      <c r="AF46" s="90"/>
      <c r="AG46" s="90"/>
    </row>
    <row r="47" spans="1:33" ht="30" hidden="1" customHeight="1" thickBot="1" x14ac:dyDescent="0.3">
      <c r="A47" s="79" t="s">
        <v>70</v>
      </c>
      <c r="B47" s="80" t="s">
        <v>112</v>
      </c>
      <c r="C47" s="81" t="s">
        <v>110</v>
      </c>
      <c r="D47" s="82" t="s">
        <v>111</v>
      </c>
      <c r="E47" s="83"/>
      <c r="F47" s="84"/>
      <c r="G47" s="85">
        <f t="shared" si="111"/>
        <v>0</v>
      </c>
      <c r="H47" s="83"/>
      <c r="I47" s="84"/>
      <c r="J47" s="85">
        <f t="shared" si="112"/>
        <v>0</v>
      </c>
      <c r="K47" s="83"/>
      <c r="L47" s="84"/>
      <c r="M47" s="85">
        <f t="shared" si="113"/>
        <v>0</v>
      </c>
      <c r="N47" s="83"/>
      <c r="O47" s="84"/>
      <c r="P47" s="85">
        <f t="shared" si="114"/>
        <v>0</v>
      </c>
      <c r="Q47" s="83"/>
      <c r="R47" s="84"/>
      <c r="S47" s="85">
        <f t="shared" si="115"/>
        <v>0</v>
      </c>
      <c r="T47" s="83"/>
      <c r="U47" s="84"/>
      <c r="V47" s="85">
        <f t="shared" si="116"/>
        <v>0</v>
      </c>
      <c r="W47" s="86">
        <f t="shared" si="117"/>
        <v>0</v>
      </c>
      <c r="X47" s="87">
        <f t="shared" si="118"/>
        <v>0</v>
      </c>
      <c r="Y47" s="87">
        <f t="shared" si="96"/>
        <v>0</v>
      </c>
      <c r="Z47" s="88">
        <v>0</v>
      </c>
      <c r="AA47" s="89"/>
      <c r="AB47" s="90"/>
      <c r="AC47" s="90"/>
      <c r="AD47" s="90"/>
      <c r="AE47" s="90"/>
      <c r="AF47" s="90"/>
      <c r="AG47" s="90"/>
    </row>
    <row r="48" spans="1:33" ht="30" hidden="1" customHeight="1" thickBot="1" x14ac:dyDescent="0.3">
      <c r="A48" s="106" t="s">
        <v>70</v>
      </c>
      <c r="B48" s="112" t="s">
        <v>113</v>
      </c>
      <c r="C48" s="142" t="s">
        <v>110</v>
      </c>
      <c r="D48" s="107" t="s">
        <v>111</v>
      </c>
      <c r="E48" s="108"/>
      <c r="F48" s="109"/>
      <c r="G48" s="110">
        <f t="shared" si="111"/>
        <v>0</v>
      </c>
      <c r="H48" s="108"/>
      <c r="I48" s="109"/>
      <c r="J48" s="110">
        <f t="shared" si="112"/>
        <v>0</v>
      </c>
      <c r="K48" s="108"/>
      <c r="L48" s="109"/>
      <c r="M48" s="110">
        <f t="shared" si="113"/>
        <v>0</v>
      </c>
      <c r="N48" s="108"/>
      <c r="O48" s="109"/>
      <c r="P48" s="110">
        <f t="shared" si="114"/>
        <v>0</v>
      </c>
      <c r="Q48" s="108"/>
      <c r="R48" s="109"/>
      <c r="S48" s="110">
        <f t="shared" si="115"/>
        <v>0</v>
      </c>
      <c r="T48" s="108"/>
      <c r="U48" s="109"/>
      <c r="V48" s="110">
        <f t="shared" si="116"/>
        <v>0</v>
      </c>
      <c r="W48" s="97">
        <f t="shared" si="117"/>
        <v>0</v>
      </c>
      <c r="X48" s="87">
        <f t="shared" si="118"/>
        <v>0</v>
      </c>
      <c r="Y48" s="87">
        <f t="shared" si="96"/>
        <v>0</v>
      </c>
      <c r="Z48" s="88">
        <v>0</v>
      </c>
      <c r="AA48" s="111"/>
      <c r="AB48" s="90"/>
      <c r="AC48" s="90"/>
      <c r="AD48" s="90"/>
      <c r="AE48" s="90"/>
      <c r="AF48" s="90"/>
      <c r="AG48" s="90"/>
    </row>
    <row r="49" spans="1:33" ht="30" hidden="1" customHeight="1" thickBot="1" x14ac:dyDescent="0.3">
      <c r="A49" s="68" t="s">
        <v>67</v>
      </c>
      <c r="B49" s="69" t="s">
        <v>114</v>
      </c>
      <c r="C49" s="99" t="s">
        <v>115</v>
      </c>
      <c r="D49" s="100"/>
      <c r="E49" s="101">
        <f>SUM(E50:E52)</f>
        <v>0</v>
      </c>
      <c r="F49" s="102"/>
      <c r="G49" s="103">
        <f t="shared" ref="G49:H49" si="119">SUM(G50:G52)</f>
        <v>0</v>
      </c>
      <c r="H49" s="101">
        <f t="shared" si="119"/>
        <v>0</v>
      </c>
      <c r="I49" s="102"/>
      <c r="J49" s="103">
        <f t="shared" ref="J49:K49" si="120">SUM(J50:J52)</f>
        <v>0</v>
      </c>
      <c r="K49" s="101">
        <f t="shared" si="120"/>
        <v>0</v>
      </c>
      <c r="L49" s="102"/>
      <c r="M49" s="103">
        <f t="shared" ref="M49:N49" si="121">SUM(M50:M52)</f>
        <v>0</v>
      </c>
      <c r="N49" s="101">
        <f t="shared" si="121"/>
        <v>0</v>
      </c>
      <c r="O49" s="102"/>
      <c r="P49" s="103">
        <f t="shared" ref="P49:Q49" si="122">SUM(P50:P52)</f>
        <v>0</v>
      </c>
      <c r="Q49" s="101">
        <f t="shared" si="122"/>
        <v>0</v>
      </c>
      <c r="R49" s="102"/>
      <c r="S49" s="103">
        <f t="shared" ref="S49:T49" si="123">SUM(S50:S52)</f>
        <v>0</v>
      </c>
      <c r="T49" s="101">
        <f t="shared" si="123"/>
        <v>0</v>
      </c>
      <c r="U49" s="102"/>
      <c r="V49" s="103">
        <f t="shared" ref="V49:X49" si="124">SUM(V50:V52)</f>
        <v>0</v>
      </c>
      <c r="W49" s="103">
        <f t="shared" si="124"/>
        <v>0</v>
      </c>
      <c r="X49" s="103">
        <f t="shared" si="124"/>
        <v>0</v>
      </c>
      <c r="Y49" s="102">
        <f t="shared" si="96"/>
        <v>0</v>
      </c>
      <c r="Z49" s="102">
        <v>0</v>
      </c>
      <c r="AA49" s="105"/>
      <c r="AB49" s="78"/>
      <c r="AC49" s="78"/>
      <c r="AD49" s="78"/>
      <c r="AE49" s="78"/>
      <c r="AF49" s="78"/>
      <c r="AG49" s="78"/>
    </row>
    <row r="50" spans="1:33" ht="30" hidden="1" customHeight="1" thickBot="1" x14ac:dyDescent="0.3">
      <c r="A50" s="79" t="s">
        <v>70</v>
      </c>
      <c r="B50" s="80" t="s">
        <v>116</v>
      </c>
      <c r="C50" s="81" t="s">
        <v>117</v>
      </c>
      <c r="D50" s="82" t="s">
        <v>111</v>
      </c>
      <c r="E50" s="83"/>
      <c r="F50" s="84"/>
      <c r="G50" s="85">
        <f t="shared" ref="G50:G52" si="125">E50*F50</f>
        <v>0</v>
      </c>
      <c r="H50" s="83"/>
      <c r="I50" s="84"/>
      <c r="J50" s="85">
        <f t="shared" ref="J50:J52" si="126">H50*I50</f>
        <v>0</v>
      </c>
      <c r="K50" s="83"/>
      <c r="L50" s="84"/>
      <c r="M50" s="85">
        <f t="shared" ref="M50:M52" si="127">K50*L50</f>
        <v>0</v>
      </c>
      <c r="N50" s="83"/>
      <c r="O50" s="84"/>
      <c r="P50" s="85">
        <f t="shared" ref="P50:P52" si="128">N50*O50</f>
        <v>0</v>
      </c>
      <c r="Q50" s="83"/>
      <c r="R50" s="84"/>
      <c r="S50" s="85">
        <f t="shared" ref="S50:S52" si="129">Q50*R50</f>
        <v>0</v>
      </c>
      <c r="T50" s="83"/>
      <c r="U50" s="84"/>
      <c r="V50" s="85">
        <f t="shared" ref="V50:V52" si="130">T50*U50</f>
        <v>0</v>
      </c>
      <c r="W50" s="86">
        <f t="shared" ref="W50:W52" si="131">G50+M50+S50</f>
        <v>0</v>
      </c>
      <c r="X50" s="87">
        <f t="shared" ref="X50:X52" si="132">J50+P50+V50</f>
        <v>0</v>
      </c>
      <c r="Y50" s="87">
        <f t="shared" si="96"/>
        <v>0</v>
      </c>
      <c r="Z50" s="88">
        <v>0</v>
      </c>
      <c r="AA50" s="89"/>
      <c r="AB50" s="90"/>
      <c r="AC50" s="90"/>
      <c r="AD50" s="90"/>
      <c r="AE50" s="90"/>
      <c r="AF50" s="90"/>
      <c r="AG50" s="90"/>
    </row>
    <row r="51" spans="1:33" ht="30" hidden="1" customHeight="1" thickBot="1" x14ac:dyDescent="0.3">
      <c r="A51" s="79" t="s">
        <v>70</v>
      </c>
      <c r="B51" s="80" t="s">
        <v>118</v>
      </c>
      <c r="C51" s="81" t="s">
        <v>119</v>
      </c>
      <c r="D51" s="82" t="s">
        <v>111</v>
      </c>
      <c r="E51" s="83"/>
      <c r="F51" s="84"/>
      <c r="G51" s="85">
        <f t="shared" si="125"/>
        <v>0</v>
      </c>
      <c r="H51" s="83"/>
      <c r="I51" s="84"/>
      <c r="J51" s="85">
        <f t="shared" si="126"/>
        <v>0</v>
      </c>
      <c r="K51" s="83"/>
      <c r="L51" s="84"/>
      <c r="M51" s="85">
        <f t="shared" si="127"/>
        <v>0</v>
      </c>
      <c r="N51" s="83"/>
      <c r="O51" s="84"/>
      <c r="P51" s="85">
        <f t="shared" si="128"/>
        <v>0</v>
      </c>
      <c r="Q51" s="83"/>
      <c r="R51" s="84"/>
      <c r="S51" s="85">
        <f t="shared" si="129"/>
        <v>0</v>
      </c>
      <c r="T51" s="83"/>
      <c r="U51" s="84"/>
      <c r="V51" s="85">
        <f t="shared" si="130"/>
        <v>0</v>
      </c>
      <c r="W51" s="86">
        <f t="shared" si="131"/>
        <v>0</v>
      </c>
      <c r="X51" s="87">
        <f t="shared" si="132"/>
        <v>0</v>
      </c>
      <c r="Y51" s="87">
        <f t="shared" si="96"/>
        <v>0</v>
      </c>
      <c r="Z51" s="88">
        <v>0</v>
      </c>
      <c r="AA51" s="89"/>
      <c r="AB51" s="90"/>
      <c r="AC51" s="90"/>
      <c r="AD51" s="90"/>
      <c r="AE51" s="90"/>
      <c r="AF51" s="90"/>
      <c r="AG51" s="90"/>
    </row>
    <row r="52" spans="1:33" ht="30" hidden="1" customHeight="1" thickBot="1" x14ac:dyDescent="0.3">
      <c r="A52" s="91" t="s">
        <v>70</v>
      </c>
      <c r="B52" s="92" t="s">
        <v>120</v>
      </c>
      <c r="C52" s="120" t="s">
        <v>117</v>
      </c>
      <c r="D52" s="93" t="s">
        <v>111</v>
      </c>
      <c r="E52" s="108"/>
      <c r="F52" s="109"/>
      <c r="G52" s="110">
        <f t="shared" si="125"/>
        <v>0</v>
      </c>
      <c r="H52" s="108"/>
      <c r="I52" s="109"/>
      <c r="J52" s="110">
        <f t="shared" si="126"/>
        <v>0</v>
      </c>
      <c r="K52" s="108"/>
      <c r="L52" s="109"/>
      <c r="M52" s="110">
        <f t="shared" si="127"/>
        <v>0</v>
      </c>
      <c r="N52" s="108"/>
      <c r="O52" s="109"/>
      <c r="P52" s="110">
        <f t="shared" si="128"/>
        <v>0</v>
      </c>
      <c r="Q52" s="108"/>
      <c r="R52" s="109"/>
      <c r="S52" s="110">
        <f t="shared" si="129"/>
        <v>0</v>
      </c>
      <c r="T52" s="108"/>
      <c r="U52" s="109"/>
      <c r="V52" s="110">
        <f t="shared" si="130"/>
        <v>0</v>
      </c>
      <c r="W52" s="97">
        <f t="shared" si="131"/>
        <v>0</v>
      </c>
      <c r="X52" s="87">
        <f t="shared" si="132"/>
        <v>0</v>
      </c>
      <c r="Y52" s="87">
        <f t="shared" si="96"/>
        <v>0</v>
      </c>
      <c r="Z52" s="88">
        <v>0</v>
      </c>
      <c r="AA52" s="111"/>
      <c r="AB52" s="90"/>
      <c r="AC52" s="90"/>
      <c r="AD52" s="90"/>
      <c r="AE52" s="90"/>
      <c r="AF52" s="90"/>
      <c r="AG52" s="90"/>
    </row>
    <row r="53" spans="1:33" ht="30" hidden="1" customHeight="1" thickBot="1" x14ac:dyDescent="0.3">
      <c r="A53" s="122" t="s">
        <v>121</v>
      </c>
      <c r="B53" s="123"/>
      <c r="C53" s="124"/>
      <c r="D53" s="125"/>
      <c r="E53" s="129">
        <f>E49+E45+E41</f>
        <v>0</v>
      </c>
      <c r="F53" s="143"/>
      <c r="G53" s="128">
        <f t="shared" ref="G53:H53" si="133">G49+G45+G41</f>
        <v>0</v>
      </c>
      <c r="H53" s="129">
        <f t="shared" si="133"/>
        <v>0</v>
      </c>
      <c r="I53" s="143"/>
      <c r="J53" s="128">
        <f t="shared" ref="J53:K53" si="134">J49+J45+J41</f>
        <v>0</v>
      </c>
      <c r="K53" s="144">
        <f t="shared" si="134"/>
        <v>0</v>
      </c>
      <c r="L53" s="143"/>
      <c r="M53" s="128">
        <f t="shared" ref="M53:N53" si="135">M49+M45+M41</f>
        <v>0</v>
      </c>
      <c r="N53" s="144">
        <f t="shared" si="135"/>
        <v>0</v>
      </c>
      <c r="O53" s="143"/>
      <c r="P53" s="128">
        <f t="shared" ref="P53:Q53" si="136">P49+P45+P41</f>
        <v>0</v>
      </c>
      <c r="Q53" s="144">
        <f t="shared" si="136"/>
        <v>0</v>
      </c>
      <c r="R53" s="143"/>
      <c r="S53" s="128">
        <f t="shared" ref="S53:T53" si="137">S49+S45+S41</f>
        <v>0</v>
      </c>
      <c r="T53" s="144">
        <f t="shared" si="137"/>
        <v>0</v>
      </c>
      <c r="U53" s="143"/>
      <c r="V53" s="128">
        <f t="shared" ref="V53:X53" si="138">V49+V45+V41</f>
        <v>0</v>
      </c>
      <c r="W53" s="145">
        <f t="shared" si="138"/>
        <v>0</v>
      </c>
      <c r="X53" s="145">
        <f t="shared" si="138"/>
        <v>0</v>
      </c>
      <c r="Y53" s="145">
        <f t="shared" si="96"/>
        <v>0</v>
      </c>
      <c r="Z53" s="145">
        <v>0</v>
      </c>
      <c r="AA53" s="133"/>
      <c r="AB53" s="5"/>
      <c r="AC53" s="5"/>
      <c r="AD53" s="5"/>
      <c r="AE53" s="5"/>
      <c r="AF53" s="5"/>
      <c r="AG53" s="5"/>
    </row>
    <row r="54" spans="1:33" ht="30" hidden="1" customHeight="1" thickBot="1" x14ac:dyDescent="0.3">
      <c r="A54" s="134" t="s">
        <v>65</v>
      </c>
      <c r="B54" s="135">
        <v>3</v>
      </c>
      <c r="C54" s="136" t="s">
        <v>122</v>
      </c>
      <c r="D54" s="137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6"/>
      <c r="X54" s="66"/>
      <c r="Y54" s="66"/>
      <c r="Z54" s="66"/>
      <c r="AA54" s="67"/>
      <c r="AB54" s="5"/>
      <c r="AC54" s="5"/>
      <c r="AD54" s="5"/>
      <c r="AE54" s="5"/>
      <c r="AF54" s="5"/>
      <c r="AG54" s="5"/>
    </row>
    <row r="55" spans="1:33" ht="45" hidden="1" customHeight="1" thickBot="1" x14ac:dyDescent="0.3">
      <c r="A55" s="68" t="s">
        <v>67</v>
      </c>
      <c r="B55" s="69" t="s">
        <v>123</v>
      </c>
      <c r="C55" s="70" t="s">
        <v>124</v>
      </c>
      <c r="D55" s="71"/>
      <c r="E55" s="72">
        <f>SUM(E56:E58)</f>
        <v>0</v>
      </c>
      <c r="F55" s="73"/>
      <c r="G55" s="74">
        <f t="shared" ref="G55:H55" si="139">SUM(G56:G58)</f>
        <v>0</v>
      </c>
      <c r="H55" s="72">
        <f t="shared" si="139"/>
        <v>0</v>
      </c>
      <c r="I55" s="73"/>
      <c r="J55" s="74">
        <f t="shared" ref="J55:K55" si="140">SUM(J56:J58)</f>
        <v>0</v>
      </c>
      <c r="K55" s="72">
        <f t="shared" si="140"/>
        <v>0</v>
      </c>
      <c r="L55" s="73"/>
      <c r="M55" s="74">
        <f t="shared" ref="M55:N55" si="141">SUM(M56:M58)</f>
        <v>0</v>
      </c>
      <c r="N55" s="72">
        <f t="shared" si="141"/>
        <v>0</v>
      </c>
      <c r="O55" s="73"/>
      <c r="P55" s="74">
        <f t="shared" ref="P55:Q55" si="142">SUM(P56:P58)</f>
        <v>0</v>
      </c>
      <c r="Q55" s="72">
        <f t="shared" si="142"/>
        <v>0</v>
      </c>
      <c r="R55" s="73"/>
      <c r="S55" s="74">
        <f t="shared" ref="S55:T55" si="143">SUM(S56:S58)</f>
        <v>0</v>
      </c>
      <c r="T55" s="72">
        <f t="shared" si="143"/>
        <v>0</v>
      </c>
      <c r="U55" s="73"/>
      <c r="V55" s="74">
        <f t="shared" ref="V55:X55" si="144">SUM(V56:V58)</f>
        <v>0</v>
      </c>
      <c r="W55" s="74">
        <f t="shared" si="144"/>
        <v>0</v>
      </c>
      <c r="X55" s="74">
        <f t="shared" si="144"/>
        <v>0</v>
      </c>
      <c r="Y55" s="75">
        <f t="shared" ref="Y55:Y62" si="145">W55-X55</f>
        <v>0</v>
      </c>
      <c r="Z55" s="76">
        <v>0</v>
      </c>
      <c r="AA55" s="77"/>
      <c r="AB55" s="78"/>
      <c r="AC55" s="78"/>
      <c r="AD55" s="78"/>
      <c r="AE55" s="78"/>
      <c r="AF55" s="78"/>
      <c r="AG55" s="78"/>
    </row>
    <row r="56" spans="1:33" ht="30" hidden="1" customHeight="1" thickBot="1" x14ac:dyDescent="0.3">
      <c r="A56" s="79" t="s">
        <v>70</v>
      </c>
      <c r="B56" s="80" t="s">
        <v>125</v>
      </c>
      <c r="C56" s="81" t="s">
        <v>126</v>
      </c>
      <c r="D56" s="82" t="s">
        <v>104</v>
      </c>
      <c r="E56" s="83"/>
      <c r="F56" s="84"/>
      <c r="G56" s="85">
        <f t="shared" ref="G56:G58" si="146">E56*F56</f>
        <v>0</v>
      </c>
      <c r="H56" s="83"/>
      <c r="I56" s="84"/>
      <c r="J56" s="85">
        <f t="shared" ref="J56:J58" si="147">H56*I56</f>
        <v>0</v>
      </c>
      <c r="K56" s="83"/>
      <c r="L56" s="84"/>
      <c r="M56" s="85">
        <f t="shared" ref="M56:M58" si="148">K56*L56</f>
        <v>0</v>
      </c>
      <c r="N56" s="83"/>
      <c r="O56" s="84"/>
      <c r="P56" s="85">
        <f t="shared" ref="P56:P58" si="149">N56*O56</f>
        <v>0</v>
      </c>
      <c r="Q56" s="83"/>
      <c r="R56" s="84"/>
      <c r="S56" s="85">
        <f t="shared" ref="S56:S58" si="150">Q56*R56</f>
        <v>0</v>
      </c>
      <c r="T56" s="83"/>
      <c r="U56" s="84"/>
      <c r="V56" s="85">
        <f t="shared" ref="V56:V58" si="151">T56*U56</f>
        <v>0</v>
      </c>
      <c r="W56" s="86">
        <f t="shared" ref="W56:W58" si="152">G56+M56+S56</f>
        <v>0</v>
      </c>
      <c r="X56" s="87">
        <f t="shared" ref="X56:X58" si="153">J56+P56+V56</f>
        <v>0</v>
      </c>
      <c r="Y56" s="87">
        <f t="shared" si="145"/>
        <v>0</v>
      </c>
      <c r="Z56" s="88">
        <v>0</v>
      </c>
      <c r="AA56" s="89"/>
      <c r="AB56" s="90"/>
      <c r="AC56" s="90"/>
      <c r="AD56" s="90"/>
      <c r="AE56" s="90"/>
      <c r="AF56" s="90"/>
      <c r="AG56" s="90"/>
    </row>
    <row r="57" spans="1:33" ht="30" hidden="1" customHeight="1" thickBot="1" x14ac:dyDescent="0.3">
      <c r="A57" s="79" t="s">
        <v>70</v>
      </c>
      <c r="B57" s="80" t="s">
        <v>127</v>
      </c>
      <c r="C57" s="81" t="s">
        <v>128</v>
      </c>
      <c r="D57" s="82" t="s">
        <v>104</v>
      </c>
      <c r="E57" s="83"/>
      <c r="F57" s="84"/>
      <c r="G57" s="85">
        <f t="shared" si="146"/>
        <v>0</v>
      </c>
      <c r="H57" s="83"/>
      <c r="I57" s="84"/>
      <c r="J57" s="85">
        <f t="shared" si="147"/>
        <v>0</v>
      </c>
      <c r="K57" s="83"/>
      <c r="L57" s="84"/>
      <c r="M57" s="85">
        <f t="shared" si="148"/>
        <v>0</v>
      </c>
      <c r="N57" s="83"/>
      <c r="O57" s="84"/>
      <c r="P57" s="85">
        <f t="shared" si="149"/>
        <v>0</v>
      </c>
      <c r="Q57" s="83"/>
      <c r="R57" s="84"/>
      <c r="S57" s="85">
        <f t="shared" si="150"/>
        <v>0</v>
      </c>
      <c r="T57" s="83"/>
      <c r="U57" s="84"/>
      <c r="V57" s="85">
        <f t="shared" si="151"/>
        <v>0</v>
      </c>
      <c r="W57" s="86">
        <f t="shared" si="152"/>
        <v>0</v>
      </c>
      <c r="X57" s="87">
        <f t="shared" si="153"/>
        <v>0</v>
      </c>
      <c r="Y57" s="87">
        <f t="shared" si="145"/>
        <v>0</v>
      </c>
      <c r="Z57" s="88">
        <v>0</v>
      </c>
      <c r="AA57" s="89"/>
      <c r="AB57" s="90"/>
      <c r="AC57" s="90"/>
      <c r="AD57" s="90"/>
      <c r="AE57" s="90"/>
      <c r="AF57" s="90"/>
      <c r="AG57" s="90"/>
    </row>
    <row r="58" spans="1:33" ht="30" hidden="1" customHeight="1" thickBot="1" x14ac:dyDescent="0.3">
      <c r="A58" s="91" t="s">
        <v>70</v>
      </c>
      <c r="B58" s="92" t="s">
        <v>129</v>
      </c>
      <c r="C58" s="120" t="s">
        <v>130</v>
      </c>
      <c r="D58" s="93" t="s">
        <v>104</v>
      </c>
      <c r="E58" s="94"/>
      <c r="F58" s="95"/>
      <c r="G58" s="96">
        <f t="shared" si="146"/>
        <v>0</v>
      </c>
      <c r="H58" s="94"/>
      <c r="I58" s="95"/>
      <c r="J58" s="96">
        <f t="shared" si="147"/>
        <v>0</v>
      </c>
      <c r="K58" s="94"/>
      <c r="L58" s="95"/>
      <c r="M58" s="96">
        <f t="shared" si="148"/>
        <v>0</v>
      </c>
      <c r="N58" s="94"/>
      <c r="O58" s="95"/>
      <c r="P58" s="96">
        <f t="shared" si="149"/>
        <v>0</v>
      </c>
      <c r="Q58" s="94"/>
      <c r="R58" s="95"/>
      <c r="S58" s="96">
        <f t="shared" si="150"/>
        <v>0</v>
      </c>
      <c r="T58" s="94"/>
      <c r="U58" s="95"/>
      <c r="V58" s="96">
        <f t="shared" si="151"/>
        <v>0</v>
      </c>
      <c r="W58" s="97">
        <f t="shared" si="152"/>
        <v>0</v>
      </c>
      <c r="X58" s="87">
        <f t="shared" si="153"/>
        <v>0</v>
      </c>
      <c r="Y58" s="87">
        <f t="shared" si="145"/>
        <v>0</v>
      </c>
      <c r="Z58" s="88">
        <v>0</v>
      </c>
      <c r="AA58" s="98"/>
      <c r="AB58" s="90"/>
      <c r="AC58" s="90"/>
      <c r="AD58" s="90"/>
      <c r="AE58" s="90"/>
      <c r="AF58" s="90"/>
      <c r="AG58" s="90"/>
    </row>
    <row r="59" spans="1:33" ht="46.8" hidden="1" customHeight="1" thickBot="1" x14ac:dyDescent="0.3">
      <c r="A59" s="68" t="s">
        <v>67</v>
      </c>
      <c r="B59" s="69" t="s">
        <v>131</v>
      </c>
      <c r="C59" s="99" t="s">
        <v>132</v>
      </c>
      <c r="D59" s="100"/>
      <c r="E59" s="101"/>
      <c r="F59" s="102"/>
      <c r="G59" s="103"/>
      <c r="H59" s="101"/>
      <c r="I59" s="102"/>
      <c r="J59" s="103"/>
      <c r="K59" s="101">
        <f>SUM(K60:K61)</f>
        <v>0</v>
      </c>
      <c r="L59" s="102"/>
      <c r="M59" s="103">
        <f t="shared" ref="M59:N59" si="154">SUM(M60:M61)</f>
        <v>0</v>
      </c>
      <c r="N59" s="101">
        <f t="shared" si="154"/>
        <v>0</v>
      </c>
      <c r="O59" s="102"/>
      <c r="P59" s="103">
        <f t="shared" ref="P59:Q59" si="155">SUM(P60:P61)</f>
        <v>0</v>
      </c>
      <c r="Q59" s="101">
        <f t="shared" si="155"/>
        <v>0</v>
      </c>
      <c r="R59" s="102"/>
      <c r="S59" s="103">
        <f t="shared" ref="S59:T59" si="156">SUM(S60:S61)</f>
        <v>0</v>
      </c>
      <c r="T59" s="101">
        <f t="shared" si="156"/>
        <v>0</v>
      </c>
      <c r="U59" s="102"/>
      <c r="V59" s="103">
        <f t="shared" ref="V59:X59" si="157">SUM(V60:V61)</f>
        <v>0</v>
      </c>
      <c r="W59" s="103">
        <f t="shared" si="157"/>
        <v>0</v>
      </c>
      <c r="X59" s="103">
        <f t="shared" si="157"/>
        <v>0</v>
      </c>
      <c r="Y59" s="103">
        <f t="shared" si="145"/>
        <v>0</v>
      </c>
      <c r="Z59" s="103">
        <v>0</v>
      </c>
      <c r="AA59" s="105"/>
      <c r="AB59" s="78"/>
      <c r="AC59" s="78"/>
      <c r="AD59" s="78"/>
      <c r="AE59" s="78"/>
      <c r="AF59" s="78"/>
      <c r="AG59" s="78"/>
    </row>
    <row r="60" spans="1:33" ht="30" hidden="1" customHeight="1" thickBot="1" x14ac:dyDescent="0.3">
      <c r="A60" s="79" t="s">
        <v>70</v>
      </c>
      <c r="B60" s="80" t="s">
        <v>133</v>
      </c>
      <c r="C60" s="81" t="s">
        <v>134</v>
      </c>
      <c r="D60" s="82" t="s">
        <v>135</v>
      </c>
      <c r="E60" s="340" t="s">
        <v>136</v>
      </c>
      <c r="F60" s="341"/>
      <c r="G60" s="342"/>
      <c r="H60" s="340" t="s">
        <v>136</v>
      </c>
      <c r="I60" s="341"/>
      <c r="J60" s="342"/>
      <c r="K60" s="83"/>
      <c r="L60" s="84"/>
      <c r="M60" s="85">
        <f t="shared" ref="M60:M61" si="158">K60*L60</f>
        <v>0</v>
      </c>
      <c r="N60" s="83"/>
      <c r="O60" s="84"/>
      <c r="P60" s="85">
        <f t="shared" ref="P60:P61" si="159">N60*O60</f>
        <v>0</v>
      </c>
      <c r="Q60" s="83"/>
      <c r="R60" s="84"/>
      <c r="S60" s="85">
        <f t="shared" ref="S60:S61" si="160">Q60*R60</f>
        <v>0</v>
      </c>
      <c r="T60" s="83"/>
      <c r="U60" s="84"/>
      <c r="V60" s="85">
        <f t="shared" ref="V60:V61" si="161">T60*U60</f>
        <v>0</v>
      </c>
      <c r="W60" s="97">
        <f t="shared" ref="W60:W61" si="162">G60+M60+S60</f>
        <v>0</v>
      </c>
      <c r="X60" s="87">
        <f t="shared" ref="X60:X61" si="163">J60+P60+V60</f>
        <v>0</v>
      </c>
      <c r="Y60" s="87">
        <f t="shared" si="145"/>
        <v>0</v>
      </c>
      <c r="Z60" s="88">
        <v>0</v>
      </c>
      <c r="AA60" s="89"/>
      <c r="AB60" s="90"/>
      <c r="AC60" s="90"/>
      <c r="AD60" s="90"/>
      <c r="AE60" s="90"/>
      <c r="AF60" s="90"/>
      <c r="AG60" s="90"/>
    </row>
    <row r="61" spans="1:33" ht="30" hidden="1" customHeight="1" thickBot="1" x14ac:dyDescent="0.3">
      <c r="A61" s="91" t="s">
        <v>70</v>
      </c>
      <c r="B61" s="92" t="s">
        <v>137</v>
      </c>
      <c r="C61" s="120" t="s">
        <v>138</v>
      </c>
      <c r="D61" s="93" t="s">
        <v>135</v>
      </c>
      <c r="E61" s="343"/>
      <c r="F61" s="344"/>
      <c r="G61" s="345"/>
      <c r="H61" s="343"/>
      <c r="I61" s="344"/>
      <c r="J61" s="345"/>
      <c r="K61" s="108"/>
      <c r="L61" s="109"/>
      <c r="M61" s="110">
        <f t="shared" si="158"/>
        <v>0</v>
      </c>
      <c r="N61" s="108"/>
      <c r="O61" s="109"/>
      <c r="P61" s="110">
        <f t="shared" si="159"/>
        <v>0</v>
      </c>
      <c r="Q61" s="108"/>
      <c r="R61" s="109"/>
      <c r="S61" s="110">
        <f t="shared" si="160"/>
        <v>0</v>
      </c>
      <c r="T61" s="108"/>
      <c r="U61" s="109"/>
      <c r="V61" s="110">
        <f t="shared" si="161"/>
        <v>0</v>
      </c>
      <c r="W61" s="97">
        <f t="shared" si="162"/>
        <v>0</v>
      </c>
      <c r="X61" s="87">
        <f t="shared" si="163"/>
        <v>0</v>
      </c>
      <c r="Y61" s="121">
        <f t="shared" si="145"/>
        <v>0</v>
      </c>
      <c r="Z61" s="88">
        <v>0</v>
      </c>
      <c r="AA61" s="111"/>
      <c r="AB61" s="90"/>
      <c r="AC61" s="90"/>
      <c r="AD61" s="90"/>
      <c r="AE61" s="90"/>
      <c r="AF61" s="90"/>
      <c r="AG61" s="90"/>
    </row>
    <row r="62" spans="1:33" ht="30" hidden="1" customHeight="1" thickBot="1" x14ac:dyDescent="0.3">
      <c r="A62" s="122" t="s">
        <v>139</v>
      </c>
      <c r="B62" s="123"/>
      <c r="C62" s="124"/>
      <c r="D62" s="125"/>
      <c r="E62" s="129">
        <f>E55</f>
        <v>0</v>
      </c>
      <c r="F62" s="143"/>
      <c r="G62" s="128">
        <f t="shared" ref="G62:H62" si="164">G55</f>
        <v>0</v>
      </c>
      <c r="H62" s="129">
        <f t="shared" si="164"/>
        <v>0</v>
      </c>
      <c r="I62" s="143"/>
      <c r="J62" s="128">
        <f>J55</f>
        <v>0</v>
      </c>
      <c r="K62" s="144">
        <f>K59+K55</f>
        <v>0</v>
      </c>
      <c r="L62" s="143"/>
      <c r="M62" s="128">
        <f t="shared" ref="M62:N62" si="165">M59+M55</f>
        <v>0</v>
      </c>
      <c r="N62" s="144">
        <f t="shared" si="165"/>
        <v>0</v>
      </c>
      <c r="O62" s="143"/>
      <c r="P62" s="128">
        <f t="shared" ref="P62:Q62" si="166">P59+P55</f>
        <v>0</v>
      </c>
      <c r="Q62" s="144">
        <f t="shared" si="166"/>
        <v>0</v>
      </c>
      <c r="R62" s="143"/>
      <c r="S62" s="128">
        <f t="shared" ref="S62:T62" si="167">S59+S55</f>
        <v>0</v>
      </c>
      <c r="T62" s="144">
        <f t="shared" si="167"/>
        <v>0</v>
      </c>
      <c r="U62" s="143"/>
      <c r="V62" s="128">
        <f t="shared" ref="V62:X62" si="168">V59+V55</f>
        <v>0</v>
      </c>
      <c r="W62" s="145">
        <f t="shared" si="168"/>
        <v>0</v>
      </c>
      <c r="X62" s="145">
        <f t="shared" si="168"/>
        <v>0</v>
      </c>
      <c r="Y62" s="304">
        <f t="shared" si="145"/>
        <v>0</v>
      </c>
      <c r="Z62" s="145">
        <v>0</v>
      </c>
      <c r="AA62" s="133"/>
      <c r="AB62" s="90"/>
      <c r="AC62" s="90"/>
      <c r="AD62" s="90"/>
      <c r="AE62" s="5"/>
      <c r="AF62" s="5"/>
      <c r="AG62" s="5"/>
    </row>
    <row r="63" spans="1:33" ht="29.4" customHeight="1" thickBot="1" x14ac:dyDescent="0.3">
      <c r="A63" s="134" t="s">
        <v>65</v>
      </c>
      <c r="B63" s="135">
        <v>4</v>
      </c>
      <c r="C63" s="136" t="s">
        <v>140</v>
      </c>
      <c r="D63" s="137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6"/>
      <c r="X63" s="66"/>
      <c r="Y63" s="66"/>
      <c r="Z63" s="66"/>
      <c r="AA63" s="67"/>
      <c r="AB63" s="5"/>
      <c r="AC63" s="5"/>
      <c r="AD63" s="5"/>
      <c r="AE63" s="5"/>
      <c r="AF63" s="5"/>
      <c r="AG63" s="5"/>
    </row>
    <row r="64" spans="1:33" ht="30" hidden="1" customHeight="1" thickBot="1" x14ac:dyDescent="0.3">
      <c r="A64" s="68" t="s">
        <v>67</v>
      </c>
      <c r="B64" s="69" t="s">
        <v>141</v>
      </c>
      <c r="C64" s="70" t="s">
        <v>142</v>
      </c>
      <c r="D64" s="71"/>
      <c r="E64" s="72">
        <f>SUM(E65:E67)</f>
        <v>0</v>
      </c>
      <c r="F64" s="73"/>
      <c r="G64" s="74">
        <f t="shared" ref="G64:H64" si="169">SUM(G65:G67)</f>
        <v>0</v>
      </c>
      <c r="H64" s="72">
        <f t="shared" si="169"/>
        <v>0</v>
      </c>
      <c r="I64" s="73"/>
      <c r="J64" s="74">
        <f t="shared" ref="J64:K64" si="170">SUM(J65:J67)</f>
        <v>0</v>
      </c>
      <c r="K64" s="72">
        <f t="shared" si="170"/>
        <v>0</v>
      </c>
      <c r="L64" s="73"/>
      <c r="M64" s="74">
        <f t="shared" ref="M64:N64" si="171">SUM(M65:M67)</f>
        <v>0</v>
      </c>
      <c r="N64" s="72">
        <f t="shared" si="171"/>
        <v>0</v>
      </c>
      <c r="O64" s="73"/>
      <c r="P64" s="74">
        <f t="shared" ref="P64:Q64" si="172">SUM(P65:P67)</f>
        <v>0</v>
      </c>
      <c r="Q64" s="72">
        <f t="shared" si="172"/>
        <v>0</v>
      </c>
      <c r="R64" s="73"/>
      <c r="S64" s="74">
        <f t="shared" ref="S64:T64" si="173">SUM(S65:S67)</f>
        <v>0</v>
      </c>
      <c r="T64" s="72">
        <f t="shared" si="173"/>
        <v>0</v>
      </c>
      <c r="U64" s="73"/>
      <c r="V64" s="74">
        <f t="shared" ref="V64:X64" si="174">SUM(V65:V67)</f>
        <v>0</v>
      </c>
      <c r="W64" s="74">
        <f t="shared" si="174"/>
        <v>0</v>
      </c>
      <c r="X64" s="74">
        <f t="shared" si="174"/>
        <v>0</v>
      </c>
      <c r="Y64" s="146">
        <f t="shared" ref="Y64:Y109" si="175">W64-X64</f>
        <v>0</v>
      </c>
      <c r="Z64" s="76">
        <v>0</v>
      </c>
      <c r="AA64" s="77"/>
      <c r="AB64" s="78"/>
      <c r="AC64" s="78"/>
      <c r="AD64" s="78"/>
      <c r="AE64" s="78"/>
      <c r="AF64" s="78"/>
      <c r="AG64" s="78"/>
    </row>
    <row r="65" spans="1:33" ht="30" hidden="1" customHeight="1" thickBot="1" x14ac:dyDescent="0.3">
      <c r="A65" s="79" t="s">
        <v>70</v>
      </c>
      <c r="B65" s="80" t="s">
        <v>143</v>
      </c>
      <c r="C65" s="81" t="s">
        <v>144</v>
      </c>
      <c r="D65" s="147" t="s">
        <v>145</v>
      </c>
      <c r="E65" s="148"/>
      <c r="F65" s="149"/>
      <c r="G65" s="150">
        <f t="shared" ref="G65:G67" si="176">E65*F65</f>
        <v>0</v>
      </c>
      <c r="H65" s="148"/>
      <c r="I65" s="149"/>
      <c r="J65" s="150">
        <f t="shared" ref="J65:J67" si="177">H65*I65</f>
        <v>0</v>
      </c>
      <c r="K65" s="83"/>
      <c r="L65" s="149"/>
      <c r="M65" s="85">
        <f t="shared" ref="M65:M67" si="178">K65*L65</f>
        <v>0</v>
      </c>
      <c r="N65" s="83"/>
      <c r="O65" s="149"/>
      <c r="P65" s="85">
        <f t="shared" ref="P65:P67" si="179">N65*O65</f>
        <v>0</v>
      </c>
      <c r="Q65" s="83"/>
      <c r="R65" s="149"/>
      <c r="S65" s="85">
        <f t="shared" ref="S65:S67" si="180">Q65*R65</f>
        <v>0</v>
      </c>
      <c r="T65" s="83"/>
      <c r="U65" s="149"/>
      <c r="V65" s="85">
        <f t="shared" ref="V65:V67" si="181">T65*U65</f>
        <v>0</v>
      </c>
      <c r="W65" s="86">
        <f t="shared" ref="W65:W67" si="182">G65+M65+S65</f>
        <v>0</v>
      </c>
      <c r="X65" s="87">
        <f t="shared" ref="X65:X67" si="183">J65+P65+V65</f>
        <v>0</v>
      </c>
      <c r="Y65" s="87">
        <f t="shared" si="175"/>
        <v>0</v>
      </c>
      <c r="Z65" s="88">
        <v>0</v>
      </c>
      <c r="AA65" s="89"/>
      <c r="AB65" s="90"/>
      <c r="AC65" s="90"/>
      <c r="AD65" s="90"/>
      <c r="AE65" s="90"/>
      <c r="AF65" s="90"/>
      <c r="AG65" s="90"/>
    </row>
    <row r="66" spans="1:33" ht="30" hidden="1" customHeight="1" thickBot="1" x14ac:dyDescent="0.3">
      <c r="A66" s="79" t="s">
        <v>70</v>
      </c>
      <c r="B66" s="80" t="s">
        <v>146</v>
      </c>
      <c r="C66" s="81" t="s">
        <v>144</v>
      </c>
      <c r="D66" s="147" t="s">
        <v>145</v>
      </c>
      <c r="E66" s="148"/>
      <c r="F66" s="149"/>
      <c r="G66" s="150">
        <f t="shared" si="176"/>
        <v>0</v>
      </c>
      <c r="H66" s="148"/>
      <c r="I66" s="149"/>
      <c r="J66" s="150">
        <f t="shared" si="177"/>
        <v>0</v>
      </c>
      <c r="K66" s="83"/>
      <c r="L66" s="149"/>
      <c r="M66" s="85">
        <f t="shared" si="178"/>
        <v>0</v>
      </c>
      <c r="N66" s="83"/>
      <c r="O66" s="149"/>
      <c r="P66" s="85">
        <f t="shared" si="179"/>
        <v>0</v>
      </c>
      <c r="Q66" s="83"/>
      <c r="R66" s="149"/>
      <c r="S66" s="85">
        <f t="shared" si="180"/>
        <v>0</v>
      </c>
      <c r="T66" s="83"/>
      <c r="U66" s="149"/>
      <c r="V66" s="85">
        <f t="shared" si="181"/>
        <v>0</v>
      </c>
      <c r="W66" s="86">
        <f t="shared" si="182"/>
        <v>0</v>
      </c>
      <c r="X66" s="87">
        <f t="shared" si="183"/>
        <v>0</v>
      </c>
      <c r="Y66" s="87">
        <f t="shared" si="175"/>
        <v>0</v>
      </c>
      <c r="Z66" s="88">
        <v>0</v>
      </c>
      <c r="AA66" s="89"/>
      <c r="AB66" s="90"/>
      <c r="AC66" s="90"/>
      <c r="AD66" s="90"/>
      <c r="AE66" s="90"/>
      <c r="AF66" s="90"/>
      <c r="AG66" s="90"/>
    </row>
    <row r="67" spans="1:33" ht="30" hidden="1" customHeight="1" thickBot="1" x14ac:dyDescent="0.3">
      <c r="A67" s="106" t="s">
        <v>70</v>
      </c>
      <c r="B67" s="92" t="s">
        <v>147</v>
      </c>
      <c r="C67" s="120" t="s">
        <v>144</v>
      </c>
      <c r="D67" s="147" t="s">
        <v>145</v>
      </c>
      <c r="E67" s="151"/>
      <c r="F67" s="152"/>
      <c r="G67" s="153">
        <f t="shared" si="176"/>
        <v>0</v>
      </c>
      <c r="H67" s="151"/>
      <c r="I67" s="152"/>
      <c r="J67" s="153">
        <f t="shared" si="177"/>
        <v>0</v>
      </c>
      <c r="K67" s="94"/>
      <c r="L67" s="152"/>
      <c r="M67" s="96">
        <f t="shared" si="178"/>
        <v>0</v>
      </c>
      <c r="N67" s="94"/>
      <c r="O67" s="152"/>
      <c r="P67" s="96">
        <f t="shared" si="179"/>
        <v>0</v>
      </c>
      <c r="Q67" s="94"/>
      <c r="R67" s="152"/>
      <c r="S67" s="96">
        <f t="shared" si="180"/>
        <v>0</v>
      </c>
      <c r="T67" s="94"/>
      <c r="U67" s="152"/>
      <c r="V67" s="96">
        <f t="shared" si="181"/>
        <v>0</v>
      </c>
      <c r="W67" s="97">
        <f t="shared" si="182"/>
        <v>0</v>
      </c>
      <c r="X67" s="87">
        <f t="shared" si="183"/>
        <v>0</v>
      </c>
      <c r="Y67" s="87">
        <f t="shared" si="175"/>
        <v>0</v>
      </c>
      <c r="Z67" s="88">
        <v>0</v>
      </c>
      <c r="AA67" s="98"/>
      <c r="AB67" s="90"/>
      <c r="AC67" s="90"/>
      <c r="AD67" s="90"/>
      <c r="AE67" s="90"/>
      <c r="AF67" s="90"/>
      <c r="AG67" s="90"/>
    </row>
    <row r="68" spans="1:33" ht="30" customHeight="1" x14ac:dyDescent="0.25">
      <c r="A68" s="68" t="s">
        <v>67</v>
      </c>
      <c r="B68" s="69" t="s">
        <v>148</v>
      </c>
      <c r="C68" s="99" t="s">
        <v>149</v>
      </c>
      <c r="D68" s="100"/>
      <c r="E68" s="101">
        <f>SUM(E69:E89)</f>
        <v>37</v>
      </c>
      <c r="F68" s="102"/>
      <c r="G68" s="103">
        <f>SUM(G69:G91)</f>
        <v>32736</v>
      </c>
      <c r="H68" s="101">
        <f>SUM(H69:H96)</f>
        <v>21</v>
      </c>
      <c r="I68" s="102"/>
      <c r="J68" s="103">
        <f>SUM(J69:J96)</f>
        <v>32736</v>
      </c>
      <c r="K68" s="101">
        <f t="shared" ref="K68" si="184">SUM(K69:K71)</f>
        <v>0</v>
      </c>
      <c r="L68" s="102"/>
      <c r="M68" s="103">
        <f t="shared" ref="M68:N68" si="185">SUM(M69:M71)</f>
        <v>0</v>
      </c>
      <c r="N68" s="101">
        <f t="shared" si="185"/>
        <v>0</v>
      </c>
      <c r="O68" s="102"/>
      <c r="P68" s="103">
        <f t="shared" ref="P68:Q68" si="186">SUM(P69:P71)</f>
        <v>0</v>
      </c>
      <c r="Q68" s="101">
        <f t="shared" si="186"/>
        <v>0</v>
      </c>
      <c r="R68" s="102"/>
      <c r="S68" s="103">
        <f t="shared" ref="S68:T68" si="187">SUM(S69:S71)</f>
        <v>0</v>
      </c>
      <c r="T68" s="101">
        <f t="shared" si="187"/>
        <v>0</v>
      </c>
      <c r="U68" s="102"/>
      <c r="V68" s="103">
        <f t="shared" ref="V68" si="188">SUM(V69:V71)</f>
        <v>0</v>
      </c>
      <c r="W68" s="103">
        <f>SUM(W69:W89)</f>
        <v>32736</v>
      </c>
      <c r="X68" s="103">
        <f>SUM(X69:X96)</f>
        <v>32736</v>
      </c>
      <c r="Y68" s="103">
        <f t="shared" si="175"/>
        <v>0</v>
      </c>
      <c r="Z68" s="103">
        <f>Y68/W68</f>
        <v>0</v>
      </c>
      <c r="AA68" s="105"/>
      <c r="AB68" s="78"/>
      <c r="AC68" s="78"/>
      <c r="AD68" s="78"/>
      <c r="AE68" s="78"/>
      <c r="AF68" s="78"/>
      <c r="AG68" s="78"/>
    </row>
    <row r="69" spans="1:33" ht="30" customHeight="1" x14ac:dyDescent="0.25">
      <c r="A69" s="248" t="s">
        <v>70</v>
      </c>
      <c r="B69" s="249" t="s">
        <v>150</v>
      </c>
      <c r="C69" s="265" t="s">
        <v>349</v>
      </c>
      <c r="D69" s="266" t="s">
        <v>111</v>
      </c>
      <c r="E69" s="252">
        <v>2</v>
      </c>
      <c r="F69" s="253">
        <v>580</v>
      </c>
      <c r="G69" s="254">
        <f t="shared" ref="G69:G89" si="189">E69*F69</f>
        <v>1160</v>
      </c>
      <c r="H69" s="83"/>
      <c r="I69" s="84"/>
      <c r="J69" s="85">
        <f t="shared" ref="J69:J71" si="190">H69*I69</f>
        <v>0</v>
      </c>
      <c r="K69" s="83"/>
      <c r="L69" s="84"/>
      <c r="M69" s="85">
        <f t="shared" ref="M69:M71" si="191">K69*L69</f>
        <v>0</v>
      </c>
      <c r="N69" s="83"/>
      <c r="O69" s="84"/>
      <c r="P69" s="85">
        <f t="shared" ref="P69:P71" si="192">N69*O69</f>
        <v>0</v>
      </c>
      <c r="Q69" s="83"/>
      <c r="R69" s="84"/>
      <c r="S69" s="85">
        <f t="shared" ref="S69:S71" si="193">Q69*R69</f>
        <v>0</v>
      </c>
      <c r="T69" s="83"/>
      <c r="U69" s="84"/>
      <c r="V69" s="85">
        <f t="shared" ref="V69:V71" si="194">T69*U69</f>
        <v>0</v>
      </c>
      <c r="W69" s="86">
        <f t="shared" ref="W69:W71" si="195">G69+M69+S69</f>
        <v>1160</v>
      </c>
      <c r="X69" s="87">
        <f t="shared" ref="X69:X71" si="196">J69+P69+V69</f>
        <v>0</v>
      </c>
      <c r="Y69" s="87">
        <f t="shared" si="175"/>
        <v>1160</v>
      </c>
      <c r="Z69" s="88">
        <f t="shared" ref="Z69:Z102" si="197">Y69/W69</f>
        <v>1</v>
      </c>
      <c r="AA69" s="89"/>
      <c r="AB69" s="90"/>
      <c r="AC69" s="90"/>
      <c r="AD69" s="90"/>
      <c r="AE69" s="90"/>
      <c r="AF69" s="90"/>
      <c r="AG69" s="90"/>
    </row>
    <row r="70" spans="1:33" ht="30" customHeight="1" x14ac:dyDescent="0.25">
      <c r="A70" s="248" t="s">
        <v>70</v>
      </c>
      <c r="B70" s="249" t="s">
        <v>151</v>
      </c>
      <c r="C70" s="265" t="s">
        <v>350</v>
      </c>
      <c r="D70" s="266" t="s">
        <v>111</v>
      </c>
      <c r="E70" s="252">
        <v>2</v>
      </c>
      <c r="F70" s="253">
        <v>320</v>
      </c>
      <c r="G70" s="254">
        <f t="shared" si="189"/>
        <v>640</v>
      </c>
      <c r="H70" s="83"/>
      <c r="I70" s="84"/>
      <c r="J70" s="85">
        <f t="shared" si="190"/>
        <v>0</v>
      </c>
      <c r="K70" s="83"/>
      <c r="L70" s="84"/>
      <c r="M70" s="85">
        <f t="shared" si="191"/>
        <v>0</v>
      </c>
      <c r="N70" s="83"/>
      <c r="O70" s="84"/>
      <c r="P70" s="85">
        <f t="shared" si="192"/>
        <v>0</v>
      </c>
      <c r="Q70" s="83"/>
      <c r="R70" s="84"/>
      <c r="S70" s="85">
        <f t="shared" si="193"/>
        <v>0</v>
      </c>
      <c r="T70" s="83"/>
      <c r="U70" s="84"/>
      <c r="V70" s="85">
        <f t="shared" si="194"/>
        <v>0</v>
      </c>
      <c r="W70" s="86">
        <f t="shared" si="195"/>
        <v>640</v>
      </c>
      <c r="X70" s="87">
        <f t="shared" si="196"/>
        <v>0</v>
      </c>
      <c r="Y70" s="87">
        <f t="shared" si="175"/>
        <v>640</v>
      </c>
      <c r="Z70" s="88">
        <f t="shared" si="197"/>
        <v>1</v>
      </c>
      <c r="AA70" s="89"/>
      <c r="AB70" s="90"/>
      <c r="AC70" s="90"/>
      <c r="AD70" s="90"/>
      <c r="AE70" s="90"/>
      <c r="AF70" s="90"/>
      <c r="AG70" s="90"/>
    </row>
    <row r="71" spans="1:33" ht="30" customHeight="1" x14ac:dyDescent="0.25">
      <c r="A71" s="248" t="s">
        <v>70</v>
      </c>
      <c r="B71" s="249" t="s">
        <v>152</v>
      </c>
      <c r="C71" s="265" t="s">
        <v>351</v>
      </c>
      <c r="D71" s="266" t="s">
        <v>111</v>
      </c>
      <c r="E71" s="252">
        <v>2</v>
      </c>
      <c r="F71" s="253">
        <v>980</v>
      </c>
      <c r="G71" s="254">
        <f t="shared" si="189"/>
        <v>1960</v>
      </c>
      <c r="H71" s="94"/>
      <c r="I71" s="95"/>
      <c r="J71" s="96">
        <f t="shared" si="190"/>
        <v>0</v>
      </c>
      <c r="K71" s="94"/>
      <c r="L71" s="95"/>
      <c r="M71" s="96">
        <f t="shared" si="191"/>
        <v>0</v>
      </c>
      <c r="N71" s="94"/>
      <c r="O71" s="95"/>
      <c r="P71" s="96">
        <f t="shared" si="192"/>
        <v>0</v>
      </c>
      <c r="Q71" s="94"/>
      <c r="R71" s="95"/>
      <c r="S71" s="96">
        <f t="shared" si="193"/>
        <v>0</v>
      </c>
      <c r="T71" s="94"/>
      <c r="U71" s="95"/>
      <c r="V71" s="96">
        <f t="shared" si="194"/>
        <v>0</v>
      </c>
      <c r="W71" s="97">
        <f t="shared" si="195"/>
        <v>1960</v>
      </c>
      <c r="X71" s="87">
        <f t="shared" si="196"/>
        <v>0</v>
      </c>
      <c r="Y71" s="87">
        <f t="shared" si="175"/>
        <v>1960</v>
      </c>
      <c r="Z71" s="88">
        <f t="shared" si="197"/>
        <v>1</v>
      </c>
      <c r="AA71" s="98"/>
      <c r="AB71" s="90"/>
      <c r="AC71" s="90"/>
      <c r="AD71" s="90"/>
      <c r="AE71" s="90"/>
      <c r="AF71" s="90"/>
      <c r="AG71" s="90"/>
    </row>
    <row r="72" spans="1:33" ht="30" customHeight="1" x14ac:dyDescent="0.25">
      <c r="A72" s="248" t="s">
        <v>70</v>
      </c>
      <c r="B72" s="249" t="s">
        <v>329</v>
      </c>
      <c r="C72" s="265" t="s">
        <v>352</v>
      </c>
      <c r="D72" s="266" t="s">
        <v>111</v>
      </c>
      <c r="E72" s="252">
        <v>2</v>
      </c>
      <c r="F72" s="253">
        <v>2000</v>
      </c>
      <c r="G72" s="254">
        <f t="shared" si="189"/>
        <v>4000</v>
      </c>
      <c r="H72" s="83"/>
      <c r="I72" s="84"/>
      <c r="J72" s="85">
        <f t="shared" ref="J72:J77" si="198">H72*I72</f>
        <v>0</v>
      </c>
      <c r="K72" s="83"/>
      <c r="L72" s="84"/>
      <c r="M72" s="85">
        <f t="shared" ref="M72:M77" si="199">K72*L72</f>
        <v>0</v>
      </c>
      <c r="N72" s="83"/>
      <c r="O72" s="84"/>
      <c r="P72" s="85">
        <f t="shared" ref="P72:P77" si="200">N72*O72</f>
        <v>0</v>
      </c>
      <c r="Q72" s="83"/>
      <c r="R72" s="84"/>
      <c r="S72" s="85">
        <f t="shared" ref="S72:S77" si="201">Q72*R72</f>
        <v>0</v>
      </c>
      <c r="T72" s="83"/>
      <c r="U72" s="84"/>
      <c r="V72" s="85">
        <f t="shared" ref="V72:V77" si="202">T72*U72</f>
        <v>0</v>
      </c>
      <c r="W72" s="86">
        <f t="shared" ref="W72:W77" si="203">G72+M72+S72</f>
        <v>4000</v>
      </c>
      <c r="X72" s="87">
        <f t="shared" ref="X72:X77" si="204">J72+P72+V72</f>
        <v>0</v>
      </c>
      <c r="Y72" s="87">
        <f t="shared" ref="Y72:Y77" si="205">W72-X72</f>
        <v>4000</v>
      </c>
      <c r="Z72" s="88">
        <f t="shared" ref="Z72:Z77" si="206">Y72/W72</f>
        <v>1</v>
      </c>
      <c r="AA72" s="89"/>
      <c r="AB72" s="90"/>
      <c r="AC72" s="90"/>
      <c r="AD72" s="90"/>
      <c r="AE72" s="90"/>
      <c r="AF72" s="90"/>
      <c r="AG72" s="90"/>
    </row>
    <row r="73" spans="1:33" ht="30" customHeight="1" x14ac:dyDescent="0.25">
      <c r="A73" s="248" t="s">
        <v>70</v>
      </c>
      <c r="B73" s="249" t="s">
        <v>330</v>
      </c>
      <c r="C73" s="265" t="s">
        <v>353</v>
      </c>
      <c r="D73" s="266" t="s">
        <v>111</v>
      </c>
      <c r="E73" s="252">
        <v>2</v>
      </c>
      <c r="F73" s="253">
        <v>220</v>
      </c>
      <c r="G73" s="254">
        <f t="shared" si="189"/>
        <v>440</v>
      </c>
      <c r="H73" s="83"/>
      <c r="I73" s="84"/>
      <c r="J73" s="85">
        <f t="shared" si="198"/>
        <v>0</v>
      </c>
      <c r="K73" s="83"/>
      <c r="L73" s="84"/>
      <c r="M73" s="85">
        <f t="shared" si="199"/>
        <v>0</v>
      </c>
      <c r="N73" s="83"/>
      <c r="O73" s="84"/>
      <c r="P73" s="85">
        <f t="shared" si="200"/>
        <v>0</v>
      </c>
      <c r="Q73" s="83"/>
      <c r="R73" s="84"/>
      <c r="S73" s="85">
        <f t="shared" si="201"/>
        <v>0</v>
      </c>
      <c r="T73" s="83"/>
      <c r="U73" s="84"/>
      <c r="V73" s="85">
        <f t="shared" si="202"/>
        <v>0</v>
      </c>
      <c r="W73" s="86">
        <f t="shared" si="203"/>
        <v>440</v>
      </c>
      <c r="X73" s="87">
        <f t="shared" si="204"/>
        <v>0</v>
      </c>
      <c r="Y73" s="87">
        <f t="shared" si="205"/>
        <v>440</v>
      </c>
      <c r="Z73" s="88">
        <f t="shared" si="206"/>
        <v>1</v>
      </c>
      <c r="AA73" s="89"/>
      <c r="AB73" s="90"/>
      <c r="AC73" s="90"/>
      <c r="AD73" s="90"/>
      <c r="AE73" s="90"/>
      <c r="AF73" s="90"/>
      <c r="AG73" s="90"/>
    </row>
    <row r="74" spans="1:33" ht="30" customHeight="1" x14ac:dyDescent="0.25">
      <c r="A74" s="248" t="s">
        <v>70</v>
      </c>
      <c r="B74" s="249" t="s">
        <v>331</v>
      </c>
      <c r="C74" s="265" t="s">
        <v>354</v>
      </c>
      <c r="D74" s="266" t="s">
        <v>111</v>
      </c>
      <c r="E74" s="252">
        <v>2</v>
      </c>
      <c r="F74" s="253">
        <v>250</v>
      </c>
      <c r="G74" s="254">
        <f t="shared" si="189"/>
        <v>500</v>
      </c>
      <c r="H74" s="94"/>
      <c r="I74" s="95"/>
      <c r="J74" s="96">
        <f t="shared" si="198"/>
        <v>0</v>
      </c>
      <c r="K74" s="94"/>
      <c r="L74" s="95"/>
      <c r="M74" s="96">
        <f t="shared" si="199"/>
        <v>0</v>
      </c>
      <c r="N74" s="94"/>
      <c r="O74" s="95"/>
      <c r="P74" s="96">
        <f t="shared" si="200"/>
        <v>0</v>
      </c>
      <c r="Q74" s="94"/>
      <c r="R74" s="95"/>
      <c r="S74" s="96">
        <f t="shared" si="201"/>
        <v>0</v>
      </c>
      <c r="T74" s="94"/>
      <c r="U74" s="95"/>
      <c r="V74" s="96">
        <f t="shared" si="202"/>
        <v>0</v>
      </c>
      <c r="W74" s="97">
        <f t="shared" si="203"/>
        <v>500</v>
      </c>
      <c r="X74" s="87">
        <f t="shared" si="204"/>
        <v>0</v>
      </c>
      <c r="Y74" s="87">
        <f t="shared" si="205"/>
        <v>500</v>
      </c>
      <c r="Z74" s="88">
        <f t="shared" si="206"/>
        <v>1</v>
      </c>
      <c r="AA74" s="98"/>
      <c r="AB74" s="90"/>
      <c r="AC74" s="90"/>
      <c r="AD74" s="90"/>
      <c r="AE74" s="90"/>
      <c r="AF74" s="90"/>
      <c r="AG74" s="90"/>
    </row>
    <row r="75" spans="1:33" ht="30" customHeight="1" x14ac:dyDescent="0.25">
      <c r="A75" s="248" t="s">
        <v>70</v>
      </c>
      <c r="B75" s="249" t="s">
        <v>332</v>
      </c>
      <c r="C75" s="265" t="s">
        <v>355</v>
      </c>
      <c r="D75" s="266" t="s">
        <v>111</v>
      </c>
      <c r="E75" s="252">
        <v>2</v>
      </c>
      <c r="F75" s="253">
        <v>1200</v>
      </c>
      <c r="G75" s="254">
        <f t="shared" si="189"/>
        <v>2400</v>
      </c>
      <c r="H75" s="83"/>
      <c r="I75" s="84"/>
      <c r="J75" s="85">
        <f t="shared" si="198"/>
        <v>0</v>
      </c>
      <c r="K75" s="83"/>
      <c r="L75" s="84"/>
      <c r="M75" s="85">
        <f t="shared" si="199"/>
        <v>0</v>
      </c>
      <c r="N75" s="83"/>
      <c r="O75" s="84"/>
      <c r="P75" s="85">
        <f t="shared" si="200"/>
        <v>0</v>
      </c>
      <c r="Q75" s="83"/>
      <c r="R75" s="84"/>
      <c r="S75" s="85">
        <f t="shared" si="201"/>
        <v>0</v>
      </c>
      <c r="T75" s="83"/>
      <c r="U75" s="84"/>
      <c r="V75" s="85">
        <f t="shared" si="202"/>
        <v>0</v>
      </c>
      <c r="W75" s="86">
        <f t="shared" si="203"/>
        <v>2400</v>
      </c>
      <c r="X75" s="87">
        <f t="shared" si="204"/>
        <v>0</v>
      </c>
      <c r="Y75" s="87">
        <f t="shared" si="205"/>
        <v>2400</v>
      </c>
      <c r="Z75" s="88">
        <f t="shared" si="206"/>
        <v>1</v>
      </c>
      <c r="AA75" s="89"/>
      <c r="AB75" s="90"/>
      <c r="AC75" s="90"/>
      <c r="AD75" s="90"/>
      <c r="AE75" s="90"/>
      <c r="AF75" s="90"/>
      <c r="AG75" s="90"/>
    </row>
    <row r="76" spans="1:33" ht="30" customHeight="1" x14ac:dyDescent="0.25">
      <c r="A76" s="248" t="s">
        <v>70</v>
      </c>
      <c r="B76" s="249" t="s">
        <v>333</v>
      </c>
      <c r="C76" s="265" t="s">
        <v>356</v>
      </c>
      <c r="D76" s="266" t="s">
        <v>111</v>
      </c>
      <c r="E76" s="252">
        <v>2</v>
      </c>
      <c r="F76" s="253">
        <v>600</v>
      </c>
      <c r="G76" s="254">
        <f t="shared" si="189"/>
        <v>1200</v>
      </c>
      <c r="H76" s="83"/>
      <c r="I76" s="84"/>
      <c r="J76" s="85">
        <f t="shared" si="198"/>
        <v>0</v>
      </c>
      <c r="K76" s="83"/>
      <c r="L76" s="84"/>
      <c r="M76" s="85">
        <f t="shared" si="199"/>
        <v>0</v>
      </c>
      <c r="N76" s="83"/>
      <c r="O76" s="84"/>
      <c r="P76" s="85">
        <f t="shared" si="200"/>
        <v>0</v>
      </c>
      <c r="Q76" s="83"/>
      <c r="R76" s="84"/>
      <c r="S76" s="85">
        <f t="shared" si="201"/>
        <v>0</v>
      </c>
      <c r="T76" s="83"/>
      <c r="U76" s="84"/>
      <c r="V76" s="85">
        <f t="shared" si="202"/>
        <v>0</v>
      </c>
      <c r="W76" s="86">
        <f t="shared" si="203"/>
        <v>1200</v>
      </c>
      <c r="X76" s="87">
        <f t="shared" si="204"/>
        <v>0</v>
      </c>
      <c r="Y76" s="87">
        <f t="shared" si="205"/>
        <v>1200</v>
      </c>
      <c r="Z76" s="88">
        <f t="shared" si="206"/>
        <v>1</v>
      </c>
      <c r="AA76" s="89"/>
      <c r="AB76" s="90"/>
      <c r="AC76" s="90"/>
      <c r="AD76" s="90"/>
      <c r="AE76" s="90"/>
      <c r="AF76" s="90"/>
      <c r="AG76" s="90"/>
    </row>
    <row r="77" spans="1:33" ht="30" customHeight="1" x14ac:dyDescent="0.25">
      <c r="A77" s="248" t="s">
        <v>70</v>
      </c>
      <c r="B77" s="249" t="s">
        <v>334</v>
      </c>
      <c r="C77" s="265" t="s">
        <v>357</v>
      </c>
      <c r="D77" s="266" t="s">
        <v>111</v>
      </c>
      <c r="E77" s="252">
        <v>2</v>
      </c>
      <c r="F77" s="253">
        <v>2880</v>
      </c>
      <c r="G77" s="254">
        <f t="shared" si="189"/>
        <v>5760</v>
      </c>
      <c r="H77" s="94"/>
      <c r="I77" s="95"/>
      <c r="J77" s="96">
        <f t="shared" si="198"/>
        <v>0</v>
      </c>
      <c r="K77" s="94"/>
      <c r="L77" s="95"/>
      <c r="M77" s="96">
        <f t="shared" si="199"/>
        <v>0</v>
      </c>
      <c r="N77" s="94"/>
      <c r="O77" s="95"/>
      <c r="P77" s="96">
        <f t="shared" si="200"/>
        <v>0</v>
      </c>
      <c r="Q77" s="94"/>
      <c r="R77" s="95"/>
      <c r="S77" s="96">
        <f t="shared" si="201"/>
        <v>0</v>
      </c>
      <c r="T77" s="94"/>
      <c r="U77" s="95"/>
      <c r="V77" s="96">
        <f t="shared" si="202"/>
        <v>0</v>
      </c>
      <c r="W77" s="97">
        <f t="shared" si="203"/>
        <v>5760</v>
      </c>
      <c r="X77" s="87">
        <f t="shared" si="204"/>
        <v>0</v>
      </c>
      <c r="Y77" s="87">
        <f t="shared" si="205"/>
        <v>5760</v>
      </c>
      <c r="Z77" s="88">
        <f t="shared" si="206"/>
        <v>1</v>
      </c>
      <c r="AA77" s="98"/>
      <c r="AB77" s="90"/>
      <c r="AC77" s="90"/>
      <c r="AD77" s="90"/>
      <c r="AE77" s="90"/>
      <c r="AF77" s="90"/>
      <c r="AG77" s="90"/>
    </row>
    <row r="78" spans="1:33" ht="30" customHeight="1" x14ac:dyDescent="0.25">
      <c r="A78" s="248" t="s">
        <v>70</v>
      </c>
      <c r="B78" s="249" t="s">
        <v>335</v>
      </c>
      <c r="C78" s="265" t="s">
        <v>358</v>
      </c>
      <c r="D78" s="266" t="s">
        <v>111</v>
      </c>
      <c r="E78" s="252">
        <v>2</v>
      </c>
      <c r="F78" s="253">
        <v>100</v>
      </c>
      <c r="G78" s="254">
        <f t="shared" si="189"/>
        <v>200</v>
      </c>
      <c r="H78" s="83"/>
      <c r="I78" s="84"/>
      <c r="J78" s="85">
        <f t="shared" ref="J78:J96" si="207">H78*I78</f>
        <v>0</v>
      </c>
      <c r="K78" s="83"/>
      <c r="L78" s="84"/>
      <c r="M78" s="85">
        <f t="shared" ref="M78:M89" si="208">K78*L78</f>
        <v>0</v>
      </c>
      <c r="N78" s="83"/>
      <c r="O78" s="84"/>
      <c r="P78" s="85">
        <f t="shared" ref="P78:P89" si="209">N78*O78</f>
        <v>0</v>
      </c>
      <c r="Q78" s="83"/>
      <c r="R78" s="84"/>
      <c r="S78" s="85">
        <f t="shared" ref="S78:S89" si="210">Q78*R78</f>
        <v>0</v>
      </c>
      <c r="T78" s="83"/>
      <c r="U78" s="84"/>
      <c r="V78" s="85">
        <f t="shared" ref="V78:V89" si="211">T78*U78</f>
        <v>0</v>
      </c>
      <c r="W78" s="86">
        <f t="shared" ref="W78:W89" si="212">G78+M78+S78</f>
        <v>200</v>
      </c>
      <c r="X78" s="87">
        <f t="shared" ref="X78:X89" si="213">J78+P78+V78</f>
        <v>0</v>
      </c>
      <c r="Y78" s="87">
        <f t="shared" ref="Y78:Y89" si="214">W78-X78</f>
        <v>200</v>
      </c>
      <c r="Z78" s="88">
        <f t="shared" ref="Z78:Z89" si="215">Y78/W78</f>
        <v>1</v>
      </c>
      <c r="AA78" s="89"/>
      <c r="AB78" s="90"/>
      <c r="AC78" s="90"/>
      <c r="AD78" s="90"/>
      <c r="AE78" s="90"/>
      <c r="AF78" s="90"/>
      <c r="AG78" s="90"/>
    </row>
    <row r="79" spans="1:33" ht="30" customHeight="1" x14ac:dyDescent="0.25">
      <c r="A79" s="248" t="s">
        <v>70</v>
      </c>
      <c r="B79" s="249" t="s">
        <v>336</v>
      </c>
      <c r="C79" s="265" t="s">
        <v>359</v>
      </c>
      <c r="D79" s="266" t="s">
        <v>111</v>
      </c>
      <c r="E79" s="252">
        <v>2</v>
      </c>
      <c r="F79" s="253">
        <v>480</v>
      </c>
      <c r="G79" s="254">
        <f t="shared" si="189"/>
        <v>960</v>
      </c>
      <c r="H79" s="83"/>
      <c r="I79" s="84"/>
      <c r="J79" s="85">
        <f t="shared" si="207"/>
        <v>0</v>
      </c>
      <c r="K79" s="83"/>
      <c r="L79" s="84"/>
      <c r="M79" s="85">
        <f t="shared" si="208"/>
        <v>0</v>
      </c>
      <c r="N79" s="83"/>
      <c r="O79" s="84"/>
      <c r="P79" s="85">
        <f t="shared" si="209"/>
        <v>0</v>
      </c>
      <c r="Q79" s="83"/>
      <c r="R79" s="84"/>
      <c r="S79" s="85">
        <f t="shared" si="210"/>
        <v>0</v>
      </c>
      <c r="T79" s="83"/>
      <c r="U79" s="84"/>
      <c r="V79" s="85">
        <f t="shared" si="211"/>
        <v>0</v>
      </c>
      <c r="W79" s="86">
        <f t="shared" si="212"/>
        <v>960</v>
      </c>
      <c r="X79" s="87">
        <f t="shared" si="213"/>
        <v>0</v>
      </c>
      <c r="Y79" s="87">
        <f t="shared" si="214"/>
        <v>960</v>
      </c>
      <c r="Z79" s="88">
        <f t="shared" si="215"/>
        <v>1</v>
      </c>
      <c r="AA79" s="89"/>
      <c r="AB79" s="90"/>
      <c r="AC79" s="90"/>
      <c r="AD79" s="90"/>
      <c r="AE79" s="90"/>
      <c r="AF79" s="90"/>
      <c r="AG79" s="90"/>
    </row>
    <row r="80" spans="1:33" ht="30" customHeight="1" x14ac:dyDescent="0.25">
      <c r="A80" s="248" t="s">
        <v>70</v>
      </c>
      <c r="B80" s="249" t="s">
        <v>337</v>
      </c>
      <c r="C80" s="265" t="s">
        <v>360</v>
      </c>
      <c r="D80" s="266" t="s">
        <v>111</v>
      </c>
      <c r="E80" s="252">
        <v>2</v>
      </c>
      <c r="F80" s="253">
        <v>1800</v>
      </c>
      <c r="G80" s="254">
        <f t="shared" si="189"/>
        <v>3600</v>
      </c>
      <c r="H80" s="94"/>
      <c r="I80" s="95"/>
      <c r="J80" s="96">
        <f t="shared" si="207"/>
        <v>0</v>
      </c>
      <c r="K80" s="94"/>
      <c r="L80" s="95"/>
      <c r="M80" s="96">
        <f t="shared" si="208"/>
        <v>0</v>
      </c>
      <c r="N80" s="94"/>
      <c r="O80" s="95"/>
      <c r="P80" s="96">
        <f t="shared" si="209"/>
        <v>0</v>
      </c>
      <c r="Q80" s="94"/>
      <c r="R80" s="95"/>
      <c r="S80" s="96">
        <f t="shared" si="210"/>
        <v>0</v>
      </c>
      <c r="T80" s="94"/>
      <c r="U80" s="95"/>
      <c r="V80" s="96">
        <f t="shared" si="211"/>
        <v>0</v>
      </c>
      <c r="W80" s="97">
        <f t="shared" si="212"/>
        <v>3600</v>
      </c>
      <c r="X80" s="87">
        <f t="shared" si="213"/>
        <v>0</v>
      </c>
      <c r="Y80" s="87">
        <f t="shared" si="214"/>
        <v>3600</v>
      </c>
      <c r="Z80" s="88">
        <f t="shared" si="215"/>
        <v>1</v>
      </c>
      <c r="AA80" s="98"/>
      <c r="AB80" s="90"/>
      <c r="AC80" s="90"/>
      <c r="AD80" s="90"/>
      <c r="AE80" s="90"/>
      <c r="AF80" s="90"/>
      <c r="AG80" s="90"/>
    </row>
    <row r="81" spans="1:33" ht="30" customHeight="1" x14ac:dyDescent="0.25">
      <c r="A81" s="248" t="s">
        <v>70</v>
      </c>
      <c r="B81" s="249" t="s">
        <v>338</v>
      </c>
      <c r="C81" s="265" t="s">
        <v>361</v>
      </c>
      <c r="D81" s="266" t="s">
        <v>111</v>
      </c>
      <c r="E81" s="252">
        <v>2</v>
      </c>
      <c r="F81" s="253">
        <v>48</v>
      </c>
      <c r="G81" s="254">
        <f t="shared" si="189"/>
        <v>96</v>
      </c>
      <c r="H81" s="83"/>
      <c r="I81" s="84"/>
      <c r="J81" s="85">
        <f t="shared" si="207"/>
        <v>0</v>
      </c>
      <c r="K81" s="83"/>
      <c r="L81" s="84"/>
      <c r="M81" s="85">
        <f t="shared" si="208"/>
        <v>0</v>
      </c>
      <c r="N81" s="83"/>
      <c r="O81" s="84"/>
      <c r="P81" s="85">
        <f t="shared" si="209"/>
        <v>0</v>
      </c>
      <c r="Q81" s="83"/>
      <c r="R81" s="84"/>
      <c r="S81" s="85">
        <f t="shared" si="210"/>
        <v>0</v>
      </c>
      <c r="T81" s="83"/>
      <c r="U81" s="84"/>
      <c r="V81" s="85">
        <f t="shared" si="211"/>
        <v>0</v>
      </c>
      <c r="W81" s="86">
        <f t="shared" si="212"/>
        <v>96</v>
      </c>
      <c r="X81" s="87">
        <f t="shared" si="213"/>
        <v>0</v>
      </c>
      <c r="Y81" s="87">
        <f t="shared" si="214"/>
        <v>96</v>
      </c>
      <c r="Z81" s="88">
        <f t="shared" si="215"/>
        <v>1</v>
      </c>
      <c r="AA81" s="89"/>
      <c r="AB81" s="90"/>
      <c r="AC81" s="90"/>
      <c r="AD81" s="90"/>
      <c r="AE81" s="90"/>
      <c r="AF81" s="90"/>
      <c r="AG81" s="90"/>
    </row>
    <row r="82" spans="1:33" ht="30" customHeight="1" x14ac:dyDescent="0.25">
      <c r="A82" s="248" t="s">
        <v>70</v>
      </c>
      <c r="B82" s="249" t="s">
        <v>339</v>
      </c>
      <c r="C82" s="265" t="s">
        <v>362</v>
      </c>
      <c r="D82" s="266" t="s">
        <v>111</v>
      </c>
      <c r="E82" s="252">
        <v>2</v>
      </c>
      <c r="F82" s="253">
        <v>20</v>
      </c>
      <c r="G82" s="254">
        <f t="shared" si="189"/>
        <v>40</v>
      </c>
      <c r="H82" s="83"/>
      <c r="I82" s="84"/>
      <c r="J82" s="85">
        <f t="shared" si="207"/>
        <v>0</v>
      </c>
      <c r="K82" s="83"/>
      <c r="L82" s="84"/>
      <c r="M82" s="85">
        <f t="shared" si="208"/>
        <v>0</v>
      </c>
      <c r="N82" s="83"/>
      <c r="O82" s="84"/>
      <c r="P82" s="85">
        <f t="shared" si="209"/>
        <v>0</v>
      </c>
      <c r="Q82" s="83"/>
      <c r="R82" s="84"/>
      <c r="S82" s="85">
        <f t="shared" si="210"/>
        <v>0</v>
      </c>
      <c r="T82" s="83"/>
      <c r="U82" s="84"/>
      <c r="V82" s="85">
        <f t="shared" si="211"/>
        <v>0</v>
      </c>
      <c r="W82" s="86">
        <f t="shared" si="212"/>
        <v>40</v>
      </c>
      <c r="X82" s="87">
        <f t="shared" si="213"/>
        <v>0</v>
      </c>
      <c r="Y82" s="87">
        <f t="shared" si="214"/>
        <v>40</v>
      </c>
      <c r="Z82" s="88">
        <f t="shared" si="215"/>
        <v>1</v>
      </c>
      <c r="AA82" s="89"/>
      <c r="AB82" s="90"/>
      <c r="AC82" s="90"/>
      <c r="AD82" s="90"/>
      <c r="AE82" s="90"/>
      <c r="AF82" s="90"/>
      <c r="AG82" s="90"/>
    </row>
    <row r="83" spans="1:33" ht="30" customHeight="1" x14ac:dyDescent="0.25">
      <c r="A83" s="248" t="s">
        <v>70</v>
      </c>
      <c r="B83" s="249" t="s">
        <v>340</v>
      </c>
      <c r="C83" s="265" t="s">
        <v>363</v>
      </c>
      <c r="D83" s="266" t="s">
        <v>111</v>
      </c>
      <c r="E83" s="252">
        <v>2</v>
      </c>
      <c r="F83" s="253">
        <v>20</v>
      </c>
      <c r="G83" s="254">
        <f t="shared" si="189"/>
        <v>40</v>
      </c>
      <c r="H83" s="94"/>
      <c r="I83" s="95"/>
      <c r="J83" s="96">
        <f t="shared" si="207"/>
        <v>0</v>
      </c>
      <c r="K83" s="94"/>
      <c r="L83" s="95"/>
      <c r="M83" s="96">
        <f t="shared" si="208"/>
        <v>0</v>
      </c>
      <c r="N83" s="94"/>
      <c r="O83" s="95"/>
      <c r="P83" s="96">
        <f t="shared" si="209"/>
        <v>0</v>
      </c>
      <c r="Q83" s="94"/>
      <c r="R83" s="95"/>
      <c r="S83" s="96">
        <f t="shared" si="210"/>
        <v>0</v>
      </c>
      <c r="T83" s="94"/>
      <c r="U83" s="95"/>
      <c r="V83" s="96">
        <f t="shared" si="211"/>
        <v>0</v>
      </c>
      <c r="W83" s="97">
        <f t="shared" si="212"/>
        <v>40</v>
      </c>
      <c r="X83" s="87">
        <f t="shared" si="213"/>
        <v>0</v>
      </c>
      <c r="Y83" s="87">
        <f t="shared" si="214"/>
        <v>40</v>
      </c>
      <c r="Z83" s="88">
        <f t="shared" si="215"/>
        <v>1</v>
      </c>
      <c r="AA83" s="98"/>
      <c r="AB83" s="90"/>
      <c r="AC83" s="90"/>
      <c r="AD83" s="90"/>
      <c r="AE83" s="90"/>
      <c r="AF83" s="90"/>
      <c r="AG83" s="90"/>
    </row>
    <row r="84" spans="1:33" ht="30" customHeight="1" x14ac:dyDescent="0.25">
      <c r="A84" s="248" t="s">
        <v>70</v>
      </c>
      <c r="B84" s="249" t="s">
        <v>341</v>
      </c>
      <c r="C84" s="265" t="s">
        <v>364</v>
      </c>
      <c r="D84" s="266" t="s">
        <v>111</v>
      </c>
      <c r="E84" s="252">
        <v>1</v>
      </c>
      <c r="F84" s="253">
        <v>900</v>
      </c>
      <c r="G84" s="254">
        <f t="shared" si="189"/>
        <v>900</v>
      </c>
      <c r="H84" s="83">
        <v>1</v>
      </c>
      <c r="I84" s="84">
        <v>900</v>
      </c>
      <c r="J84" s="85">
        <f t="shared" si="207"/>
        <v>900</v>
      </c>
      <c r="K84" s="83"/>
      <c r="L84" s="84"/>
      <c r="M84" s="85">
        <f t="shared" si="208"/>
        <v>0</v>
      </c>
      <c r="N84" s="83"/>
      <c r="O84" s="84"/>
      <c r="P84" s="85">
        <f t="shared" si="209"/>
        <v>0</v>
      </c>
      <c r="Q84" s="83"/>
      <c r="R84" s="84"/>
      <c r="S84" s="85">
        <f t="shared" si="210"/>
        <v>0</v>
      </c>
      <c r="T84" s="83"/>
      <c r="U84" s="84"/>
      <c r="V84" s="85">
        <f t="shared" si="211"/>
        <v>0</v>
      </c>
      <c r="W84" s="86">
        <f t="shared" si="212"/>
        <v>900</v>
      </c>
      <c r="X84" s="87">
        <f t="shared" si="213"/>
        <v>900</v>
      </c>
      <c r="Y84" s="87">
        <f t="shared" si="214"/>
        <v>0</v>
      </c>
      <c r="Z84" s="88">
        <f t="shared" si="215"/>
        <v>0</v>
      </c>
      <c r="AA84" s="89"/>
      <c r="AB84" s="90"/>
      <c r="AC84" s="90"/>
      <c r="AD84" s="90"/>
      <c r="AE84" s="90"/>
      <c r="AF84" s="90"/>
      <c r="AG84" s="90"/>
    </row>
    <row r="85" spans="1:33" ht="30" customHeight="1" x14ac:dyDescent="0.25">
      <c r="A85" s="248" t="s">
        <v>70</v>
      </c>
      <c r="B85" s="249" t="s">
        <v>342</v>
      </c>
      <c r="C85" s="265" t="s">
        <v>365</v>
      </c>
      <c r="D85" s="266" t="s">
        <v>111</v>
      </c>
      <c r="E85" s="252">
        <v>1</v>
      </c>
      <c r="F85" s="253">
        <v>800</v>
      </c>
      <c r="G85" s="254">
        <f t="shared" si="189"/>
        <v>800</v>
      </c>
      <c r="H85" s="83">
        <v>1</v>
      </c>
      <c r="I85" s="84">
        <v>800</v>
      </c>
      <c r="J85" s="85">
        <f t="shared" si="207"/>
        <v>800</v>
      </c>
      <c r="K85" s="83"/>
      <c r="L85" s="84"/>
      <c r="M85" s="85">
        <f t="shared" si="208"/>
        <v>0</v>
      </c>
      <c r="N85" s="83"/>
      <c r="O85" s="84"/>
      <c r="P85" s="85">
        <f t="shared" si="209"/>
        <v>0</v>
      </c>
      <c r="Q85" s="83"/>
      <c r="R85" s="84"/>
      <c r="S85" s="85">
        <f t="shared" si="210"/>
        <v>0</v>
      </c>
      <c r="T85" s="83"/>
      <c r="U85" s="84"/>
      <c r="V85" s="85">
        <f t="shared" si="211"/>
        <v>0</v>
      </c>
      <c r="W85" s="86">
        <f t="shared" si="212"/>
        <v>800</v>
      </c>
      <c r="X85" s="87">
        <f t="shared" si="213"/>
        <v>800</v>
      </c>
      <c r="Y85" s="87">
        <f t="shared" si="214"/>
        <v>0</v>
      </c>
      <c r="Z85" s="88">
        <f t="shared" si="215"/>
        <v>0</v>
      </c>
      <c r="AA85" s="89"/>
      <c r="AB85" s="90"/>
      <c r="AC85" s="90"/>
      <c r="AD85" s="90"/>
      <c r="AE85" s="90"/>
      <c r="AF85" s="90"/>
      <c r="AG85" s="90"/>
    </row>
    <row r="86" spans="1:33" ht="30" customHeight="1" x14ac:dyDescent="0.25">
      <c r="A86" s="248" t="s">
        <v>70</v>
      </c>
      <c r="B86" s="249" t="s">
        <v>343</v>
      </c>
      <c r="C86" s="265" t="s">
        <v>366</v>
      </c>
      <c r="D86" s="266" t="s">
        <v>111</v>
      </c>
      <c r="E86" s="252">
        <v>1</v>
      </c>
      <c r="F86" s="253">
        <v>800</v>
      </c>
      <c r="G86" s="254">
        <f t="shared" si="189"/>
        <v>800</v>
      </c>
      <c r="H86" s="94">
        <v>1</v>
      </c>
      <c r="I86" s="95">
        <v>800</v>
      </c>
      <c r="J86" s="96">
        <f t="shared" si="207"/>
        <v>800</v>
      </c>
      <c r="K86" s="94"/>
      <c r="L86" s="95"/>
      <c r="M86" s="96">
        <f t="shared" si="208"/>
        <v>0</v>
      </c>
      <c r="N86" s="94"/>
      <c r="O86" s="95"/>
      <c r="P86" s="96">
        <f t="shared" si="209"/>
        <v>0</v>
      </c>
      <c r="Q86" s="94"/>
      <c r="R86" s="95"/>
      <c r="S86" s="96">
        <f t="shared" si="210"/>
        <v>0</v>
      </c>
      <c r="T86" s="94"/>
      <c r="U86" s="95"/>
      <c r="V86" s="96">
        <f t="shared" si="211"/>
        <v>0</v>
      </c>
      <c r="W86" s="97">
        <f t="shared" si="212"/>
        <v>800</v>
      </c>
      <c r="X86" s="87">
        <f t="shared" si="213"/>
        <v>800</v>
      </c>
      <c r="Y86" s="87">
        <f t="shared" si="214"/>
        <v>0</v>
      </c>
      <c r="Z86" s="88">
        <f t="shared" si="215"/>
        <v>0</v>
      </c>
      <c r="AA86" s="98"/>
      <c r="AB86" s="90"/>
      <c r="AC86" s="90"/>
      <c r="AD86" s="90"/>
      <c r="AE86" s="90"/>
      <c r="AF86" s="90"/>
      <c r="AG86" s="90"/>
    </row>
    <row r="87" spans="1:33" ht="30" customHeight="1" x14ac:dyDescent="0.25">
      <c r="A87" s="248" t="s">
        <v>70</v>
      </c>
      <c r="B87" s="249" t="s">
        <v>344</v>
      </c>
      <c r="C87" s="265" t="s">
        <v>367</v>
      </c>
      <c r="D87" s="266" t="s">
        <v>111</v>
      </c>
      <c r="E87" s="252">
        <v>1</v>
      </c>
      <c r="F87" s="253">
        <v>200</v>
      </c>
      <c r="G87" s="254">
        <f t="shared" si="189"/>
        <v>200</v>
      </c>
      <c r="H87" s="83">
        <v>1</v>
      </c>
      <c r="I87" s="84">
        <v>200</v>
      </c>
      <c r="J87" s="85">
        <f t="shared" si="207"/>
        <v>200</v>
      </c>
      <c r="K87" s="83"/>
      <c r="L87" s="84"/>
      <c r="M87" s="85">
        <f t="shared" si="208"/>
        <v>0</v>
      </c>
      <c r="N87" s="83"/>
      <c r="O87" s="84"/>
      <c r="P87" s="85">
        <f t="shared" si="209"/>
        <v>0</v>
      </c>
      <c r="Q87" s="83"/>
      <c r="R87" s="84"/>
      <c r="S87" s="85">
        <f t="shared" si="210"/>
        <v>0</v>
      </c>
      <c r="T87" s="83"/>
      <c r="U87" s="84"/>
      <c r="V87" s="85">
        <f t="shared" si="211"/>
        <v>0</v>
      </c>
      <c r="W87" s="86">
        <f t="shared" si="212"/>
        <v>200</v>
      </c>
      <c r="X87" s="87">
        <f t="shared" si="213"/>
        <v>200</v>
      </c>
      <c r="Y87" s="87">
        <f t="shared" si="214"/>
        <v>0</v>
      </c>
      <c r="Z87" s="88">
        <f t="shared" si="215"/>
        <v>0</v>
      </c>
      <c r="AA87" s="89"/>
      <c r="AB87" s="90"/>
      <c r="AC87" s="90"/>
      <c r="AD87" s="90"/>
      <c r="AE87" s="90"/>
      <c r="AF87" s="90"/>
      <c r="AG87" s="90"/>
    </row>
    <row r="88" spans="1:33" ht="30" customHeight="1" x14ac:dyDescent="0.25">
      <c r="A88" s="248" t="s">
        <v>70</v>
      </c>
      <c r="B88" s="249" t="s">
        <v>345</v>
      </c>
      <c r="C88" s="265" t="s">
        <v>368</v>
      </c>
      <c r="D88" s="266" t="s">
        <v>111</v>
      </c>
      <c r="E88" s="252">
        <v>1</v>
      </c>
      <c r="F88" s="253">
        <v>800</v>
      </c>
      <c r="G88" s="254">
        <f t="shared" si="189"/>
        <v>800</v>
      </c>
      <c r="H88" s="83">
        <v>1</v>
      </c>
      <c r="I88" s="84">
        <v>800</v>
      </c>
      <c r="J88" s="85">
        <f t="shared" si="207"/>
        <v>800</v>
      </c>
      <c r="K88" s="83"/>
      <c r="L88" s="84"/>
      <c r="M88" s="85">
        <f t="shared" si="208"/>
        <v>0</v>
      </c>
      <c r="N88" s="83"/>
      <c r="O88" s="84"/>
      <c r="P88" s="85">
        <f t="shared" si="209"/>
        <v>0</v>
      </c>
      <c r="Q88" s="83"/>
      <c r="R88" s="84"/>
      <c r="S88" s="85">
        <f t="shared" si="210"/>
        <v>0</v>
      </c>
      <c r="T88" s="83"/>
      <c r="U88" s="84"/>
      <c r="V88" s="85">
        <f t="shared" si="211"/>
        <v>0</v>
      </c>
      <c r="W88" s="86">
        <f t="shared" si="212"/>
        <v>800</v>
      </c>
      <c r="X88" s="87">
        <f t="shared" si="213"/>
        <v>800</v>
      </c>
      <c r="Y88" s="87">
        <f t="shared" si="214"/>
        <v>0</v>
      </c>
      <c r="Z88" s="88">
        <f t="shared" si="215"/>
        <v>0</v>
      </c>
      <c r="AA88" s="89"/>
      <c r="AB88" s="90"/>
      <c r="AC88" s="90"/>
      <c r="AD88" s="90"/>
      <c r="AE88" s="90"/>
      <c r="AF88" s="90"/>
      <c r="AG88" s="90"/>
    </row>
    <row r="89" spans="1:33" ht="30" customHeight="1" x14ac:dyDescent="0.25">
      <c r="A89" s="248" t="s">
        <v>70</v>
      </c>
      <c r="B89" s="249" t="s">
        <v>346</v>
      </c>
      <c r="C89" s="265" t="s">
        <v>369</v>
      </c>
      <c r="D89" s="266" t="s">
        <v>111</v>
      </c>
      <c r="E89" s="252">
        <v>2</v>
      </c>
      <c r="F89" s="253">
        <v>3120</v>
      </c>
      <c r="G89" s="254">
        <f t="shared" si="189"/>
        <v>6240</v>
      </c>
      <c r="H89" s="94">
        <v>2</v>
      </c>
      <c r="I89" s="95">
        <v>3120</v>
      </c>
      <c r="J89" s="96">
        <f t="shared" si="207"/>
        <v>6240</v>
      </c>
      <c r="K89" s="94"/>
      <c r="L89" s="95"/>
      <c r="M89" s="96">
        <f t="shared" si="208"/>
        <v>0</v>
      </c>
      <c r="N89" s="94"/>
      <c r="O89" s="95"/>
      <c r="P89" s="96">
        <f t="shared" si="209"/>
        <v>0</v>
      </c>
      <c r="Q89" s="94"/>
      <c r="R89" s="95"/>
      <c r="S89" s="96">
        <f t="shared" si="210"/>
        <v>0</v>
      </c>
      <c r="T89" s="94"/>
      <c r="U89" s="95"/>
      <c r="V89" s="96">
        <f t="shared" si="211"/>
        <v>0</v>
      </c>
      <c r="W89" s="97">
        <f t="shared" si="212"/>
        <v>6240</v>
      </c>
      <c r="X89" s="87">
        <f t="shared" si="213"/>
        <v>6240</v>
      </c>
      <c r="Y89" s="87">
        <f t="shared" si="214"/>
        <v>0</v>
      </c>
      <c r="Z89" s="88">
        <f t="shared" si="215"/>
        <v>0</v>
      </c>
      <c r="AA89" s="98"/>
      <c r="AB89" s="90"/>
      <c r="AC89" s="90"/>
      <c r="AD89" s="90"/>
      <c r="AE89" s="90"/>
      <c r="AF89" s="90"/>
      <c r="AG89" s="90"/>
    </row>
    <row r="90" spans="1:33" ht="30" customHeight="1" x14ac:dyDescent="0.25">
      <c r="A90" s="79" t="s">
        <v>70</v>
      </c>
      <c r="B90" s="80" t="s">
        <v>347</v>
      </c>
      <c r="C90" s="265" t="s">
        <v>422</v>
      </c>
      <c r="D90" s="266" t="s">
        <v>111</v>
      </c>
      <c r="E90" s="83"/>
      <c r="F90" s="253"/>
      <c r="G90" s="85">
        <v>0</v>
      </c>
      <c r="H90" s="83">
        <v>2</v>
      </c>
      <c r="I90" s="253">
        <v>1850</v>
      </c>
      <c r="J90" s="85">
        <f t="shared" si="207"/>
        <v>3700</v>
      </c>
      <c r="K90" s="83"/>
      <c r="L90" s="84"/>
      <c r="M90" s="85">
        <f t="shared" ref="M90:M96" si="216">K90*L90</f>
        <v>0</v>
      </c>
      <c r="N90" s="83"/>
      <c r="O90" s="84"/>
      <c r="P90" s="85">
        <f t="shared" ref="P90:P96" si="217">N90*O90</f>
        <v>0</v>
      </c>
      <c r="Q90" s="83"/>
      <c r="R90" s="84"/>
      <c r="S90" s="85">
        <f t="shared" ref="S90:S96" si="218">Q90*R90</f>
        <v>0</v>
      </c>
      <c r="T90" s="83"/>
      <c r="U90" s="84"/>
      <c r="V90" s="85">
        <f t="shared" ref="V90:V96" si="219">T90*U90</f>
        <v>0</v>
      </c>
      <c r="W90" s="86">
        <f t="shared" ref="W90:W96" si="220">G90+M90+S90</f>
        <v>0</v>
      </c>
      <c r="X90" s="87">
        <f t="shared" ref="X90:X96" si="221">J90+P90+V90</f>
        <v>3700</v>
      </c>
      <c r="Y90" s="87">
        <f t="shared" ref="Y90:Y96" si="222">W90-X90</f>
        <v>-3700</v>
      </c>
      <c r="Z90" s="88">
        <v>1</v>
      </c>
      <c r="AA90" s="89"/>
      <c r="AB90" s="90"/>
      <c r="AC90" s="90"/>
      <c r="AD90" s="90"/>
      <c r="AE90" s="90"/>
      <c r="AF90" s="90"/>
      <c r="AG90" s="90"/>
    </row>
    <row r="91" spans="1:33" ht="30" customHeight="1" x14ac:dyDescent="0.25">
      <c r="A91" s="79" t="s">
        <v>70</v>
      </c>
      <c r="B91" s="80" t="s">
        <v>348</v>
      </c>
      <c r="C91" s="265" t="s">
        <v>423</v>
      </c>
      <c r="D91" s="266" t="s">
        <v>111</v>
      </c>
      <c r="E91" s="83"/>
      <c r="F91" s="253"/>
      <c r="G91" s="85">
        <v>0</v>
      </c>
      <c r="H91" s="83">
        <v>2</v>
      </c>
      <c r="I91" s="253">
        <v>5350</v>
      </c>
      <c r="J91" s="85">
        <f t="shared" si="207"/>
        <v>10700</v>
      </c>
      <c r="K91" s="83"/>
      <c r="L91" s="84"/>
      <c r="M91" s="85">
        <f t="shared" si="216"/>
        <v>0</v>
      </c>
      <c r="N91" s="83"/>
      <c r="O91" s="84"/>
      <c r="P91" s="85">
        <f t="shared" si="217"/>
        <v>0</v>
      </c>
      <c r="Q91" s="83"/>
      <c r="R91" s="84"/>
      <c r="S91" s="85">
        <f t="shared" si="218"/>
        <v>0</v>
      </c>
      <c r="T91" s="83"/>
      <c r="U91" s="84"/>
      <c r="V91" s="85">
        <f t="shared" si="219"/>
        <v>0</v>
      </c>
      <c r="W91" s="86">
        <f t="shared" si="220"/>
        <v>0</v>
      </c>
      <c r="X91" s="87">
        <f t="shared" si="221"/>
        <v>10700</v>
      </c>
      <c r="Y91" s="87">
        <f t="shared" si="222"/>
        <v>-10700</v>
      </c>
      <c r="Z91" s="88">
        <v>1</v>
      </c>
      <c r="AA91" s="89"/>
      <c r="AB91" s="90"/>
      <c r="AC91" s="90"/>
      <c r="AD91" s="90"/>
      <c r="AE91" s="90"/>
      <c r="AF91" s="90"/>
      <c r="AG91" s="90"/>
    </row>
    <row r="92" spans="1:33" s="247" customFormat="1" ht="30" customHeight="1" x14ac:dyDescent="0.25">
      <c r="A92" s="248" t="s">
        <v>70</v>
      </c>
      <c r="B92" s="80" t="s">
        <v>417</v>
      </c>
      <c r="C92" s="265" t="s">
        <v>424</v>
      </c>
      <c r="D92" s="266" t="s">
        <v>111</v>
      </c>
      <c r="E92" s="252"/>
      <c r="F92" s="253"/>
      <c r="G92" s="254">
        <v>0</v>
      </c>
      <c r="H92" s="252">
        <v>2</v>
      </c>
      <c r="I92" s="253">
        <v>1150</v>
      </c>
      <c r="J92" s="254">
        <f t="shared" si="207"/>
        <v>2300</v>
      </c>
      <c r="K92" s="83"/>
      <c r="L92" s="84"/>
      <c r="M92" s="85">
        <f t="shared" si="216"/>
        <v>0</v>
      </c>
      <c r="N92" s="83"/>
      <c r="O92" s="84"/>
      <c r="P92" s="85">
        <f t="shared" si="217"/>
        <v>0</v>
      </c>
      <c r="Q92" s="83"/>
      <c r="R92" s="84"/>
      <c r="S92" s="85">
        <f t="shared" si="218"/>
        <v>0</v>
      </c>
      <c r="T92" s="83"/>
      <c r="U92" s="84"/>
      <c r="V92" s="85">
        <f t="shared" si="219"/>
        <v>0</v>
      </c>
      <c r="W92" s="86">
        <f t="shared" si="220"/>
        <v>0</v>
      </c>
      <c r="X92" s="87">
        <f t="shared" si="221"/>
        <v>2300</v>
      </c>
      <c r="Y92" s="87">
        <f t="shared" si="222"/>
        <v>-2300</v>
      </c>
      <c r="Z92" s="88">
        <v>1</v>
      </c>
      <c r="AA92" s="89"/>
      <c r="AB92" s="90"/>
      <c r="AC92" s="90"/>
      <c r="AD92" s="90"/>
      <c r="AE92" s="90"/>
      <c r="AF92" s="90"/>
      <c r="AG92" s="90"/>
    </row>
    <row r="93" spans="1:33" s="247" customFormat="1" ht="30" customHeight="1" x14ac:dyDescent="0.25">
      <c r="A93" s="248" t="s">
        <v>70</v>
      </c>
      <c r="B93" s="80" t="s">
        <v>418</v>
      </c>
      <c r="C93" s="265" t="s">
        <v>425</v>
      </c>
      <c r="D93" s="266" t="s">
        <v>111</v>
      </c>
      <c r="E93" s="252"/>
      <c r="F93" s="253"/>
      <c r="G93" s="254">
        <v>0</v>
      </c>
      <c r="H93" s="252">
        <v>2</v>
      </c>
      <c r="I93" s="253">
        <v>1018</v>
      </c>
      <c r="J93" s="254">
        <f t="shared" si="207"/>
        <v>2036</v>
      </c>
      <c r="K93" s="94"/>
      <c r="L93" s="95"/>
      <c r="M93" s="96">
        <f t="shared" si="216"/>
        <v>0</v>
      </c>
      <c r="N93" s="94"/>
      <c r="O93" s="95"/>
      <c r="P93" s="96">
        <f t="shared" si="217"/>
        <v>0</v>
      </c>
      <c r="Q93" s="94"/>
      <c r="R93" s="95"/>
      <c r="S93" s="96">
        <f t="shared" si="218"/>
        <v>0</v>
      </c>
      <c r="T93" s="94"/>
      <c r="U93" s="95"/>
      <c r="V93" s="96">
        <f t="shared" si="219"/>
        <v>0</v>
      </c>
      <c r="W93" s="97">
        <f t="shared" si="220"/>
        <v>0</v>
      </c>
      <c r="X93" s="87">
        <f t="shared" si="221"/>
        <v>2036</v>
      </c>
      <c r="Y93" s="87">
        <f t="shared" si="222"/>
        <v>-2036</v>
      </c>
      <c r="Z93" s="88">
        <v>1</v>
      </c>
      <c r="AA93" s="98"/>
      <c r="AB93" s="90"/>
      <c r="AC93" s="90"/>
      <c r="AD93" s="90"/>
      <c r="AE93" s="90"/>
      <c r="AF93" s="90"/>
      <c r="AG93" s="90"/>
    </row>
    <row r="94" spans="1:33" s="247" customFormat="1" ht="30" customHeight="1" x14ac:dyDescent="0.25">
      <c r="A94" s="248" t="s">
        <v>70</v>
      </c>
      <c r="B94" s="80" t="s">
        <v>419</v>
      </c>
      <c r="C94" s="265" t="s">
        <v>426</v>
      </c>
      <c r="D94" s="266" t="s">
        <v>111</v>
      </c>
      <c r="E94" s="252"/>
      <c r="F94" s="253"/>
      <c r="G94" s="254">
        <v>0</v>
      </c>
      <c r="H94" s="252">
        <v>2</v>
      </c>
      <c r="I94" s="253">
        <v>800</v>
      </c>
      <c r="J94" s="254">
        <f t="shared" si="207"/>
        <v>1600</v>
      </c>
      <c r="K94" s="83"/>
      <c r="L94" s="84"/>
      <c r="M94" s="85">
        <f t="shared" si="216"/>
        <v>0</v>
      </c>
      <c r="N94" s="83"/>
      <c r="O94" s="84"/>
      <c r="P94" s="85">
        <f t="shared" si="217"/>
        <v>0</v>
      </c>
      <c r="Q94" s="83"/>
      <c r="R94" s="84"/>
      <c r="S94" s="85">
        <f t="shared" si="218"/>
        <v>0</v>
      </c>
      <c r="T94" s="83"/>
      <c r="U94" s="84"/>
      <c r="V94" s="85">
        <f t="shared" si="219"/>
        <v>0</v>
      </c>
      <c r="W94" s="86">
        <f t="shared" si="220"/>
        <v>0</v>
      </c>
      <c r="X94" s="87">
        <f t="shared" si="221"/>
        <v>1600</v>
      </c>
      <c r="Y94" s="87">
        <f t="shared" si="222"/>
        <v>-1600</v>
      </c>
      <c r="Z94" s="88">
        <v>1</v>
      </c>
      <c r="AA94" s="89"/>
      <c r="AB94" s="90"/>
      <c r="AC94" s="90"/>
      <c r="AD94" s="90"/>
      <c r="AE94" s="90"/>
      <c r="AF94" s="90"/>
      <c r="AG94" s="90"/>
    </row>
    <row r="95" spans="1:33" s="247" customFormat="1" ht="30" customHeight="1" x14ac:dyDescent="0.25">
      <c r="A95" s="248" t="s">
        <v>70</v>
      </c>
      <c r="B95" s="80" t="s">
        <v>420</v>
      </c>
      <c r="C95" s="265" t="s">
        <v>427</v>
      </c>
      <c r="D95" s="266" t="s">
        <v>111</v>
      </c>
      <c r="E95" s="252"/>
      <c r="F95" s="253"/>
      <c r="G95" s="254">
        <v>0</v>
      </c>
      <c r="H95" s="252">
        <v>2</v>
      </c>
      <c r="I95" s="253">
        <v>665</v>
      </c>
      <c r="J95" s="254">
        <f t="shared" si="207"/>
        <v>1330</v>
      </c>
      <c r="K95" s="83"/>
      <c r="L95" s="84"/>
      <c r="M95" s="85">
        <f t="shared" si="216"/>
        <v>0</v>
      </c>
      <c r="N95" s="83"/>
      <c r="O95" s="84"/>
      <c r="P95" s="85">
        <f t="shared" si="217"/>
        <v>0</v>
      </c>
      <c r="Q95" s="83"/>
      <c r="R95" s="84"/>
      <c r="S95" s="85">
        <f t="shared" si="218"/>
        <v>0</v>
      </c>
      <c r="T95" s="83"/>
      <c r="U95" s="84"/>
      <c r="V95" s="85">
        <f t="shared" si="219"/>
        <v>0</v>
      </c>
      <c r="W95" s="86">
        <f t="shared" si="220"/>
        <v>0</v>
      </c>
      <c r="X95" s="87">
        <f t="shared" si="221"/>
        <v>1330</v>
      </c>
      <c r="Y95" s="87">
        <f t="shared" si="222"/>
        <v>-1330</v>
      </c>
      <c r="Z95" s="88">
        <v>1</v>
      </c>
      <c r="AA95" s="89"/>
      <c r="AB95" s="90"/>
      <c r="AC95" s="90"/>
      <c r="AD95" s="90"/>
      <c r="AE95" s="90"/>
      <c r="AF95" s="90"/>
      <c r="AG95" s="90"/>
    </row>
    <row r="96" spans="1:33" s="247" customFormat="1" ht="27.6" customHeight="1" thickBot="1" x14ac:dyDescent="0.3">
      <c r="A96" s="248" t="s">
        <v>70</v>
      </c>
      <c r="B96" s="80" t="s">
        <v>421</v>
      </c>
      <c r="C96" s="265" t="s">
        <v>428</v>
      </c>
      <c r="D96" s="266" t="s">
        <v>111</v>
      </c>
      <c r="E96" s="252"/>
      <c r="F96" s="253"/>
      <c r="G96" s="254">
        <v>0</v>
      </c>
      <c r="H96" s="252">
        <v>2</v>
      </c>
      <c r="I96" s="253">
        <v>665</v>
      </c>
      <c r="J96" s="254">
        <f t="shared" si="207"/>
        <v>1330</v>
      </c>
      <c r="K96" s="94"/>
      <c r="L96" s="95"/>
      <c r="M96" s="96">
        <f t="shared" si="216"/>
        <v>0</v>
      </c>
      <c r="N96" s="94"/>
      <c r="O96" s="95"/>
      <c r="P96" s="96">
        <f t="shared" si="217"/>
        <v>0</v>
      </c>
      <c r="Q96" s="94"/>
      <c r="R96" s="95"/>
      <c r="S96" s="96">
        <f t="shared" si="218"/>
        <v>0</v>
      </c>
      <c r="T96" s="94"/>
      <c r="U96" s="95"/>
      <c r="V96" s="96">
        <f t="shared" si="219"/>
        <v>0</v>
      </c>
      <c r="W96" s="97">
        <f t="shared" si="220"/>
        <v>0</v>
      </c>
      <c r="X96" s="87">
        <f t="shared" si="221"/>
        <v>1330</v>
      </c>
      <c r="Y96" s="87">
        <f t="shared" si="222"/>
        <v>-1330</v>
      </c>
      <c r="Z96" s="88">
        <v>1</v>
      </c>
      <c r="AA96" s="98"/>
      <c r="AB96" s="90"/>
      <c r="AC96" s="90"/>
      <c r="AD96" s="90"/>
      <c r="AE96" s="90"/>
      <c r="AF96" s="90"/>
      <c r="AG96" s="90"/>
    </row>
    <row r="97" spans="1:33" ht="30" hidden="1" customHeight="1" thickBot="1" x14ac:dyDescent="0.3">
      <c r="A97" s="68" t="s">
        <v>67</v>
      </c>
      <c r="B97" s="69" t="s">
        <v>153</v>
      </c>
      <c r="C97" s="99" t="s">
        <v>154</v>
      </c>
      <c r="D97" s="100"/>
      <c r="E97" s="101">
        <f>SUM(E98:E100)</f>
        <v>0</v>
      </c>
      <c r="F97" s="102"/>
      <c r="G97" s="103">
        <f t="shared" ref="G97:H97" si="223">SUM(G98:G100)</f>
        <v>0</v>
      </c>
      <c r="H97" s="101">
        <f t="shared" si="223"/>
        <v>0</v>
      </c>
      <c r="I97" s="102"/>
      <c r="J97" s="103">
        <f t="shared" ref="J97:K97" si="224">SUM(J98:J100)</f>
        <v>0</v>
      </c>
      <c r="K97" s="101">
        <f t="shared" si="224"/>
        <v>0</v>
      </c>
      <c r="L97" s="102"/>
      <c r="M97" s="103">
        <f t="shared" ref="M97:N97" si="225">SUM(M98:M100)</f>
        <v>0</v>
      </c>
      <c r="N97" s="101">
        <f t="shared" si="225"/>
        <v>0</v>
      </c>
      <c r="O97" s="102"/>
      <c r="P97" s="103">
        <f t="shared" ref="P97:Q97" si="226">SUM(P98:P100)</f>
        <v>0</v>
      </c>
      <c r="Q97" s="101">
        <f t="shared" si="226"/>
        <v>0</v>
      </c>
      <c r="R97" s="102"/>
      <c r="S97" s="103">
        <f t="shared" ref="S97:T97" si="227">SUM(S98:S100)</f>
        <v>0</v>
      </c>
      <c r="T97" s="101">
        <f t="shared" si="227"/>
        <v>0</v>
      </c>
      <c r="U97" s="102"/>
      <c r="V97" s="103">
        <f t="shared" ref="V97:X97" si="228">SUM(V98:V100)</f>
        <v>0</v>
      </c>
      <c r="W97" s="103">
        <f t="shared" si="228"/>
        <v>0</v>
      </c>
      <c r="X97" s="103">
        <f t="shared" si="228"/>
        <v>0</v>
      </c>
      <c r="Y97" s="103">
        <f t="shared" si="175"/>
        <v>0</v>
      </c>
      <c r="Z97" s="103">
        <v>0</v>
      </c>
      <c r="AA97" s="105"/>
      <c r="AB97" s="78"/>
      <c r="AC97" s="78"/>
      <c r="AD97" s="78"/>
      <c r="AE97" s="78"/>
      <c r="AF97" s="78"/>
      <c r="AG97" s="78"/>
    </row>
    <row r="98" spans="1:33" ht="30" hidden="1" customHeight="1" thickBot="1" x14ac:dyDescent="0.3">
      <c r="A98" s="79" t="s">
        <v>70</v>
      </c>
      <c r="B98" s="80" t="s">
        <v>155</v>
      </c>
      <c r="C98" s="154" t="s">
        <v>156</v>
      </c>
      <c r="D98" s="82" t="s">
        <v>157</v>
      </c>
      <c r="E98" s="83"/>
      <c r="F98" s="84"/>
      <c r="G98" s="85">
        <f t="shared" ref="G98:G100" si="229">E98*F98</f>
        <v>0</v>
      </c>
      <c r="H98" s="83"/>
      <c r="I98" s="84"/>
      <c r="J98" s="85">
        <f t="shared" ref="J98:J100" si="230">H98*I98</f>
        <v>0</v>
      </c>
      <c r="K98" s="83"/>
      <c r="L98" s="84"/>
      <c r="M98" s="85">
        <f t="shared" ref="M98:M100" si="231">K98*L98</f>
        <v>0</v>
      </c>
      <c r="N98" s="83"/>
      <c r="O98" s="84"/>
      <c r="P98" s="85">
        <f t="shared" ref="P98:P100" si="232">N98*O98</f>
        <v>0</v>
      </c>
      <c r="Q98" s="83"/>
      <c r="R98" s="84"/>
      <c r="S98" s="85">
        <f t="shared" ref="S98:S100" si="233">Q98*R98</f>
        <v>0</v>
      </c>
      <c r="T98" s="83"/>
      <c r="U98" s="84"/>
      <c r="V98" s="85">
        <f t="shared" ref="V98:V100" si="234">T98*U98</f>
        <v>0</v>
      </c>
      <c r="W98" s="86">
        <f t="shared" ref="W98:W100" si="235">G98+M98+S98</f>
        <v>0</v>
      </c>
      <c r="X98" s="87">
        <f t="shared" ref="X98:X100" si="236">J98+P98+V98</f>
        <v>0</v>
      </c>
      <c r="Y98" s="87">
        <f t="shared" si="175"/>
        <v>0</v>
      </c>
      <c r="Z98" s="88">
        <v>0</v>
      </c>
      <c r="AA98" s="89"/>
      <c r="AB98" s="90"/>
      <c r="AC98" s="90"/>
      <c r="AD98" s="90"/>
      <c r="AE98" s="90"/>
      <c r="AF98" s="90"/>
      <c r="AG98" s="90"/>
    </row>
    <row r="99" spans="1:33" ht="30" hidden="1" customHeight="1" thickBot="1" x14ac:dyDescent="0.3">
      <c r="A99" s="79" t="s">
        <v>70</v>
      </c>
      <c r="B99" s="80" t="s">
        <v>158</v>
      </c>
      <c r="C99" s="154" t="s">
        <v>159</v>
      </c>
      <c r="D99" s="82" t="s">
        <v>157</v>
      </c>
      <c r="E99" s="83"/>
      <c r="F99" s="84"/>
      <c r="G99" s="85">
        <f t="shared" si="229"/>
        <v>0</v>
      </c>
      <c r="H99" s="83"/>
      <c r="I99" s="84"/>
      <c r="J99" s="85">
        <f t="shared" si="230"/>
        <v>0</v>
      </c>
      <c r="K99" s="83"/>
      <c r="L99" s="84"/>
      <c r="M99" s="85">
        <f t="shared" si="231"/>
        <v>0</v>
      </c>
      <c r="N99" s="83"/>
      <c r="O99" s="84"/>
      <c r="P99" s="85">
        <f t="shared" si="232"/>
        <v>0</v>
      </c>
      <c r="Q99" s="83"/>
      <c r="R99" s="84"/>
      <c r="S99" s="85">
        <f t="shared" si="233"/>
        <v>0</v>
      </c>
      <c r="T99" s="83"/>
      <c r="U99" s="84"/>
      <c r="V99" s="85">
        <f t="shared" si="234"/>
        <v>0</v>
      </c>
      <c r="W99" s="86">
        <f t="shared" si="235"/>
        <v>0</v>
      </c>
      <c r="X99" s="87">
        <f t="shared" si="236"/>
        <v>0</v>
      </c>
      <c r="Y99" s="87">
        <f t="shared" si="175"/>
        <v>0</v>
      </c>
      <c r="Z99" s="88">
        <v>0</v>
      </c>
      <c r="AA99" s="89"/>
      <c r="AB99" s="90"/>
      <c r="AC99" s="90"/>
      <c r="AD99" s="90"/>
      <c r="AE99" s="90"/>
      <c r="AF99" s="90"/>
      <c r="AG99" s="90"/>
    </row>
    <row r="100" spans="1:33" ht="30" hidden="1" customHeight="1" thickBot="1" x14ac:dyDescent="0.3">
      <c r="A100" s="91" t="s">
        <v>70</v>
      </c>
      <c r="B100" s="112" t="s">
        <v>160</v>
      </c>
      <c r="C100" s="155" t="s">
        <v>161</v>
      </c>
      <c r="D100" s="93" t="s">
        <v>157</v>
      </c>
      <c r="E100" s="94"/>
      <c r="F100" s="95"/>
      <c r="G100" s="96">
        <f t="shared" si="229"/>
        <v>0</v>
      </c>
      <c r="H100" s="94"/>
      <c r="I100" s="95"/>
      <c r="J100" s="96">
        <f t="shared" si="230"/>
        <v>0</v>
      </c>
      <c r="K100" s="94"/>
      <c r="L100" s="95"/>
      <c r="M100" s="96">
        <f t="shared" si="231"/>
        <v>0</v>
      </c>
      <c r="N100" s="94"/>
      <c r="O100" s="95"/>
      <c r="P100" s="96">
        <f t="shared" si="232"/>
        <v>0</v>
      </c>
      <c r="Q100" s="94"/>
      <c r="R100" s="95"/>
      <c r="S100" s="96">
        <f t="shared" si="233"/>
        <v>0</v>
      </c>
      <c r="T100" s="94"/>
      <c r="U100" s="95"/>
      <c r="V100" s="96">
        <f t="shared" si="234"/>
        <v>0</v>
      </c>
      <c r="W100" s="97">
        <f t="shared" si="235"/>
        <v>0</v>
      </c>
      <c r="X100" s="87">
        <f t="shared" si="236"/>
        <v>0</v>
      </c>
      <c r="Y100" s="87">
        <f t="shared" si="175"/>
        <v>0</v>
      </c>
      <c r="Z100" s="88">
        <v>0</v>
      </c>
      <c r="AA100" s="98"/>
      <c r="AB100" s="90"/>
      <c r="AC100" s="90"/>
      <c r="AD100" s="90"/>
      <c r="AE100" s="90"/>
      <c r="AF100" s="90"/>
      <c r="AG100" s="90"/>
    </row>
    <row r="101" spans="1:33" ht="30" customHeight="1" x14ac:dyDescent="0.25">
      <c r="A101" s="68" t="s">
        <v>67</v>
      </c>
      <c r="B101" s="69" t="s">
        <v>162</v>
      </c>
      <c r="C101" s="99" t="s">
        <v>163</v>
      </c>
      <c r="D101" s="100"/>
      <c r="E101" s="101">
        <f>SUM(E102:E104)</f>
        <v>6</v>
      </c>
      <c r="F101" s="102"/>
      <c r="G101" s="103">
        <f t="shared" ref="G101:H101" si="237">SUM(G102:G104)</f>
        <v>3000</v>
      </c>
      <c r="H101" s="101">
        <f t="shared" si="237"/>
        <v>10</v>
      </c>
      <c r="I101" s="102"/>
      <c r="J101" s="103">
        <f t="shared" ref="J101:K101" si="238">SUM(J102:J104)</f>
        <v>3000</v>
      </c>
      <c r="K101" s="101">
        <f t="shared" si="238"/>
        <v>0</v>
      </c>
      <c r="L101" s="102"/>
      <c r="M101" s="103">
        <f t="shared" ref="M101:N101" si="239">SUM(M102:M104)</f>
        <v>0</v>
      </c>
      <c r="N101" s="101">
        <f t="shared" si="239"/>
        <v>0</v>
      </c>
      <c r="O101" s="102"/>
      <c r="P101" s="103">
        <f t="shared" ref="P101:Q101" si="240">SUM(P102:P104)</f>
        <v>0</v>
      </c>
      <c r="Q101" s="101">
        <f t="shared" si="240"/>
        <v>0</v>
      </c>
      <c r="R101" s="102"/>
      <c r="S101" s="103">
        <f t="shared" ref="S101:T101" si="241">SUM(S102:S104)</f>
        <v>0</v>
      </c>
      <c r="T101" s="101">
        <f t="shared" si="241"/>
        <v>0</v>
      </c>
      <c r="U101" s="102"/>
      <c r="V101" s="103">
        <f t="shared" ref="V101:X101" si="242">SUM(V102:V104)</f>
        <v>0</v>
      </c>
      <c r="W101" s="103">
        <f t="shared" si="242"/>
        <v>3000</v>
      </c>
      <c r="X101" s="103">
        <f t="shared" si="242"/>
        <v>3000</v>
      </c>
      <c r="Y101" s="103">
        <f t="shared" si="175"/>
        <v>0</v>
      </c>
      <c r="Z101" s="103">
        <f t="shared" si="197"/>
        <v>0</v>
      </c>
      <c r="AA101" s="105"/>
      <c r="AB101" s="78"/>
      <c r="AC101" s="78"/>
      <c r="AD101" s="78"/>
      <c r="AE101" s="78"/>
      <c r="AF101" s="78"/>
      <c r="AG101" s="78"/>
    </row>
    <row r="102" spans="1:33" ht="27.6" customHeight="1" thickBot="1" x14ac:dyDescent="0.3">
      <c r="A102" s="267" t="s">
        <v>70</v>
      </c>
      <c r="B102" s="268" t="s">
        <v>164</v>
      </c>
      <c r="C102" s="269" t="s">
        <v>370</v>
      </c>
      <c r="D102" s="270" t="s">
        <v>104</v>
      </c>
      <c r="E102" s="271">
        <v>6</v>
      </c>
      <c r="F102" s="272">
        <v>500</v>
      </c>
      <c r="G102" s="273">
        <f>E102*F102</f>
        <v>3000</v>
      </c>
      <c r="H102" s="83">
        <v>10</v>
      </c>
      <c r="I102" s="84">
        <v>300</v>
      </c>
      <c r="J102" s="85">
        <f t="shared" ref="J102:J104" si="243">H102*I102</f>
        <v>3000</v>
      </c>
      <c r="K102" s="83"/>
      <c r="L102" s="84"/>
      <c r="M102" s="85">
        <f t="shared" ref="M102:M104" si="244">K102*L102</f>
        <v>0</v>
      </c>
      <c r="N102" s="83"/>
      <c r="O102" s="84"/>
      <c r="P102" s="85">
        <f t="shared" ref="P102:P104" si="245">N102*O102</f>
        <v>0</v>
      </c>
      <c r="Q102" s="83"/>
      <c r="R102" s="84"/>
      <c r="S102" s="85">
        <f t="shared" ref="S102:S104" si="246">Q102*R102</f>
        <v>0</v>
      </c>
      <c r="T102" s="83"/>
      <c r="U102" s="84"/>
      <c r="V102" s="85">
        <f t="shared" ref="V102:V104" si="247">T102*U102</f>
        <v>0</v>
      </c>
      <c r="W102" s="86">
        <f t="shared" ref="W102:W104" si="248">G102+M102+S102</f>
        <v>3000</v>
      </c>
      <c r="X102" s="87">
        <f t="shared" ref="X102:X104" si="249">J102+P102+V102</f>
        <v>3000</v>
      </c>
      <c r="Y102" s="87">
        <f t="shared" si="175"/>
        <v>0</v>
      </c>
      <c r="Z102" s="88">
        <f t="shared" si="197"/>
        <v>0</v>
      </c>
      <c r="AA102" s="89"/>
      <c r="AB102" s="90"/>
      <c r="AC102" s="90"/>
      <c r="AD102" s="90"/>
      <c r="AE102" s="90"/>
      <c r="AF102" s="90"/>
      <c r="AG102" s="90"/>
    </row>
    <row r="103" spans="1:33" ht="30" hidden="1" customHeight="1" thickBot="1" x14ac:dyDescent="0.3">
      <c r="A103" s="79" t="s">
        <v>70</v>
      </c>
      <c r="B103" s="80" t="s">
        <v>166</v>
      </c>
      <c r="C103" s="81" t="s">
        <v>165</v>
      </c>
      <c r="D103" s="82" t="s">
        <v>104</v>
      </c>
      <c r="E103" s="83"/>
      <c r="F103" s="84"/>
      <c r="G103" s="85">
        <f t="shared" ref="G103:G104" si="250">E103*F103</f>
        <v>0</v>
      </c>
      <c r="H103" s="83"/>
      <c r="I103" s="84"/>
      <c r="J103" s="85">
        <f t="shared" si="243"/>
        <v>0</v>
      </c>
      <c r="K103" s="83"/>
      <c r="L103" s="84"/>
      <c r="M103" s="85">
        <f t="shared" si="244"/>
        <v>0</v>
      </c>
      <c r="N103" s="83"/>
      <c r="O103" s="84"/>
      <c r="P103" s="85">
        <f t="shared" si="245"/>
        <v>0</v>
      </c>
      <c r="Q103" s="83"/>
      <c r="R103" s="84"/>
      <c r="S103" s="85">
        <f t="shared" si="246"/>
        <v>0</v>
      </c>
      <c r="T103" s="83"/>
      <c r="U103" s="84"/>
      <c r="V103" s="85">
        <f t="shared" si="247"/>
        <v>0</v>
      </c>
      <c r="W103" s="86">
        <f t="shared" si="248"/>
        <v>0</v>
      </c>
      <c r="X103" s="87">
        <f t="shared" si="249"/>
        <v>0</v>
      </c>
      <c r="Y103" s="87">
        <f t="shared" si="175"/>
        <v>0</v>
      </c>
      <c r="Z103" s="88">
        <v>0</v>
      </c>
      <c r="AA103" s="89"/>
      <c r="AB103" s="90"/>
      <c r="AC103" s="90"/>
      <c r="AD103" s="90"/>
      <c r="AE103" s="90"/>
      <c r="AF103" s="90"/>
      <c r="AG103" s="90"/>
    </row>
    <row r="104" spans="1:33" ht="30" hidden="1" customHeight="1" thickBot="1" x14ac:dyDescent="0.3">
      <c r="A104" s="91" t="s">
        <v>70</v>
      </c>
      <c r="B104" s="92" t="s">
        <v>167</v>
      </c>
      <c r="C104" s="120" t="s">
        <v>165</v>
      </c>
      <c r="D104" s="93" t="s">
        <v>104</v>
      </c>
      <c r="E104" s="94"/>
      <c r="F104" s="95"/>
      <c r="G104" s="96">
        <f t="shared" si="250"/>
        <v>0</v>
      </c>
      <c r="H104" s="94"/>
      <c r="I104" s="95"/>
      <c r="J104" s="96">
        <f t="shared" si="243"/>
        <v>0</v>
      </c>
      <c r="K104" s="94"/>
      <c r="L104" s="95"/>
      <c r="M104" s="96">
        <f t="shared" si="244"/>
        <v>0</v>
      </c>
      <c r="N104" s="94"/>
      <c r="O104" s="95"/>
      <c r="P104" s="96">
        <f t="shared" si="245"/>
        <v>0</v>
      </c>
      <c r="Q104" s="94"/>
      <c r="R104" s="95"/>
      <c r="S104" s="96">
        <f t="shared" si="246"/>
        <v>0</v>
      </c>
      <c r="T104" s="94"/>
      <c r="U104" s="95"/>
      <c r="V104" s="96">
        <f t="shared" si="247"/>
        <v>0</v>
      </c>
      <c r="W104" s="97">
        <f t="shared" si="248"/>
        <v>0</v>
      </c>
      <c r="X104" s="87">
        <f t="shared" si="249"/>
        <v>0</v>
      </c>
      <c r="Y104" s="87">
        <f t="shared" si="175"/>
        <v>0</v>
      </c>
      <c r="Z104" s="88">
        <v>0</v>
      </c>
      <c r="AA104" s="98"/>
      <c r="AB104" s="90"/>
      <c r="AC104" s="90"/>
      <c r="AD104" s="90"/>
      <c r="AE104" s="90"/>
      <c r="AF104" s="90"/>
      <c r="AG104" s="90"/>
    </row>
    <row r="105" spans="1:33" ht="30" hidden="1" customHeight="1" thickBot="1" x14ac:dyDescent="0.3">
      <c r="A105" s="68" t="s">
        <v>67</v>
      </c>
      <c r="B105" s="69" t="s">
        <v>168</v>
      </c>
      <c r="C105" s="99" t="s">
        <v>169</v>
      </c>
      <c r="D105" s="100"/>
      <c r="E105" s="101">
        <f>SUM(E106:E108)</f>
        <v>0</v>
      </c>
      <c r="F105" s="102"/>
      <c r="G105" s="103">
        <f t="shared" ref="G105:H105" si="251">SUM(G106:G108)</f>
        <v>0</v>
      </c>
      <c r="H105" s="101">
        <f t="shared" si="251"/>
        <v>0</v>
      </c>
      <c r="I105" s="102"/>
      <c r="J105" s="103">
        <f t="shared" ref="J105:K105" si="252">SUM(J106:J108)</f>
        <v>0</v>
      </c>
      <c r="K105" s="101">
        <f t="shared" si="252"/>
        <v>0</v>
      </c>
      <c r="L105" s="102"/>
      <c r="M105" s="103">
        <f t="shared" ref="M105:N105" si="253">SUM(M106:M108)</f>
        <v>0</v>
      </c>
      <c r="N105" s="101">
        <f t="shared" si="253"/>
        <v>0</v>
      </c>
      <c r="O105" s="102"/>
      <c r="P105" s="103">
        <f t="shared" ref="P105:Q105" si="254">SUM(P106:P108)</f>
        <v>0</v>
      </c>
      <c r="Q105" s="101">
        <f t="shared" si="254"/>
        <v>0</v>
      </c>
      <c r="R105" s="102"/>
      <c r="S105" s="103">
        <f t="shared" ref="S105:T105" si="255">SUM(S106:S108)</f>
        <v>0</v>
      </c>
      <c r="T105" s="101">
        <f t="shared" si="255"/>
        <v>0</v>
      </c>
      <c r="U105" s="102"/>
      <c r="V105" s="103">
        <f t="shared" ref="V105:X105" si="256">SUM(V106:V108)</f>
        <v>0</v>
      </c>
      <c r="W105" s="103">
        <f t="shared" si="256"/>
        <v>0</v>
      </c>
      <c r="X105" s="103">
        <f t="shared" si="256"/>
        <v>0</v>
      </c>
      <c r="Y105" s="103">
        <f t="shared" si="175"/>
        <v>0</v>
      </c>
      <c r="Z105" s="103">
        <v>0</v>
      </c>
      <c r="AA105" s="105"/>
      <c r="AB105" s="78"/>
      <c r="AC105" s="78"/>
      <c r="AD105" s="78"/>
      <c r="AE105" s="78"/>
      <c r="AF105" s="78"/>
      <c r="AG105" s="78"/>
    </row>
    <row r="106" spans="1:33" ht="30" hidden="1" customHeight="1" thickBot="1" x14ac:dyDescent="0.3">
      <c r="A106" s="79" t="s">
        <v>70</v>
      </c>
      <c r="B106" s="80" t="s">
        <v>170</v>
      </c>
      <c r="C106" s="81" t="s">
        <v>165</v>
      </c>
      <c r="D106" s="82" t="s">
        <v>104</v>
      </c>
      <c r="E106" s="83"/>
      <c r="F106" s="84"/>
      <c r="G106" s="85">
        <f t="shared" ref="G106:G108" si="257">E106*F106</f>
        <v>0</v>
      </c>
      <c r="H106" s="83"/>
      <c r="I106" s="84"/>
      <c r="J106" s="85">
        <f t="shared" ref="J106:J108" si="258">H106*I106</f>
        <v>0</v>
      </c>
      <c r="K106" s="83"/>
      <c r="L106" s="84"/>
      <c r="M106" s="85">
        <f t="shared" ref="M106:M108" si="259">K106*L106</f>
        <v>0</v>
      </c>
      <c r="N106" s="83"/>
      <c r="O106" s="84"/>
      <c r="P106" s="85">
        <f t="shared" ref="P106:P108" si="260">N106*O106</f>
        <v>0</v>
      </c>
      <c r="Q106" s="83"/>
      <c r="R106" s="84"/>
      <c r="S106" s="85">
        <f t="shared" ref="S106:S108" si="261">Q106*R106</f>
        <v>0</v>
      </c>
      <c r="T106" s="83"/>
      <c r="U106" s="84"/>
      <c r="V106" s="85">
        <f t="shared" ref="V106:V108" si="262">T106*U106</f>
        <v>0</v>
      </c>
      <c r="W106" s="86">
        <f t="shared" ref="W106:W108" si="263">G106+M106+S106</f>
        <v>0</v>
      </c>
      <c r="X106" s="87">
        <f t="shared" ref="X106:X108" si="264">J106+P106+V106</f>
        <v>0</v>
      </c>
      <c r="Y106" s="87">
        <f t="shared" si="175"/>
        <v>0</v>
      </c>
      <c r="Z106" s="88">
        <v>0</v>
      </c>
      <c r="AA106" s="89"/>
      <c r="AB106" s="90"/>
      <c r="AC106" s="90"/>
      <c r="AD106" s="90"/>
      <c r="AE106" s="90"/>
      <c r="AF106" s="90"/>
      <c r="AG106" s="90"/>
    </row>
    <row r="107" spans="1:33" ht="30" hidden="1" customHeight="1" thickBot="1" x14ac:dyDescent="0.3">
      <c r="A107" s="79" t="s">
        <v>70</v>
      </c>
      <c r="B107" s="80" t="s">
        <v>171</v>
      </c>
      <c r="C107" s="81" t="s">
        <v>165</v>
      </c>
      <c r="D107" s="82" t="s">
        <v>104</v>
      </c>
      <c r="E107" s="83"/>
      <c r="F107" s="84"/>
      <c r="G107" s="85">
        <f t="shared" si="257"/>
        <v>0</v>
      </c>
      <c r="H107" s="83"/>
      <c r="I107" s="84"/>
      <c r="J107" s="85">
        <f t="shared" si="258"/>
        <v>0</v>
      </c>
      <c r="K107" s="83"/>
      <c r="L107" s="84"/>
      <c r="M107" s="85">
        <f t="shared" si="259"/>
        <v>0</v>
      </c>
      <c r="N107" s="83"/>
      <c r="O107" s="84"/>
      <c r="P107" s="85">
        <f t="shared" si="260"/>
        <v>0</v>
      </c>
      <c r="Q107" s="83"/>
      <c r="R107" s="84"/>
      <c r="S107" s="85">
        <f t="shared" si="261"/>
        <v>0</v>
      </c>
      <c r="T107" s="83"/>
      <c r="U107" s="84"/>
      <c r="V107" s="85">
        <f t="shared" si="262"/>
        <v>0</v>
      </c>
      <c r="W107" s="86">
        <f t="shared" si="263"/>
        <v>0</v>
      </c>
      <c r="X107" s="87">
        <f t="shared" si="264"/>
        <v>0</v>
      </c>
      <c r="Y107" s="87">
        <f t="shared" si="175"/>
        <v>0</v>
      </c>
      <c r="Z107" s="88">
        <v>0</v>
      </c>
      <c r="AA107" s="89"/>
      <c r="AB107" s="90"/>
      <c r="AC107" s="90"/>
      <c r="AD107" s="90"/>
      <c r="AE107" s="90"/>
      <c r="AF107" s="90"/>
      <c r="AG107" s="90"/>
    </row>
    <row r="108" spans="1:33" ht="30" hidden="1" customHeight="1" thickBot="1" x14ac:dyDescent="0.3">
      <c r="A108" s="91" t="s">
        <v>70</v>
      </c>
      <c r="B108" s="112" t="s">
        <v>172</v>
      </c>
      <c r="C108" s="120" t="s">
        <v>165</v>
      </c>
      <c r="D108" s="93" t="s">
        <v>104</v>
      </c>
      <c r="E108" s="94"/>
      <c r="F108" s="95"/>
      <c r="G108" s="96">
        <f t="shared" si="257"/>
        <v>0</v>
      </c>
      <c r="H108" s="94"/>
      <c r="I108" s="95"/>
      <c r="J108" s="96">
        <f t="shared" si="258"/>
        <v>0</v>
      </c>
      <c r="K108" s="94"/>
      <c r="L108" s="95"/>
      <c r="M108" s="96">
        <f t="shared" si="259"/>
        <v>0</v>
      </c>
      <c r="N108" s="94"/>
      <c r="O108" s="95"/>
      <c r="P108" s="96">
        <f t="shared" si="260"/>
        <v>0</v>
      </c>
      <c r="Q108" s="94"/>
      <c r="R108" s="95"/>
      <c r="S108" s="96">
        <f t="shared" si="261"/>
        <v>0</v>
      </c>
      <c r="T108" s="94"/>
      <c r="U108" s="95"/>
      <c r="V108" s="96">
        <f t="shared" si="262"/>
        <v>0</v>
      </c>
      <c r="W108" s="97">
        <f t="shared" si="263"/>
        <v>0</v>
      </c>
      <c r="X108" s="87">
        <f t="shared" si="264"/>
        <v>0</v>
      </c>
      <c r="Y108" s="121">
        <f t="shared" si="175"/>
        <v>0</v>
      </c>
      <c r="Z108" s="88">
        <v>0</v>
      </c>
      <c r="AA108" s="98"/>
      <c r="AB108" s="90"/>
      <c r="AC108" s="90"/>
      <c r="AD108" s="90"/>
      <c r="AE108" s="90"/>
      <c r="AF108" s="90"/>
      <c r="AG108" s="90"/>
    </row>
    <row r="109" spans="1:33" ht="25.2" customHeight="1" thickBot="1" x14ac:dyDescent="0.3">
      <c r="A109" s="122" t="s">
        <v>173</v>
      </c>
      <c r="B109" s="123"/>
      <c r="C109" s="124"/>
      <c r="D109" s="125"/>
      <c r="E109" s="129">
        <f>E105+E101+E97+E68+E64</f>
        <v>43</v>
      </c>
      <c r="F109" s="143"/>
      <c r="G109" s="128">
        <f>G105+G101+G97+G68+G64</f>
        <v>35736</v>
      </c>
      <c r="H109" s="129">
        <f>H105+H101+H97+H68+H64</f>
        <v>31</v>
      </c>
      <c r="I109" s="143"/>
      <c r="J109" s="128">
        <f>J105+J101+J97+J68+J64</f>
        <v>35736</v>
      </c>
      <c r="K109" s="144">
        <f>K105+K101+K97+K68+K64</f>
        <v>0</v>
      </c>
      <c r="L109" s="143"/>
      <c r="M109" s="128">
        <f>M105+M101+M97+M68+M64</f>
        <v>0</v>
      </c>
      <c r="N109" s="144">
        <f>N105+N101+N97+N68+N64</f>
        <v>0</v>
      </c>
      <c r="O109" s="143"/>
      <c r="P109" s="128">
        <f>P105+P101+P97+P68+P64</f>
        <v>0</v>
      </c>
      <c r="Q109" s="144">
        <f>Q105+Q101+Q97+Q68+Q64</f>
        <v>0</v>
      </c>
      <c r="R109" s="143"/>
      <c r="S109" s="128">
        <f>S105+S101+S97+S68+S64</f>
        <v>0</v>
      </c>
      <c r="T109" s="144">
        <f>T105+T101+T97+T68+T64</f>
        <v>0</v>
      </c>
      <c r="U109" s="143"/>
      <c r="V109" s="128">
        <f>V105+V101+V97+V68+V64</f>
        <v>0</v>
      </c>
      <c r="W109" s="145">
        <f>W105+W101+W97+W68+W64</f>
        <v>35736</v>
      </c>
      <c r="X109" s="156">
        <f>X105+X101+X97+X68+X64</f>
        <v>35736</v>
      </c>
      <c r="Y109" s="157">
        <f t="shared" si="175"/>
        <v>0</v>
      </c>
      <c r="Z109" s="157">
        <v>0</v>
      </c>
      <c r="AA109" s="133"/>
      <c r="AB109" s="5"/>
      <c r="AC109" s="5"/>
      <c r="AD109" s="5"/>
      <c r="AE109" s="5"/>
      <c r="AF109" s="5"/>
      <c r="AG109" s="5"/>
    </row>
    <row r="110" spans="1:33" ht="30" hidden="1" customHeight="1" thickBot="1" x14ac:dyDescent="0.3">
      <c r="A110" s="158" t="s">
        <v>65</v>
      </c>
      <c r="B110" s="159">
        <v>5</v>
      </c>
      <c r="C110" s="63" t="s">
        <v>174</v>
      </c>
      <c r="D110" s="64"/>
      <c r="E110" s="65"/>
      <c r="F110" s="65"/>
      <c r="G110" s="65"/>
      <c r="H110" s="65"/>
      <c r="I110" s="65"/>
      <c r="J110" s="65"/>
      <c r="K110" s="65"/>
      <c r="L110" s="65"/>
      <c r="M110" s="65"/>
      <c r="N110" s="65"/>
      <c r="O110" s="65"/>
      <c r="P110" s="65"/>
      <c r="Q110" s="65"/>
      <c r="R110" s="65"/>
      <c r="S110" s="65"/>
      <c r="T110" s="65"/>
      <c r="U110" s="65"/>
      <c r="V110" s="65"/>
      <c r="W110" s="66"/>
      <c r="X110" s="66"/>
      <c r="Y110" s="160"/>
      <c r="Z110" s="66"/>
      <c r="AA110" s="67"/>
      <c r="AB110" s="5"/>
      <c r="AC110" s="5"/>
      <c r="AD110" s="5"/>
      <c r="AE110" s="5"/>
      <c r="AF110" s="5"/>
      <c r="AG110" s="5"/>
    </row>
    <row r="111" spans="1:33" ht="30" hidden="1" customHeight="1" thickBot="1" x14ac:dyDescent="0.3">
      <c r="A111" s="68" t="s">
        <v>67</v>
      </c>
      <c r="B111" s="69" t="s">
        <v>175</v>
      </c>
      <c r="C111" s="99" t="s">
        <v>176</v>
      </c>
      <c r="D111" s="100"/>
      <c r="E111" s="101">
        <f>SUM(E112:E114)</f>
        <v>0</v>
      </c>
      <c r="F111" s="102"/>
      <c r="G111" s="103">
        <f t="shared" ref="G111:H111" si="265">SUM(G112:G114)</f>
        <v>0</v>
      </c>
      <c r="H111" s="101">
        <f t="shared" si="265"/>
        <v>0</v>
      </c>
      <c r="I111" s="102"/>
      <c r="J111" s="103">
        <f t="shared" ref="J111:K111" si="266">SUM(J112:J114)</f>
        <v>0</v>
      </c>
      <c r="K111" s="101">
        <f t="shared" si="266"/>
        <v>0</v>
      </c>
      <c r="L111" s="102"/>
      <c r="M111" s="103">
        <f t="shared" ref="M111:N111" si="267">SUM(M112:M114)</f>
        <v>0</v>
      </c>
      <c r="N111" s="101">
        <f t="shared" si="267"/>
        <v>0</v>
      </c>
      <c r="O111" s="102"/>
      <c r="P111" s="103">
        <f t="shared" ref="P111:Q111" si="268">SUM(P112:P114)</f>
        <v>0</v>
      </c>
      <c r="Q111" s="101">
        <f t="shared" si="268"/>
        <v>0</v>
      </c>
      <c r="R111" s="102"/>
      <c r="S111" s="103">
        <f t="shared" ref="S111:T111" si="269">SUM(S112:S114)</f>
        <v>0</v>
      </c>
      <c r="T111" s="101">
        <f t="shared" si="269"/>
        <v>0</v>
      </c>
      <c r="U111" s="102"/>
      <c r="V111" s="103">
        <f t="shared" ref="V111:X111" si="270">SUM(V112:V114)</f>
        <v>0</v>
      </c>
      <c r="W111" s="161">
        <f t="shared" si="270"/>
        <v>0</v>
      </c>
      <c r="X111" s="161">
        <f t="shared" si="270"/>
        <v>0</v>
      </c>
      <c r="Y111" s="161">
        <f t="shared" ref="Y111:Y123" si="271">W111-X111</f>
        <v>0</v>
      </c>
      <c r="Z111" s="76">
        <v>0</v>
      </c>
      <c r="AA111" s="105"/>
      <c r="AB111" s="90"/>
      <c r="AC111" s="90"/>
      <c r="AD111" s="90"/>
      <c r="AE111" s="90"/>
      <c r="AF111" s="90"/>
      <c r="AG111" s="90"/>
    </row>
    <row r="112" spans="1:33" ht="30" hidden="1" customHeight="1" thickBot="1" x14ac:dyDescent="0.3">
      <c r="A112" s="79" t="s">
        <v>70</v>
      </c>
      <c r="B112" s="80" t="s">
        <v>177</v>
      </c>
      <c r="C112" s="162" t="s">
        <v>178</v>
      </c>
      <c r="D112" s="82" t="s">
        <v>179</v>
      </c>
      <c r="E112" s="83"/>
      <c r="F112" s="84"/>
      <c r="G112" s="85">
        <f t="shared" ref="G112:G114" si="272">E112*F112</f>
        <v>0</v>
      </c>
      <c r="H112" s="83"/>
      <c r="I112" s="84"/>
      <c r="J112" s="85">
        <f t="shared" ref="J112:J114" si="273">H112*I112</f>
        <v>0</v>
      </c>
      <c r="K112" s="83"/>
      <c r="L112" s="84"/>
      <c r="M112" s="85">
        <f t="shared" ref="M112:M114" si="274">K112*L112</f>
        <v>0</v>
      </c>
      <c r="N112" s="83"/>
      <c r="O112" s="84"/>
      <c r="P112" s="85">
        <f t="shared" ref="P112:P114" si="275">N112*O112</f>
        <v>0</v>
      </c>
      <c r="Q112" s="83"/>
      <c r="R112" s="84"/>
      <c r="S112" s="85">
        <f t="shared" ref="S112:S114" si="276">Q112*R112</f>
        <v>0</v>
      </c>
      <c r="T112" s="83"/>
      <c r="U112" s="84"/>
      <c r="V112" s="85">
        <f t="shared" ref="V112:V114" si="277">T112*U112</f>
        <v>0</v>
      </c>
      <c r="W112" s="86">
        <f t="shared" ref="W112:W114" si="278">G112+M112+S112</f>
        <v>0</v>
      </c>
      <c r="X112" s="87">
        <f t="shared" ref="X112:X114" si="279">J112+P112+V112</f>
        <v>0</v>
      </c>
      <c r="Y112" s="87">
        <f t="shared" si="271"/>
        <v>0</v>
      </c>
      <c r="Z112" s="88">
        <v>0</v>
      </c>
      <c r="AA112" s="89"/>
      <c r="AB112" s="90"/>
      <c r="AC112" s="90"/>
      <c r="AD112" s="90"/>
      <c r="AE112" s="90"/>
      <c r="AF112" s="90"/>
      <c r="AG112" s="90"/>
    </row>
    <row r="113" spans="1:33" ht="30" hidden="1" customHeight="1" thickBot="1" x14ac:dyDescent="0.3">
      <c r="A113" s="79" t="s">
        <v>70</v>
      </c>
      <c r="B113" s="80" t="s">
        <v>180</v>
      </c>
      <c r="C113" s="162" t="s">
        <v>178</v>
      </c>
      <c r="D113" s="82" t="s">
        <v>179</v>
      </c>
      <c r="E113" s="83"/>
      <c r="F113" s="84"/>
      <c r="G113" s="85">
        <f t="shared" si="272"/>
        <v>0</v>
      </c>
      <c r="H113" s="83"/>
      <c r="I113" s="84"/>
      <c r="J113" s="85">
        <f t="shared" si="273"/>
        <v>0</v>
      </c>
      <c r="K113" s="83"/>
      <c r="L113" s="84"/>
      <c r="M113" s="85">
        <f t="shared" si="274"/>
        <v>0</v>
      </c>
      <c r="N113" s="83"/>
      <c r="O113" s="84"/>
      <c r="P113" s="85">
        <f t="shared" si="275"/>
        <v>0</v>
      </c>
      <c r="Q113" s="83"/>
      <c r="R113" s="84"/>
      <c r="S113" s="85">
        <f t="shared" si="276"/>
        <v>0</v>
      </c>
      <c r="T113" s="83"/>
      <c r="U113" s="84"/>
      <c r="V113" s="85">
        <f t="shared" si="277"/>
        <v>0</v>
      </c>
      <c r="W113" s="86">
        <f t="shared" si="278"/>
        <v>0</v>
      </c>
      <c r="X113" s="87">
        <f t="shared" si="279"/>
        <v>0</v>
      </c>
      <c r="Y113" s="87">
        <f t="shared" si="271"/>
        <v>0</v>
      </c>
      <c r="Z113" s="88">
        <v>0</v>
      </c>
      <c r="AA113" s="89"/>
      <c r="AB113" s="90"/>
      <c r="AC113" s="90"/>
      <c r="AD113" s="90"/>
      <c r="AE113" s="90"/>
      <c r="AF113" s="90"/>
      <c r="AG113" s="90"/>
    </row>
    <row r="114" spans="1:33" ht="30" hidden="1" customHeight="1" thickBot="1" x14ac:dyDescent="0.3">
      <c r="A114" s="91" t="s">
        <v>70</v>
      </c>
      <c r="B114" s="92" t="s">
        <v>181</v>
      </c>
      <c r="C114" s="162" t="s">
        <v>178</v>
      </c>
      <c r="D114" s="93" t="s">
        <v>179</v>
      </c>
      <c r="E114" s="94"/>
      <c r="F114" s="95"/>
      <c r="G114" s="96">
        <f t="shared" si="272"/>
        <v>0</v>
      </c>
      <c r="H114" s="94"/>
      <c r="I114" s="95"/>
      <c r="J114" s="96">
        <f t="shared" si="273"/>
        <v>0</v>
      </c>
      <c r="K114" s="94"/>
      <c r="L114" s="95"/>
      <c r="M114" s="96">
        <f t="shared" si="274"/>
        <v>0</v>
      </c>
      <c r="N114" s="94"/>
      <c r="O114" s="95"/>
      <c r="P114" s="96">
        <f t="shared" si="275"/>
        <v>0</v>
      </c>
      <c r="Q114" s="94"/>
      <c r="R114" s="95"/>
      <c r="S114" s="96">
        <f t="shared" si="276"/>
        <v>0</v>
      </c>
      <c r="T114" s="94"/>
      <c r="U114" s="95"/>
      <c r="V114" s="96">
        <f t="shared" si="277"/>
        <v>0</v>
      </c>
      <c r="W114" s="97">
        <f t="shared" si="278"/>
        <v>0</v>
      </c>
      <c r="X114" s="87">
        <f t="shared" si="279"/>
        <v>0</v>
      </c>
      <c r="Y114" s="87">
        <f t="shared" si="271"/>
        <v>0</v>
      </c>
      <c r="Z114" s="88">
        <v>0</v>
      </c>
      <c r="AA114" s="98"/>
      <c r="AB114" s="90"/>
      <c r="AC114" s="90"/>
      <c r="AD114" s="90"/>
      <c r="AE114" s="90"/>
      <c r="AF114" s="90"/>
      <c r="AG114" s="90"/>
    </row>
    <row r="115" spans="1:33" ht="30" hidden="1" customHeight="1" thickBot="1" x14ac:dyDescent="0.3">
      <c r="A115" s="68" t="s">
        <v>67</v>
      </c>
      <c r="B115" s="69" t="s">
        <v>182</v>
      </c>
      <c r="C115" s="99" t="s">
        <v>183</v>
      </c>
      <c r="D115" s="163"/>
      <c r="E115" s="164">
        <f>SUM(E116:E118)</f>
        <v>0</v>
      </c>
      <c r="F115" s="102"/>
      <c r="G115" s="103">
        <f t="shared" ref="G115:H115" si="280">SUM(G116:G118)</f>
        <v>0</v>
      </c>
      <c r="H115" s="164">
        <f t="shared" si="280"/>
        <v>0</v>
      </c>
      <c r="I115" s="102"/>
      <c r="J115" s="103">
        <f t="shared" ref="J115:K115" si="281">SUM(J116:J118)</f>
        <v>0</v>
      </c>
      <c r="K115" s="164">
        <f t="shared" si="281"/>
        <v>0</v>
      </c>
      <c r="L115" s="102"/>
      <c r="M115" s="103">
        <f t="shared" ref="M115:N115" si="282">SUM(M116:M118)</f>
        <v>0</v>
      </c>
      <c r="N115" s="164">
        <f t="shared" si="282"/>
        <v>0</v>
      </c>
      <c r="O115" s="102"/>
      <c r="P115" s="103">
        <f t="shared" ref="P115:Q115" si="283">SUM(P116:P118)</f>
        <v>0</v>
      </c>
      <c r="Q115" s="164">
        <f t="shared" si="283"/>
        <v>0</v>
      </c>
      <c r="R115" s="102"/>
      <c r="S115" s="103">
        <f t="shared" ref="S115:T115" si="284">SUM(S116:S118)</f>
        <v>0</v>
      </c>
      <c r="T115" s="164">
        <f t="shared" si="284"/>
        <v>0</v>
      </c>
      <c r="U115" s="102"/>
      <c r="V115" s="103">
        <f t="shared" ref="V115:X115" si="285">SUM(V116:V118)</f>
        <v>0</v>
      </c>
      <c r="W115" s="161">
        <f t="shared" si="285"/>
        <v>0</v>
      </c>
      <c r="X115" s="161">
        <f t="shared" si="285"/>
        <v>0</v>
      </c>
      <c r="Y115" s="161">
        <f t="shared" si="271"/>
        <v>0</v>
      </c>
      <c r="Z115" s="161">
        <v>0</v>
      </c>
      <c r="AA115" s="105"/>
      <c r="AB115" s="90"/>
      <c r="AC115" s="90"/>
      <c r="AD115" s="90"/>
      <c r="AE115" s="90"/>
      <c r="AF115" s="90"/>
      <c r="AG115" s="90"/>
    </row>
    <row r="116" spans="1:33" ht="30" hidden="1" customHeight="1" thickBot="1" x14ac:dyDescent="0.3">
      <c r="A116" s="79" t="s">
        <v>70</v>
      </c>
      <c r="B116" s="80" t="s">
        <v>184</v>
      </c>
      <c r="C116" s="162" t="s">
        <v>185</v>
      </c>
      <c r="D116" s="115" t="s">
        <v>104</v>
      </c>
      <c r="E116" s="83"/>
      <c r="F116" s="84"/>
      <c r="G116" s="85">
        <f t="shared" ref="G116:G118" si="286">E116*F116</f>
        <v>0</v>
      </c>
      <c r="H116" s="83"/>
      <c r="I116" s="84"/>
      <c r="J116" s="85">
        <f t="shared" ref="J116:J118" si="287">H116*I116</f>
        <v>0</v>
      </c>
      <c r="K116" s="83"/>
      <c r="L116" s="84"/>
      <c r="M116" s="85">
        <f t="shared" ref="M116:M118" si="288">K116*L116</f>
        <v>0</v>
      </c>
      <c r="N116" s="83"/>
      <c r="O116" s="84"/>
      <c r="P116" s="85">
        <f t="shared" ref="P116:P118" si="289">N116*O116</f>
        <v>0</v>
      </c>
      <c r="Q116" s="83"/>
      <c r="R116" s="84"/>
      <c r="S116" s="85">
        <f t="shared" ref="S116:S118" si="290">Q116*R116</f>
        <v>0</v>
      </c>
      <c r="T116" s="83"/>
      <c r="U116" s="84"/>
      <c r="V116" s="85">
        <f t="shared" ref="V116:V118" si="291">T116*U116</f>
        <v>0</v>
      </c>
      <c r="W116" s="86">
        <f t="shared" ref="W116:W118" si="292">G116+M116+S116</f>
        <v>0</v>
      </c>
      <c r="X116" s="87">
        <f t="shared" ref="X116:X118" si="293">J116+P116+V116</f>
        <v>0</v>
      </c>
      <c r="Y116" s="87">
        <f t="shared" si="271"/>
        <v>0</v>
      </c>
      <c r="Z116" s="88">
        <v>0</v>
      </c>
      <c r="AA116" s="89"/>
      <c r="AB116" s="90"/>
      <c r="AC116" s="90"/>
      <c r="AD116" s="90"/>
      <c r="AE116" s="90"/>
      <c r="AF116" s="90"/>
      <c r="AG116" s="90"/>
    </row>
    <row r="117" spans="1:33" ht="30" hidden="1" customHeight="1" thickBot="1" x14ac:dyDescent="0.3">
      <c r="A117" s="79" t="s">
        <v>70</v>
      </c>
      <c r="B117" s="80" t="s">
        <v>186</v>
      </c>
      <c r="C117" s="81" t="s">
        <v>185</v>
      </c>
      <c r="D117" s="82" t="s">
        <v>104</v>
      </c>
      <c r="E117" s="83"/>
      <c r="F117" s="84"/>
      <c r="G117" s="85">
        <f t="shared" si="286"/>
        <v>0</v>
      </c>
      <c r="H117" s="83"/>
      <c r="I117" s="84"/>
      <c r="J117" s="85">
        <f t="shared" si="287"/>
        <v>0</v>
      </c>
      <c r="K117" s="83"/>
      <c r="L117" s="84"/>
      <c r="M117" s="85">
        <f t="shared" si="288"/>
        <v>0</v>
      </c>
      <c r="N117" s="83"/>
      <c r="O117" s="84"/>
      <c r="P117" s="85">
        <f t="shared" si="289"/>
        <v>0</v>
      </c>
      <c r="Q117" s="83"/>
      <c r="R117" s="84"/>
      <c r="S117" s="85">
        <f t="shared" si="290"/>
        <v>0</v>
      </c>
      <c r="T117" s="83"/>
      <c r="U117" s="84"/>
      <c r="V117" s="85">
        <f t="shared" si="291"/>
        <v>0</v>
      </c>
      <c r="W117" s="86">
        <f t="shared" si="292"/>
        <v>0</v>
      </c>
      <c r="X117" s="87">
        <f t="shared" si="293"/>
        <v>0</v>
      </c>
      <c r="Y117" s="87">
        <f t="shared" si="271"/>
        <v>0</v>
      </c>
      <c r="Z117" s="88">
        <v>0</v>
      </c>
      <c r="AA117" s="89"/>
      <c r="AB117" s="90"/>
      <c r="AC117" s="90"/>
      <c r="AD117" s="90"/>
      <c r="AE117" s="90"/>
      <c r="AF117" s="90"/>
      <c r="AG117" s="90"/>
    </row>
    <row r="118" spans="1:33" ht="30" hidden="1" customHeight="1" thickBot="1" x14ac:dyDescent="0.3">
      <c r="A118" s="91" t="s">
        <v>70</v>
      </c>
      <c r="B118" s="92" t="s">
        <v>187</v>
      </c>
      <c r="C118" s="120" t="s">
        <v>185</v>
      </c>
      <c r="D118" s="93" t="s">
        <v>104</v>
      </c>
      <c r="E118" s="94"/>
      <c r="F118" s="95"/>
      <c r="G118" s="96">
        <f t="shared" si="286"/>
        <v>0</v>
      </c>
      <c r="H118" s="94"/>
      <c r="I118" s="95"/>
      <c r="J118" s="96">
        <f t="shared" si="287"/>
        <v>0</v>
      </c>
      <c r="K118" s="94"/>
      <c r="L118" s="95"/>
      <c r="M118" s="96">
        <f t="shared" si="288"/>
        <v>0</v>
      </c>
      <c r="N118" s="94"/>
      <c r="O118" s="95"/>
      <c r="P118" s="96">
        <f t="shared" si="289"/>
        <v>0</v>
      </c>
      <c r="Q118" s="94"/>
      <c r="R118" s="95"/>
      <c r="S118" s="96">
        <f t="shared" si="290"/>
        <v>0</v>
      </c>
      <c r="T118" s="94"/>
      <c r="U118" s="95"/>
      <c r="V118" s="96">
        <f t="shared" si="291"/>
        <v>0</v>
      </c>
      <c r="W118" s="97">
        <f t="shared" si="292"/>
        <v>0</v>
      </c>
      <c r="X118" s="87">
        <f t="shared" si="293"/>
        <v>0</v>
      </c>
      <c r="Y118" s="87">
        <f t="shared" si="271"/>
        <v>0</v>
      </c>
      <c r="Z118" s="88">
        <v>0</v>
      </c>
      <c r="AA118" s="98"/>
      <c r="AB118" s="90"/>
      <c r="AC118" s="90"/>
      <c r="AD118" s="90"/>
      <c r="AE118" s="90"/>
      <c r="AF118" s="90"/>
      <c r="AG118" s="90"/>
    </row>
    <row r="119" spans="1:33" ht="30" hidden="1" customHeight="1" thickBot="1" x14ac:dyDescent="0.3">
      <c r="A119" s="68" t="s">
        <v>67</v>
      </c>
      <c r="B119" s="69" t="s">
        <v>188</v>
      </c>
      <c r="C119" s="165" t="s">
        <v>189</v>
      </c>
      <c r="D119" s="166"/>
      <c r="E119" s="164">
        <f>SUM(E120:E122)</f>
        <v>0</v>
      </c>
      <c r="F119" s="102"/>
      <c r="G119" s="103">
        <f t="shared" ref="G119:H119" si="294">SUM(G120:G122)</f>
        <v>0</v>
      </c>
      <c r="H119" s="164">
        <f t="shared" si="294"/>
        <v>0</v>
      </c>
      <c r="I119" s="102"/>
      <c r="J119" s="103">
        <f t="shared" ref="J119:K119" si="295">SUM(J120:J122)</f>
        <v>0</v>
      </c>
      <c r="K119" s="164">
        <f t="shared" si="295"/>
        <v>0</v>
      </c>
      <c r="L119" s="102"/>
      <c r="M119" s="103">
        <f t="shared" ref="M119:N119" si="296">SUM(M120:M122)</f>
        <v>0</v>
      </c>
      <c r="N119" s="164">
        <f t="shared" si="296"/>
        <v>0</v>
      </c>
      <c r="O119" s="102"/>
      <c r="P119" s="103">
        <f t="shared" ref="P119:Q119" si="297">SUM(P120:P122)</f>
        <v>0</v>
      </c>
      <c r="Q119" s="164">
        <f t="shared" si="297"/>
        <v>0</v>
      </c>
      <c r="R119" s="102"/>
      <c r="S119" s="103">
        <f t="shared" ref="S119:T119" si="298">SUM(S120:S122)</f>
        <v>0</v>
      </c>
      <c r="T119" s="164">
        <f t="shared" si="298"/>
        <v>0</v>
      </c>
      <c r="U119" s="102"/>
      <c r="V119" s="103">
        <f t="shared" ref="V119:X119" si="299">SUM(V120:V122)</f>
        <v>0</v>
      </c>
      <c r="W119" s="161">
        <f t="shared" si="299"/>
        <v>0</v>
      </c>
      <c r="X119" s="161">
        <f t="shared" si="299"/>
        <v>0</v>
      </c>
      <c r="Y119" s="161">
        <f t="shared" si="271"/>
        <v>0</v>
      </c>
      <c r="Z119" s="161">
        <v>0</v>
      </c>
      <c r="AA119" s="105"/>
      <c r="AB119" s="90"/>
      <c r="AC119" s="90"/>
      <c r="AD119" s="90"/>
      <c r="AE119" s="90"/>
      <c r="AF119" s="90"/>
      <c r="AG119" s="90"/>
    </row>
    <row r="120" spans="1:33" ht="30" hidden="1" customHeight="1" thickBot="1" x14ac:dyDescent="0.3">
      <c r="A120" s="79" t="s">
        <v>70</v>
      </c>
      <c r="B120" s="80" t="s">
        <v>190</v>
      </c>
      <c r="C120" s="167" t="s">
        <v>110</v>
      </c>
      <c r="D120" s="168" t="s">
        <v>111</v>
      </c>
      <c r="E120" s="83"/>
      <c r="F120" s="84"/>
      <c r="G120" s="85">
        <f t="shared" ref="G120:G122" si="300">E120*F120</f>
        <v>0</v>
      </c>
      <c r="H120" s="83"/>
      <c r="I120" s="84"/>
      <c r="J120" s="85">
        <f t="shared" ref="J120:J122" si="301">H120*I120</f>
        <v>0</v>
      </c>
      <c r="K120" s="83"/>
      <c r="L120" s="84"/>
      <c r="M120" s="85">
        <f t="shared" ref="M120:M122" si="302">K120*L120</f>
        <v>0</v>
      </c>
      <c r="N120" s="83"/>
      <c r="O120" s="84"/>
      <c r="P120" s="85">
        <f t="shared" ref="P120:P122" si="303">N120*O120</f>
        <v>0</v>
      </c>
      <c r="Q120" s="83"/>
      <c r="R120" s="84"/>
      <c r="S120" s="85">
        <f t="shared" ref="S120:S122" si="304">Q120*R120</f>
        <v>0</v>
      </c>
      <c r="T120" s="83"/>
      <c r="U120" s="84"/>
      <c r="V120" s="85">
        <f t="shared" ref="V120:V122" si="305">T120*U120</f>
        <v>0</v>
      </c>
      <c r="W120" s="86">
        <f t="shared" ref="W120:W122" si="306">G120+M120+S120</f>
        <v>0</v>
      </c>
      <c r="X120" s="87">
        <f t="shared" ref="X120:X122" si="307">J120+P120+V120</f>
        <v>0</v>
      </c>
      <c r="Y120" s="87">
        <f t="shared" si="271"/>
        <v>0</v>
      </c>
      <c r="Z120" s="88">
        <v>0</v>
      </c>
      <c r="AA120" s="89"/>
      <c r="AB120" s="90"/>
      <c r="AC120" s="90"/>
      <c r="AD120" s="90"/>
      <c r="AE120" s="90"/>
      <c r="AF120" s="90"/>
      <c r="AG120" s="90"/>
    </row>
    <row r="121" spans="1:33" ht="30" hidden="1" customHeight="1" thickBot="1" x14ac:dyDescent="0.3">
      <c r="A121" s="79" t="s">
        <v>70</v>
      </c>
      <c r="B121" s="80" t="s">
        <v>191</v>
      </c>
      <c r="C121" s="167" t="s">
        <v>110</v>
      </c>
      <c r="D121" s="168" t="s">
        <v>111</v>
      </c>
      <c r="E121" s="83"/>
      <c r="F121" s="84"/>
      <c r="G121" s="85">
        <f t="shared" si="300"/>
        <v>0</v>
      </c>
      <c r="H121" s="83"/>
      <c r="I121" s="84"/>
      <c r="J121" s="85">
        <f t="shared" si="301"/>
        <v>0</v>
      </c>
      <c r="K121" s="83"/>
      <c r="L121" s="84"/>
      <c r="M121" s="85">
        <f t="shared" si="302"/>
        <v>0</v>
      </c>
      <c r="N121" s="83"/>
      <c r="O121" s="84"/>
      <c r="P121" s="85">
        <f t="shared" si="303"/>
        <v>0</v>
      </c>
      <c r="Q121" s="83"/>
      <c r="R121" s="84"/>
      <c r="S121" s="85">
        <f t="shared" si="304"/>
        <v>0</v>
      </c>
      <c r="T121" s="83"/>
      <c r="U121" s="84"/>
      <c r="V121" s="85">
        <f t="shared" si="305"/>
        <v>0</v>
      </c>
      <c r="W121" s="86">
        <f t="shared" si="306"/>
        <v>0</v>
      </c>
      <c r="X121" s="87">
        <f t="shared" si="307"/>
        <v>0</v>
      </c>
      <c r="Y121" s="87">
        <f t="shared" si="271"/>
        <v>0</v>
      </c>
      <c r="Z121" s="88">
        <v>0</v>
      </c>
      <c r="AA121" s="89"/>
      <c r="AB121" s="90"/>
      <c r="AC121" s="90"/>
      <c r="AD121" s="90"/>
      <c r="AE121" s="90"/>
      <c r="AF121" s="90"/>
      <c r="AG121" s="90"/>
    </row>
    <row r="122" spans="1:33" ht="30" hidden="1" customHeight="1" thickBot="1" x14ac:dyDescent="0.3">
      <c r="A122" s="91" t="s">
        <v>70</v>
      </c>
      <c r="B122" s="92" t="s">
        <v>192</v>
      </c>
      <c r="C122" s="169" t="s">
        <v>110</v>
      </c>
      <c r="D122" s="168" t="s">
        <v>111</v>
      </c>
      <c r="E122" s="108"/>
      <c r="F122" s="109"/>
      <c r="G122" s="110">
        <f t="shared" si="300"/>
        <v>0</v>
      </c>
      <c r="H122" s="108"/>
      <c r="I122" s="109"/>
      <c r="J122" s="110">
        <f t="shared" si="301"/>
        <v>0</v>
      </c>
      <c r="K122" s="108"/>
      <c r="L122" s="109"/>
      <c r="M122" s="110">
        <f t="shared" si="302"/>
        <v>0</v>
      </c>
      <c r="N122" s="108"/>
      <c r="O122" s="109"/>
      <c r="P122" s="110">
        <f t="shared" si="303"/>
        <v>0</v>
      </c>
      <c r="Q122" s="108"/>
      <c r="R122" s="109"/>
      <c r="S122" s="110">
        <f t="shared" si="304"/>
        <v>0</v>
      </c>
      <c r="T122" s="108"/>
      <c r="U122" s="109"/>
      <c r="V122" s="110">
        <f t="shared" si="305"/>
        <v>0</v>
      </c>
      <c r="W122" s="97">
        <f t="shared" si="306"/>
        <v>0</v>
      </c>
      <c r="X122" s="87">
        <f t="shared" si="307"/>
        <v>0</v>
      </c>
      <c r="Y122" s="87">
        <f t="shared" si="271"/>
        <v>0</v>
      </c>
      <c r="Z122" s="88">
        <v>0</v>
      </c>
      <c r="AA122" s="111"/>
      <c r="AB122" s="90"/>
      <c r="AC122" s="90"/>
      <c r="AD122" s="90"/>
      <c r="AE122" s="90"/>
      <c r="AF122" s="90"/>
      <c r="AG122" s="90"/>
    </row>
    <row r="123" spans="1:33" ht="39.6" hidden="1" customHeight="1" thickBot="1" x14ac:dyDescent="0.3">
      <c r="A123" s="352" t="s">
        <v>193</v>
      </c>
      <c r="B123" s="335"/>
      <c r="C123" s="335"/>
      <c r="D123" s="336"/>
      <c r="E123" s="143"/>
      <c r="F123" s="143"/>
      <c r="G123" s="128">
        <f>G111+G115+G119</f>
        <v>0</v>
      </c>
      <c r="H123" s="143"/>
      <c r="I123" s="143"/>
      <c r="J123" s="128">
        <f>J111+J115+J119</f>
        <v>0</v>
      </c>
      <c r="K123" s="143"/>
      <c r="L123" s="143"/>
      <c r="M123" s="128">
        <f>M111+M115+M119</f>
        <v>0</v>
      </c>
      <c r="N123" s="143"/>
      <c r="O123" s="143"/>
      <c r="P123" s="128">
        <f>P111+P115+P119</f>
        <v>0</v>
      </c>
      <c r="Q123" s="143"/>
      <c r="R123" s="143"/>
      <c r="S123" s="128">
        <f>S111+S115+S119</f>
        <v>0</v>
      </c>
      <c r="T123" s="143"/>
      <c r="U123" s="143"/>
      <c r="V123" s="128">
        <f t="shared" ref="V123:X123" si="308">V111+V115+V119</f>
        <v>0</v>
      </c>
      <c r="W123" s="145">
        <f t="shared" si="308"/>
        <v>0</v>
      </c>
      <c r="X123" s="145">
        <f t="shared" si="308"/>
        <v>0</v>
      </c>
      <c r="Y123" s="304">
        <f t="shared" si="271"/>
        <v>0</v>
      </c>
      <c r="Z123" s="145">
        <v>0</v>
      </c>
      <c r="AA123" s="133"/>
      <c r="AB123" s="4"/>
      <c r="AC123" s="5"/>
      <c r="AD123" s="5"/>
      <c r="AE123" s="5"/>
      <c r="AF123" s="5"/>
      <c r="AG123" s="5"/>
    </row>
    <row r="124" spans="1:33" ht="29.4" customHeight="1" thickBot="1" x14ac:dyDescent="0.3">
      <c r="A124" s="134" t="s">
        <v>65</v>
      </c>
      <c r="B124" s="135">
        <v>6</v>
      </c>
      <c r="C124" s="136" t="s">
        <v>194</v>
      </c>
      <c r="D124" s="137"/>
      <c r="E124" s="65"/>
      <c r="F124" s="65"/>
      <c r="G124" s="65"/>
      <c r="H124" s="65"/>
      <c r="I124" s="65"/>
      <c r="J124" s="65"/>
      <c r="K124" s="65"/>
      <c r="L124" s="65"/>
      <c r="M124" s="65"/>
      <c r="N124" s="65"/>
      <c r="O124" s="65"/>
      <c r="P124" s="65"/>
      <c r="Q124" s="65"/>
      <c r="R124" s="65"/>
      <c r="S124" s="65"/>
      <c r="T124" s="65"/>
      <c r="U124" s="65"/>
      <c r="V124" s="65"/>
      <c r="W124" s="66"/>
      <c r="X124" s="66"/>
      <c r="Y124" s="160"/>
      <c r="Z124" s="66"/>
      <c r="AA124" s="67"/>
      <c r="AB124" s="5"/>
      <c r="AC124" s="5"/>
      <c r="AD124" s="5"/>
      <c r="AE124" s="5"/>
      <c r="AF124" s="5"/>
      <c r="AG124" s="5"/>
    </row>
    <row r="125" spans="1:33" ht="30" hidden="1" customHeight="1" thickBot="1" x14ac:dyDescent="0.3">
      <c r="A125" s="68" t="s">
        <v>67</v>
      </c>
      <c r="B125" s="69" t="s">
        <v>195</v>
      </c>
      <c r="C125" s="170" t="s">
        <v>196</v>
      </c>
      <c r="D125" s="71"/>
      <c r="E125" s="72">
        <f>SUM(E126:E128)</f>
        <v>0</v>
      </c>
      <c r="F125" s="73"/>
      <c r="G125" s="74">
        <f t="shared" ref="G125:H125" si="309">SUM(G126:G128)</f>
        <v>0</v>
      </c>
      <c r="H125" s="72">
        <f t="shared" si="309"/>
        <v>0</v>
      </c>
      <c r="I125" s="73"/>
      <c r="J125" s="74">
        <f t="shared" ref="J125:K125" si="310">SUM(J126:J128)</f>
        <v>0</v>
      </c>
      <c r="K125" s="72">
        <f t="shared" si="310"/>
        <v>0</v>
      </c>
      <c r="L125" s="73"/>
      <c r="M125" s="74">
        <f t="shared" ref="M125:N125" si="311">SUM(M126:M128)</f>
        <v>0</v>
      </c>
      <c r="N125" s="72">
        <f t="shared" si="311"/>
        <v>0</v>
      </c>
      <c r="O125" s="73"/>
      <c r="P125" s="74">
        <f t="shared" ref="P125:Q125" si="312">SUM(P126:P128)</f>
        <v>0</v>
      </c>
      <c r="Q125" s="72">
        <f t="shared" si="312"/>
        <v>0</v>
      </c>
      <c r="R125" s="73"/>
      <c r="S125" s="74">
        <f t="shared" ref="S125:T125" si="313">SUM(S126:S128)</f>
        <v>0</v>
      </c>
      <c r="T125" s="72">
        <f t="shared" si="313"/>
        <v>0</v>
      </c>
      <c r="U125" s="73"/>
      <c r="V125" s="74">
        <f t="shared" ref="V125:X125" si="314">SUM(V126:V128)</f>
        <v>0</v>
      </c>
      <c r="W125" s="74">
        <f t="shared" si="314"/>
        <v>0</v>
      </c>
      <c r="X125" s="74">
        <f t="shared" si="314"/>
        <v>0</v>
      </c>
      <c r="Y125" s="74">
        <f t="shared" ref="Y125:Y137" si="315">W125-X125</f>
        <v>0</v>
      </c>
      <c r="Z125" s="76">
        <v>0</v>
      </c>
      <c r="AA125" s="77"/>
      <c r="AB125" s="78"/>
      <c r="AC125" s="78"/>
      <c r="AD125" s="78"/>
      <c r="AE125" s="78"/>
      <c r="AF125" s="78"/>
      <c r="AG125" s="78"/>
    </row>
    <row r="126" spans="1:33" ht="30" hidden="1" customHeight="1" thickBot="1" x14ac:dyDescent="0.3">
      <c r="A126" s="79" t="s">
        <v>70</v>
      </c>
      <c r="B126" s="80" t="s">
        <v>197</v>
      </c>
      <c r="C126" s="81" t="s">
        <v>198</v>
      </c>
      <c r="D126" s="82" t="s">
        <v>104</v>
      </c>
      <c r="E126" s="83"/>
      <c r="F126" s="84"/>
      <c r="G126" s="85">
        <f t="shared" ref="G126:G128" si="316">E126*F126</f>
        <v>0</v>
      </c>
      <c r="H126" s="83"/>
      <c r="I126" s="84"/>
      <c r="J126" s="85">
        <f t="shared" ref="J126:J128" si="317">H126*I126</f>
        <v>0</v>
      </c>
      <c r="K126" s="83"/>
      <c r="L126" s="84"/>
      <c r="M126" s="85">
        <f t="shared" ref="M126:M128" si="318">K126*L126</f>
        <v>0</v>
      </c>
      <c r="N126" s="83"/>
      <c r="O126" s="84"/>
      <c r="P126" s="85">
        <f t="shared" ref="P126:P128" si="319">N126*O126</f>
        <v>0</v>
      </c>
      <c r="Q126" s="83"/>
      <c r="R126" s="84"/>
      <c r="S126" s="85">
        <f t="shared" ref="S126:S128" si="320">Q126*R126</f>
        <v>0</v>
      </c>
      <c r="T126" s="83"/>
      <c r="U126" s="84"/>
      <c r="V126" s="85">
        <f t="shared" ref="V126:V128" si="321">T126*U126</f>
        <v>0</v>
      </c>
      <c r="W126" s="86">
        <f t="shared" ref="W126:W128" si="322">G126+M126+S126</f>
        <v>0</v>
      </c>
      <c r="X126" s="87">
        <f t="shared" ref="X126:X128" si="323">J126+P126+V126</f>
        <v>0</v>
      </c>
      <c r="Y126" s="87">
        <f t="shared" si="315"/>
        <v>0</v>
      </c>
      <c r="Z126" s="88">
        <v>0</v>
      </c>
      <c r="AA126" s="89"/>
      <c r="AB126" s="90"/>
      <c r="AC126" s="90"/>
      <c r="AD126" s="90"/>
      <c r="AE126" s="90"/>
      <c r="AF126" s="90"/>
      <c r="AG126" s="90"/>
    </row>
    <row r="127" spans="1:33" ht="30" hidden="1" customHeight="1" thickBot="1" x14ac:dyDescent="0.3">
      <c r="A127" s="79" t="s">
        <v>70</v>
      </c>
      <c r="B127" s="80" t="s">
        <v>199</v>
      </c>
      <c r="C127" s="81" t="s">
        <v>198</v>
      </c>
      <c r="D127" s="82" t="s">
        <v>104</v>
      </c>
      <c r="E127" s="83"/>
      <c r="F127" s="84"/>
      <c r="G127" s="85">
        <f t="shared" si="316"/>
        <v>0</v>
      </c>
      <c r="H127" s="83"/>
      <c r="I127" s="84"/>
      <c r="J127" s="85">
        <f t="shared" si="317"/>
        <v>0</v>
      </c>
      <c r="K127" s="83"/>
      <c r="L127" s="84"/>
      <c r="M127" s="85">
        <f t="shared" si="318"/>
        <v>0</v>
      </c>
      <c r="N127" s="83"/>
      <c r="O127" s="84"/>
      <c r="P127" s="85">
        <f t="shared" si="319"/>
        <v>0</v>
      </c>
      <c r="Q127" s="83"/>
      <c r="R127" s="84"/>
      <c r="S127" s="85">
        <f t="shared" si="320"/>
        <v>0</v>
      </c>
      <c r="T127" s="83"/>
      <c r="U127" s="84"/>
      <c r="V127" s="85">
        <f t="shared" si="321"/>
        <v>0</v>
      </c>
      <c r="W127" s="86">
        <f t="shared" si="322"/>
        <v>0</v>
      </c>
      <c r="X127" s="87">
        <f t="shared" si="323"/>
        <v>0</v>
      </c>
      <c r="Y127" s="87">
        <f t="shared" si="315"/>
        <v>0</v>
      </c>
      <c r="Z127" s="88">
        <v>0</v>
      </c>
      <c r="AA127" s="89"/>
      <c r="AB127" s="90"/>
      <c r="AC127" s="90"/>
      <c r="AD127" s="90"/>
      <c r="AE127" s="90"/>
      <c r="AF127" s="90"/>
      <c r="AG127" s="90"/>
    </row>
    <row r="128" spans="1:33" ht="30" hidden="1" customHeight="1" thickBot="1" x14ac:dyDescent="0.3">
      <c r="A128" s="91" t="s">
        <v>70</v>
      </c>
      <c r="B128" s="92" t="s">
        <v>200</v>
      </c>
      <c r="C128" s="120" t="s">
        <v>198</v>
      </c>
      <c r="D128" s="93" t="s">
        <v>104</v>
      </c>
      <c r="E128" s="94"/>
      <c r="F128" s="95"/>
      <c r="G128" s="96">
        <f t="shared" si="316"/>
        <v>0</v>
      </c>
      <c r="H128" s="94"/>
      <c r="I128" s="95"/>
      <c r="J128" s="96">
        <f t="shared" si="317"/>
        <v>0</v>
      </c>
      <c r="K128" s="94"/>
      <c r="L128" s="95"/>
      <c r="M128" s="96">
        <f t="shared" si="318"/>
        <v>0</v>
      </c>
      <c r="N128" s="94"/>
      <c r="O128" s="95"/>
      <c r="P128" s="96">
        <f t="shared" si="319"/>
        <v>0</v>
      </c>
      <c r="Q128" s="94"/>
      <c r="R128" s="95"/>
      <c r="S128" s="96">
        <f t="shared" si="320"/>
        <v>0</v>
      </c>
      <c r="T128" s="94"/>
      <c r="U128" s="95"/>
      <c r="V128" s="96">
        <f t="shared" si="321"/>
        <v>0</v>
      </c>
      <c r="W128" s="97">
        <f t="shared" si="322"/>
        <v>0</v>
      </c>
      <c r="X128" s="87">
        <f t="shared" si="323"/>
        <v>0</v>
      </c>
      <c r="Y128" s="87">
        <f t="shared" si="315"/>
        <v>0</v>
      </c>
      <c r="Z128" s="88">
        <v>0</v>
      </c>
      <c r="AA128" s="98"/>
      <c r="AB128" s="90"/>
      <c r="AC128" s="90"/>
      <c r="AD128" s="90"/>
      <c r="AE128" s="90"/>
      <c r="AF128" s="90"/>
      <c r="AG128" s="90"/>
    </row>
    <row r="129" spans="1:33" ht="30" customHeight="1" x14ac:dyDescent="0.25">
      <c r="A129" s="68" t="s">
        <v>65</v>
      </c>
      <c r="B129" s="69" t="s">
        <v>201</v>
      </c>
      <c r="C129" s="171" t="s">
        <v>202</v>
      </c>
      <c r="D129" s="100"/>
      <c r="E129" s="101">
        <f>SUM(E130:E132)</f>
        <v>2</v>
      </c>
      <c r="F129" s="102"/>
      <c r="G129" s="103">
        <f t="shared" ref="G129:H129" si="324">SUM(G130:G132)</f>
        <v>7538</v>
      </c>
      <c r="H129" s="101">
        <f t="shared" si="324"/>
        <v>2</v>
      </c>
      <c r="I129" s="102"/>
      <c r="J129" s="103">
        <f t="shared" ref="J129:K129" si="325">SUM(J130:J132)</f>
        <v>7568</v>
      </c>
      <c r="K129" s="101">
        <f t="shared" si="325"/>
        <v>0</v>
      </c>
      <c r="L129" s="102"/>
      <c r="M129" s="103">
        <f t="shared" ref="M129:N129" si="326">SUM(M130:M132)</f>
        <v>0</v>
      </c>
      <c r="N129" s="101">
        <f t="shared" si="326"/>
        <v>0</v>
      </c>
      <c r="O129" s="102"/>
      <c r="P129" s="103">
        <f t="shared" ref="P129:Q129" si="327">SUM(P130:P132)</f>
        <v>0</v>
      </c>
      <c r="Q129" s="101">
        <f t="shared" si="327"/>
        <v>0</v>
      </c>
      <c r="R129" s="102"/>
      <c r="S129" s="103">
        <f t="shared" ref="S129:T129" si="328">SUM(S130:S132)</f>
        <v>0</v>
      </c>
      <c r="T129" s="101">
        <f t="shared" si="328"/>
        <v>0</v>
      </c>
      <c r="U129" s="102"/>
      <c r="V129" s="103">
        <f t="shared" ref="V129:X129" si="329">SUM(V130:V132)</f>
        <v>0</v>
      </c>
      <c r="W129" s="103">
        <f t="shared" si="329"/>
        <v>7538</v>
      </c>
      <c r="X129" s="103">
        <f t="shared" si="329"/>
        <v>7568</v>
      </c>
      <c r="Y129" s="103">
        <f t="shared" si="315"/>
        <v>-30</v>
      </c>
      <c r="Z129" s="103">
        <f t="shared" ref="Z129:Z137" si="330">Y129/W129</f>
        <v>-3.9798355001326611E-3</v>
      </c>
      <c r="AA129" s="105"/>
      <c r="AB129" s="78"/>
      <c r="AC129" s="78"/>
      <c r="AD129" s="78"/>
      <c r="AE129" s="78"/>
      <c r="AF129" s="78"/>
      <c r="AG129" s="78"/>
    </row>
    <row r="130" spans="1:33" ht="30" customHeight="1" x14ac:dyDescent="0.25">
      <c r="A130" s="248" t="s">
        <v>70</v>
      </c>
      <c r="B130" s="249" t="s">
        <v>203</v>
      </c>
      <c r="C130" s="274" t="s">
        <v>371</v>
      </c>
      <c r="D130" s="275" t="s">
        <v>104</v>
      </c>
      <c r="E130" s="252">
        <v>2</v>
      </c>
      <c r="F130" s="253">
        <v>3769</v>
      </c>
      <c r="G130" s="254">
        <f>E130*F130</f>
        <v>7538</v>
      </c>
      <c r="H130" s="83"/>
      <c r="I130" s="84"/>
      <c r="J130" s="85">
        <f t="shared" ref="J130:J131" si="331">H130*I130</f>
        <v>0</v>
      </c>
      <c r="K130" s="83"/>
      <c r="L130" s="84"/>
      <c r="M130" s="85">
        <f t="shared" ref="M130:M132" si="332">K130*L130</f>
        <v>0</v>
      </c>
      <c r="N130" s="83"/>
      <c r="O130" s="84"/>
      <c r="P130" s="85">
        <f t="shared" ref="P130:P132" si="333">N130*O130</f>
        <v>0</v>
      </c>
      <c r="Q130" s="83"/>
      <c r="R130" s="84"/>
      <c r="S130" s="85">
        <f t="shared" ref="S130:S132" si="334">Q130*R130</f>
        <v>0</v>
      </c>
      <c r="T130" s="83"/>
      <c r="U130" s="84"/>
      <c r="V130" s="85">
        <f t="shared" ref="V130:V132" si="335">T130*U130</f>
        <v>0</v>
      </c>
      <c r="W130" s="86">
        <f t="shared" ref="W130:W132" si="336">G130+M130+S130</f>
        <v>7538</v>
      </c>
      <c r="X130" s="87">
        <f t="shared" ref="X130:X132" si="337">J130+P130+V130</f>
        <v>0</v>
      </c>
      <c r="Y130" s="87">
        <f t="shared" si="315"/>
        <v>7538</v>
      </c>
      <c r="Z130" s="88">
        <f t="shared" si="330"/>
        <v>1</v>
      </c>
      <c r="AA130" s="89"/>
      <c r="AB130" s="90"/>
      <c r="AC130" s="90"/>
      <c r="AD130" s="90"/>
      <c r="AE130" s="90"/>
      <c r="AF130" s="90"/>
      <c r="AG130" s="90"/>
    </row>
    <row r="131" spans="1:33" ht="30" customHeight="1" x14ac:dyDescent="0.25">
      <c r="A131" s="79" t="s">
        <v>70</v>
      </c>
      <c r="B131" s="80" t="s">
        <v>204</v>
      </c>
      <c r="C131" s="81" t="s">
        <v>429</v>
      </c>
      <c r="D131" s="82" t="s">
        <v>104</v>
      </c>
      <c r="E131" s="83"/>
      <c r="F131" s="84"/>
      <c r="G131" s="85">
        <f t="shared" ref="G131:G132" si="338">E131*F131</f>
        <v>0</v>
      </c>
      <c r="H131" s="83">
        <v>1</v>
      </c>
      <c r="I131" s="84">
        <v>4769</v>
      </c>
      <c r="J131" s="85">
        <f t="shared" si="331"/>
        <v>4769</v>
      </c>
      <c r="K131" s="83"/>
      <c r="L131" s="84"/>
      <c r="M131" s="85">
        <f t="shared" si="332"/>
        <v>0</v>
      </c>
      <c r="N131" s="83"/>
      <c r="O131" s="84"/>
      <c r="P131" s="85">
        <f t="shared" si="333"/>
        <v>0</v>
      </c>
      <c r="Q131" s="83"/>
      <c r="R131" s="84"/>
      <c r="S131" s="85">
        <f t="shared" si="334"/>
        <v>0</v>
      </c>
      <c r="T131" s="83"/>
      <c r="U131" s="84"/>
      <c r="V131" s="85">
        <f t="shared" si="335"/>
        <v>0</v>
      </c>
      <c r="W131" s="86">
        <f t="shared" si="336"/>
        <v>0</v>
      </c>
      <c r="X131" s="87">
        <f t="shared" si="337"/>
        <v>4769</v>
      </c>
      <c r="Y131" s="87">
        <f t="shared" si="315"/>
        <v>-4769</v>
      </c>
      <c r="Z131" s="88">
        <v>1</v>
      </c>
      <c r="AA131" s="89"/>
      <c r="AB131" s="90"/>
      <c r="AC131" s="90"/>
      <c r="AD131" s="90"/>
      <c r="AE131" s="90"/>
      <c r="AF131" s="90"/>
      <c r="AG131" s="90"/>
    </row>
    <row r="132" spans="1:33" ht="28.2" customHeight="1" thickBot="1" x14ac:dyDescent="0.3">
      <c r="A132" s="91" t="s">
        <v>70</v>
      </c>
      <c r="B132" s="92" t="s">
        <v>205</v>
      </c>
      <c r="C132" s="309" t="s">
        <v>447</v>
      </c>
      <c r="D132" s="310" t="s">
        <v>104</v>
      </c>
      <c r="E132" s="311"/>
      <c r="F132" s="312"/>
      <c r="G132" s="313">
        <f t="shared" si="338"/>
        <v>0</v>
      </c>
      <c r="H132" s="311">
        <v>1</v>
      </c>
      <c r="I132" s="312">
        <v>2799</v>
      </c>
      <c r="J132" s="313">
        <v>2799</v>
      </c>
      <c r="K132" s="94"/>
      <c r="L132" s="95"/>
      <c r="M132" s="96">
        <f t="shared" si="332"/>
        <v>0</v>
      </c>
      <c r="N132" s="94"/>
      <c r="O132" s="95"/>
      <c r="P132" s="96">
        <f t="shared" si="333"/>
        <v>0</v>
      </c>
      <c r="Q132" s="94"/>
      <c r="R132" s="95"/>
      <c r="S132" s="96">
        <f t="shared" si="334"/>
        <v>0</v>
      </c>
      <c r="T132" s="94"/>
      <c r="U132" s="95"/>
      <c r="V132" s="96">
        <f t="shared" si="335"/>
        <v>0</v>
      </c>
      <c r="W132" s="97">
        <f t="shared" si="336"/>
        <v>0</v>
      </c>
      <c r="X132" s="87">
        <f t="shared" si="337"/>
        <v>2799</v>
      </c>
      <c r="Y132" s="87">
        <f t="shared" si="315"/>
        <v>-2799</v>
      </c>
      <c r="Z132" s="88">
        <v>1</v>
      </c>
      <c r="AA132" s="98"/>
      <c r="AB132" s="90"/>
      <c r="AC132" s="90"/>
      <c r="AD132" s="90"/>
      <c r="AE132" s="90"/>
      <c r="AF132" s="90"/>
      <c r="AG132" s="90"/>
    </row>
    <row r="133" spans="1:33" ht="30" hidden="1" customHeight="1" thickBot="1" x14ac:dyDescent="0.3">
      <c r="A133" s="68" t="s">
        <v>65</v>
      </c>
      <c r="B133" s="69" t="s">
        <v>206</v>
      </c>
      <c r="C133" s="171" t="s">
        <v>207</v>
      </c>
      <c r="D133" s="100"/>
      <c r="E133" s="101">
        <f>SUM(E134:E136)</f>
        <v>0</v>
      </c>
      <c r="F133" s="102"/>
      <c r="G133" s="103">
        <f t="shared" ref="G133:H133" si="339">SUM(G134:G136)</f>
        <v>0</v>
      </c>
      <c r="H133" s="101">
        <f t="shared" si="339"/>
        <v>0</v>
      </c>
      <c r="I133" s="102"/>
      <c r="J133" s="103">
        <f t="shared" ref="J133:K133" si="340">SUM(J134:J136)</f>
        <v>0</v>
      </c>
      <c r="K133" s="101">
        <f t="shared" si="340"/>
        <v>0</v>
      </c>
      <c r="L133" s="102"/>
      <c r="M133" s="103">
        <f t="shared" ref="M133:N133" si="341">SUM(M134:M136)</f>
        <v>0</v>
      </c>
      <c r="N133" s="101">
        <f t="shared" si="341"/>
        <v>0</v>
      </c>
      <c r="O133" s="102"/>
      <c r="P133" s="103">
        <f t="shared" ref="P133:Q133" si="342">SUM(P134:P136)</f>
        <v>0</v>
      </c>
      <c r="Q133" s="101">
        <f t="shared" si="342"/>
        <v>0</v>
      </c>
      <c r="R133" s="102"/>
      <c r="S133" s="103">
        <f t="shared" ref="S133:T133" si="343">SUM(S134:S136)</f>
        <v>0</v>
      </c>
      <c r="T133" s="101">
        <f t="shared" si="343"/>
        <v>0</v>
      </c>
      <c r="U133" s="102"/>
      <c r="V133" s="103">
        <f t="shared" ref="V133:X133" si="344">SUM(V134:V136)</f>
        <v>0</v>
      </c>
      <c r="W133" s="103">
        <f t="shared" si="344"/>
        <v>0</v>
      </c>
      <c r="X133" s="103">
        <f t="shared" si="344"/>
        <v>0</v>
      </c>
      <c r="Y133" s="103">
        <f t="shared" si="315"/>
        <v>0</v>
      </c>
      <c r="Z133" s="103">
        <v>0</v>
      </c>
      <c r="AA133" s="105"/>
      <c r="AB133" s="78"/>
      <c r="AC133" s="78"/>
      <c r="AD133" s="78"/>
      <c r="AE133" s="78"/>
      <c r="AF133" s="78"/>
      <c r="AG133" s="78"/>
    </row>
    <row r="134" spans="1:33" ht="30" hidden="1" customHeight="1" thickBot="1" x14ac:dyDescent="0.3">
      <c r="A134" s="79" t="s">
        <v>70</v>
      </c>
      <c r="B134" s="80" t="s">
        <v>208</v>
      </c>
      <c r="C134" s="81" t="s">
        <v>198</v>
      </c>
      <c r="D134" s="82" t="s">
        <v>104</v>
      </c>
      <c r="E134" s="83"/>
      <c r="F134" s="84"/>
      <c r="G134" s="85">
        <f t="shared" ref="G134:G136" si="345">E134*F134</f>
        <v>0</v>
      </c>
      <c r="H134" s="83"/>
      <c r="I134" s="84"/>
      <c r="J134" s="85">
        <f t="shared" ref="J134:J136" si="346">H134*I134</f>
        <v>0</v>
      </c>
      <c r="K134" s="83"/>
      <c r="L134" s="84"/>
      <c r="M134" s="85">
        <f t="shared" ref="M134:M136" si="347">K134*L134</f>
        <v>0</v>
      </c>
      <c r="N134" s="83"/>
      <c r="O134" s="84"/>
      <c r="P134" s="85">
        <f t="shared" ref="P134:P136" si="348">N134*O134</f>
        <v>0</v>
      </c>
      <c r="Q134" s="83"/>
      <c r="R134" s="84"/>
      <c r="S134" s="85">
        <f t="shared" ref="S134:S136" si="349">Q134*R134</f>
        <v>0</v>
      </c>
      <c r="T134" s="83"/>
      <c r="U134" s="84"/>
      <c r="V134" s="85">
        <f t="shared" ref="V134:V136" si="350">T134*U134</f>
        <v>0</v>
      </c>
      <c r="W134" s="86">
        <f t="shared" ref="W134:W136" si="351">G134+M134+S134</f>
        <v>0</v>
      </c>
      <c r="X134" s="87">
        <f t="shared" ref="X134:X136" si="352">J134+P134+V134</f>
        <v>0</v>
      </c>
      <c r="Y134" s="87">
        <f t="shared" si="315"/>
        <v>0</v>
      </c>
      <c r="Z134" s="88">
        <v>0</v>
      </c>
      <c r="AA134" s="89"/>
      <c r="AB134" s="90"/>
      <c r="AC134" s="90"/>
      <c r="AD134" s="90"/>
      <c r="AE134" s="90"/>
      <c r="AF134" s="90"/>
      <c r="AG134" s="90"/>
    </row>
    <row r="135" spans="1:33" ht="30" hidden="1" customHeight="1" thickBot="1" x14ac:dyDescent="0.3">
      <c r="A135" s="79" t="s">
        <v>70</v>
      </c>
      <c r="B135" s="80" t="s">
        <v>209</v>
      </c>
      <c r="C135" s="81" t="s">
        <v>198</v>
      </c>
      <c r="D135" s="82" t="s">
        <v>104</v>
      </c>
      <c r="E135" s="83"/>
      <c r="F135" s="84"/>
      <c r="G135" s="85">
        <f t="shared" si="345"/>
        <v>0</v>
      </c>
      <c r="H135" s="83"/>
      <c r="I135" s="84"/>
      <c r="J135" s="85">
        <f t="shared" si="346"/>
        <v>0</v>
      </c>
      <c r="K135" s="83"/>
      <c r="L135" s="84"/>
      <c r="M135" s="85">
        <f t="shared" si="347"/>
        <v>0</v>
      </c>
      <c r="N135" s="83"/>
      <c r="O135" s="84"/>
      <c r="P135" s="85">
        <f t="shared" si="348"/>
        <v>0</v>
      </c>
      <c r="Q135" s="83"/>
      <c r="R135" s="84"/>
      <c r="S135" s="85">
        <f t="shared" si="349"/>
        <v>0</v>
      </c>
      <c r="T135" s="83"/>
      <c r="U135" s="84"/>
      <c r="V135" s="85">
        <f t="shared" si="350"/>
        <v>0</v>
      </c>
      <c r="W135" s="86">
        <f t="shared" si="351"/>
        <v>0</v>
      </c>
      <c r="X135" s="87">
        <f t="shared" si="352"/>
        <v>0</v>
      </c>
      <c r="Y135" s="87">
        <f t="shared" si="315"/>
        <v>0</v>
      </c>
      <c r="Z135" s="88">
        <v>0</v>
      </c>
      <c r="AA135" s="89"/>
      <c r="AB135" s="90"/>
      <c r="AC135" s="90"/>
      <c r="AD135" s="90"/>
      <c r="AE135" s="90"/>
      <c r="AF135" s="90"/>
      <c r="AG135" s="90"/>
    </row>
    <row r="136" spans="1:33" ht="30" hidden="1" customHeight="1" thickBot="1" x14ac:dyDescent="0.3">
      <c r="A136" s="91" t="s">
        <v>70</v>
      </c>
      <c r="B136" s="92" t="s">
        <v>210</v>
      </c>
      <c r="C136" s="120" t="s">
        <v>198</v>
      </c>
      <c r="D136" s="93" t="s">
        <v>104</v>
      </c>
      <c r="E136" s="108"/>
      <c r="F136" s="109"/>
      <c r="G136" s="110">
        <f t="shared" si="345"/>
        <v>0</v>
      </c>
      <c r="H136" s="108"/>
      <c r="I136" s="109"/>
      <c r="J136" s="110">
        <f t="shared" si="346"/>
        <v>0</v>
      </c>
      <c r="K136" s="108"/>
      <c r="L136" s="109"/>
      <c r="M136" s="110">
        <f t="shared" si="347"/>
        <v>0</v>
      </c>
      <c r="N136" s="108"/>
      <c r="O136" s="109"/>
      <c r="P136" s="110">
        <f t="shared" si="348"/>
        <v>0</v>
      </c>
      <c r="Q136" s="108"/>
      <c r="R136" s="109"/>
      <c r="S136" s="110">
        <f t="shared" si="349"/>
        <v>0</v>
      </c>
      <c r="T136" s="108"/>
      <c r="U136" s="109"/>
      <c r="V136" s="110">
        <f t="shared" si="350"/>
        <v>0</v>
      </c>
      <c r="W136" s="97">
        <f t="shared" si="351"/>
        <v>0</v>
      </c>
      <c r="X136" s="87">
        <f t="shared" si="352"/>
        <v>0</v>
      </c>
      <c r="Y136" s="87">
        <f t="shared" si="315"/>
        <v>0</v>
      </c>
      <c r="Z136" s="88">
        <v>0</v>
      </c>
      <c r="AA136" s="111"/>
      <c r="AB136" s="90"/>
      <c r="AC136" s="90"/>
      <c r="AD136" s="90"/>
      <c r="AE136" s="90"/>
      <c r="AF136" s="90"/>
      <c r="AG136" s="90"/>
    </row>
    <row r="137" spans="1:33" ht="30" customHeight="1" thickBot="1" x14ac:dyDescent="0.3">
      <c r="A137" s="122" t="s">
        <v>211</v>
      </c>
      <c r="B137" s="123"/>
      <c r="C137" s="375"/>
      <c r="D137" s="385"/>
      <c r="E137" s="129">
        <f>E133+E129+E125</f>
        <v>2</v>
      </c>
      <c r="F137" s="143"/>
      <c r="G137" s="128">
        <f t="shared" ref="G137:H137" si="353">G133+G129+G125</f>
        <v>7538</v>
      </c>
      <c r="H137" s="129">
        <f t="shared" si="353"/>
        <v>2</v>
      </c>
      <c r="I137" s="143"/>
      <c r="J137" s="128">
        <f t="shared" ref="J137:K137" si="354">J133+J129+J125</f>
        <v>7568</v>
      </c>
      <c r="K137" s="144">
        <f t="shared" si="354"/>
        <v>0</v>
      </c>
      <c r="L137" s="143"/>
      <c r="M137" s="128">
        <f t="shared" ref="M137:N137" si="355">M133+M129+M125</f>
        <v>0</v>
      </c>
      <c r="N137" s="144">
        <f t="shared" si="355"/>
        <v>0</v>
      </c>
      <c r="O137" s="143"/>
      <c r="P137" s="128">
        <f t="shared" ref="P137:Q137" si="356">P133+P129+P125</f>
        <v>0</v>
      </c>
      <c r="Q137" s="144">
        <f t="shared" si="356"/>
        <v>0</v>
      </c>
      <c r="R137" s="143"/>
      <c r="S137" s="128">
        <f t="shared" ref="S137:T137" si="357">S133+S129+S125</f>
        <v>0</v>
      </c>
      <c r="T137" s="144">
        <f t="shared" si="357"/>
        <v>0</v>
      </c>
      <c r="U137" s="143"/>
      <c r="V137" s="128">
        <f t="shared" ref="V137:X137" si="358">V133+V129+V125</f>
        <v>0</v>
      </c>
      <c r="W137" s="362">
        <f t="shared" si="358"/>
        <v>7538</v>
      </c>
      <c r="X137" s="362">
        <f t="shared" si="358"/>
        <v>7568</v>
      </c>
      <c r="Y137" s="363">
        <f t="shared" si="315"/>
        <v>-30</v>
      </c>
      <c r="Z137" s="362">
        <f t="shared" si="330"/>
        <v>-3.9798355001326611E-3</v>
      </c>
      <c r="AA137" s="133"/>
      <c r="AB137" s="5"/>
      <c r="AC137" s="5"/>
      <c r="AD137" s="5"/>
      <c r="AE137" s="5"/>
      <c r="AF137" s="5"/>
      <c r="AG137" s="5"/>
    </row>
    <row r="138" spans="1:33" ht="30" customHeight="1" thickBot="1" x14ac:dyDescent="0.3">
      <c r="A138" s="134" t="s">
        <v>65</v>
      </c>
      <c r="B138" s="361">
        <v>7</v>
      </c>
      <c r="C138" s="368" t="s">
        <v>212</v>
      </c>
      <c r="D138" s="369"/>
      <c r="E138" s="370"/>
      <c r="F138" s="370"/>
      <c r="G138" s="370"/>
      <c r="H138" s="370"/>
      <c r="I138" s="370"/>
      <c r="J138" s="370"/>
      <c r="K138" s="370"/>
      <c r="L138" s="370"/>
      <c r="M138" s="370"/>
      <c r="N138" s="370"/>
      <c r="O138" s="370"/>
      <c r="P138" s="370"/>
      <c r="Q138" s="370"/>
      <c r="R138" s="370"/>
      <c r="S138" s="370"/>
      <c r="T138" s="370"/>
      <c r="U138" s="370"/>
      <c r="V138" s="370"/>
      <c r="W138" s="371"/>
      <c r="X138" s="371"/>
      <c r="Y138" s="372"/>
      <c r="Z138" s="371"/>
      <c r="AA138" s="373"/>
      <c r="AB138" s="5"/>
      <c r="AC138" s="5"/>
      <c r="AD138" s="5"/>
      <c r="AE138" s="5"/>
      <c r="AF138" s="5"/>
      <c r="AG138" s="5"/>
    </row>
    <row r="139" spans="1:33" ht="30" customHeight="1" x14ac:dyDescent="0.25">
      <c r="A139" s="248" t="s">
        <v>70</v>
      </c>
      <c r="B139" s="249" t="s">
        <v>213</v>
      </c>
      <c r="C139" s="393" t="s">
        <v>372</v>
      </c>
      <c r="D139" s="394" t="s">
        <v>104</v>
      </c>
      <c r="E139" s="391">
        <v>2</v>
      </c>
      <c r="F139" s="389">
        <v>3200</v>
      </c>
      <c r="G139" s="390">
        <f t="shared" ref="G139:G149" si="359">E139*F139</f>
        <v>6400</v>
      </c>
      <c r="H139" s="391">
        <v>2</v>
      </c>
      <c r="I139" s="389">
        <v>3200</v>
      </c>
      <c r="J139" s="390">
        <f t="shared" ref="J139:J149" si="360">H139*I139</f>
        <v>6400</v>
      </c>
      <c r="K139" s="391"/>
      <c r="L139" s="389"/>
      <c r="M139" s="390">
        <f t="shared" ref="M139:M149" si="361">K139*L139</f>
        <v>0</v>
      </c>
      <c r="N139" s="395">
        <f t="shared" ref="N139:N149" si="362">G139+J139+M139</f>
        <v>12800</v>
      </c>
      <c r="O139" s="117"/>
      <c r="P139" s="118">
        <f t="shared" ref="P139:P149" si="363">N139*O139</f>
        <v>0</v>
      </c>
      <c r="Q139" s="116"/>
      <c r="R139" s="117"/>
      <c r="S139" s="118">
        <f t="shared" ref="S139:S149" si="364">Q139*R139</f>
        <v>0</v>
      </c>
      <c r="T139" s="116"/>
      <c r="U139" s="117"/>
      <c r="V139" s="118">
        <f t="shared" ref="V139:V149" si="365">T139*U139</f>
        <v>0</v>
      </c>
      <c r="W139" s="87">
        <f t="shared" ref="W139:W149" si="366">G139+M139+S139</f>
        <v>6400</v>
      </c>
      <c r="X139" s="87">
        <f t="shared" ref="X139:X149" si="367">J139+P139+V139</f>
        <v>6400</v>
      </c>
      <c r="Y139" s="87">
        <f t="shared" ref="Y139:Y150" si="368">W139-X139</f>
        <v>0</v>
      </c>
      <c r="Z139" s="88">
        <f t="shared" ref="Z139:Z141" si="369">Y139/W139</f>
        <v>0</v>
      </c>
      <c r="AA139" s="119"/>
      <c r="AB139" s="90"/>
      <c r="AC139" s="90"/>
      <c r="AD139" s="90"/>
      <c r="AE139" s="90"/>
      <c r="AF139" s="90"/>
      <c r="AG139" s="90"/>
    </row>
    <row r="140" spans="1:33" ht="30" customHeight="1" x14ac:dyDescent="0.25">
      <c r="A140" s="267" t="s">
        <v>70</v>
      </c>
      <c r="B140" s="268" t="s">
        <v>214</v>
      </c>
      <c r="C140" s="269" t="s">
        <v>215</v>
      </c>
      <c r="D140" s="277" t="s">
        <v>104</v>
      </c>
      <c r="E140" s="271"/>
      <c r="F140" s="272"/>
      <c r="G140" s="273">
        <f t="shared" si="359"/>
        <v>0</v>
      </c>
      <c r="H140" s="271"/>
      <c r="I140" s="272"/>
      <c r="J140" s="273">
        <f t="shared" si="360"/>
        <v>0</v>
      </c>
      <c r="K140" s="271"/>
      <c r="L140" s="272"/>
      <c r="M140" s="273">
        <f t="shared" si="361"/>
        <v>0</v>
      </c>
      <c r="N140" s="278">
        <f t="shared" si="362"/>
        <v>0</v>
      </c>
      <c r="O140" s="84"/>
      <c r="P140" s="85">
        <f t="shared" si="363"/>
        <v>0</v>
      </c>
      <c r="Q140" s="83"/>
      <c r="R140" s="84"/>
      <c r="S140" s="85">
        <f t="shared" si="364"/>
        <v>0</v>
      </c>
      <c r="T140" s="83"/>
      <c r="U140" s="84"/>
      <c r="V140" s="85">
        <f t="shared" si="365"/>
        <v>0</v>
      </c>
      <c r="W140" s="86">
        <f t="shared" si="366"/>
        <v>0</v>
      </c>
      <c r="X140" s="87">
        <f t="shared" si="367"/>
        <v>0</v>
      </c>
      <c r="Y140" s="87">
        <f t="shared" si="368"/>
        <v>0</v>
      </c>
      <c r="Z140" s="88">
        <v>0</v>
      </c>
      <c r="AA140" s="89"/>
      <c r="AB140" s="90"/>
      <c r="AC140" s="90"/>
      <c r="AD140" s="90"/>
      <c r="AE140" s="90"/>
      <c r="AF140" s="90"/>
      <c r="AG140" s="90"/>
    </row>
    <row r="141" spans="1:33" ht="30" customHeight="1" x14ac:dyDescent="0.25">
      <c r="A141" s="248" t="s">
        <v>70</v>
      </c>
      <c r="B141" s="249" t="s">
        <v>216</v>
      </c>
      <c r="C141" s="274" t="s">
        <v>373</v>
      </c>
      <c r="D141" s="275" t="s">
        <v>104</v>
      </c>
      <c r="E141" s="252">
        <v>12</v>
      </c>
      <c r="F141" s="253">
        <v>320</v>
      </c>
      <c r="G141" s="254">
        <f t="shared" si="359"/>
        <v>3840</v>
      </c>
      <c r="H141" s="252">
        <v>12</v>
      </c>
      <c r="I141" s="253">
        <v>320</v>
      </c>
      <c r="J141" s="254">
        <f t="shared" si="360"/>
        <v>3840</v>
      </c>
      <c r="K141" s="252"/>
      <c r="L141" s="253"/>
      <c r="M141" s="254">
        <f t="shared" si="361"/>
        <v>0</v>
      </c>
      <c r="N141" s="276">
        <f t="shared" si="362"/>
        <v>7680</v>
      </c>
      <c r="O141" s="84"/>
      <c r="P141" s="85">
        <f t="shared" si="363"/>
        <v>0</v>
      </c>
      <c r="Q141" s="83"/>
      <c r="R141" s="84"/>
      <c r="S141" s="85">
        <f t="shared" si="364"/>
        <v>0</v>
      </c>
      <c r="T141" s="83"/>
      <c r="U141" s="84"/>
      <c r="V141" s="85">
        <f t="shared" si="365"/>
        <v>0</v>
      </c>
      <c r="W141" s="86">
        <f t="shared" si="366"/>
        <v>3840</v>
      </c>
      <c r="X141" s="87">
        <f t="shared" si="367"/>
        <v>3840</v>
      </c>
      <c r="Y141" s="87">
        <f t="shared" si="368"/>
        <v>0</v>
      </c>
      <c r="Z141" s="88">
        <f t="shared" si="369"/>
        <v>0</v>
      </c>
      <c r="AA141" s="89"/>
      <c r="AB141" s="90"/>
      <c r="AC141" s="90"/>
      <c r="AD141" s="90"/>
      <c r="AE141" s="90"/>
      <c r="AF141" s="90"/>
      <c r="AG141" s="90"/>
    </row>
    <row r="142" spans="1:33" ht="30" customHeight="1" x14ac:dyDescent="0.25">
      <c r="A142" s="267" t="s">
        <v>70</v>
      </c>
      <c r="B142" s="268" t="s">
        <v>217</v>
      </c>
      <c r="C142" s="269" t="s">
        <v>218</v>
      </c>
      <c r="D142" s="277" t="s">
        <v>104</v>
      </c>
      <c r="E142" s="271"/>
      <c r="F142" s="272"/>
      <c r="G142" s="273">
        <f t="shared" si="359"/>
        <v>0</v>
      </c>
      <c r="H142" s="271"/>
      <c r="I142" s="272"/>
      <c r="J142" s="273">
        <f t="shared" si="360"/>
        <v>0</v>
      </c>
      <c r="K142" s="271"/>
      <c r="L142" s="272"/>
      <c r="M142" s="273">
        <f t="shared" si="361"/>
        <v>0</v>
      </c>
      <c r="N142" s="278">
        <f t="shared" si="362"/>
        <v>0</v>
      </c>
      <c r="O142" s="84"/>
      <c r="P142" s="85">
        <f t="shared" si="363"/>
        <v>0</v>
      </c>
      <c r="Q142" s="83"/>
      <c r="R142" s="84"/>
      <c r="S142" s="85">
        <f t="shared" si="364"/>
        <v>0</v>
      </c>
      <c r="T142" s="83"/>
      <c r="U142" s="84"/>
      <c r="V142" s="85">
        <f t="shared" si="365"/>
        <v>0</v>
      </c>
      <c r="W142" s="86">
        <f t="shared" si="366"/>
        <v>0</v>
      </c>
      <c r="X142" s="87">
        <f t="shared" si="367"/>
        <v>0</v>
      </c>
      <c r="Y142" s="87">
        <f t="shared" si="368"/>
        <v>0</v>
      </c>
      <c r="Z142" s="88">
        <v>0</v>
      </c>
      <c r="AA142" s="89"/>
      <c r="AB142" s="90"/>
      <c r="AC142" s="90"/>
      <c r="AD142" s="90"/>
      <c r="AE142" s="90"/>
      <c r="AF142" s="90"/>
      <c r="AG142" s="90"/>
    </row>
    <row r="143" spans="1:33" ht="30" customHeight="1" x14ac:dyDescent="0.25">
      <c r="A143" s="267" t="s">
        <v>70</v>
      </c>
      <c r="B143" s="268" t="s">
        <v>219</v>
      </c>
      <c r="C143" s="269" t="s">
        <v>220</v>
      </c>
      <c r="D143" s="277" t="s">
        <v>104</v>
      </c>
      <c r="E143" s="271"/>
      <c r="F143" s="272"/>
      <c r="G143" s="273">
        <f t="shared" si="359"/>
        <v>0</v>
      </c>
      <c r="H143" s="271"/>
      <c r="I143" s="272"/>
      <c r="J143" s="273">
        <f t="shared" si="360"/>
        <v>0</v>
      </c>
      <c r="K143" s="271"/>
      <c r="L143" s="272"/>
      <c r="M143" s="273">
        <f t="shared" si="361"/>
        <v>0</v>
      </c>
      <c r="N143" s="278">
        <f t="shared" si="362"/>
        <v>0</v>
      </c>
      <c r="O143" s="84"/>
      <c r="P143" s="85">
        <f t="shared" si="363"/>
        <v>0</v>
      </c>
      <c r="Q143" s="83"/>
      <c r="R143" s="84"/>
      <c r="S143" s="85">
        <f t="shared" si="364"/>
        <v>0</v>
      </c>
      <c r="T143" s="83"/>
      <c r="U143" s="84"/>
      <c r="V143" s="85">
        <f t="shared" si="365"/>
        <v>0</v>
      </c>
      <c r="W143" s="86">
        <f t="shared" si="366"/>
        <v>0</v>
      </c>
      <c r="X143" s="87">
        <f t="shared" si="367"/>
        <v>0</v>
      </c>
      <c r="Y143" s="87">
        <f t="shared" si="368"/>
        <v>0</v>
      </c>
      <c r="Z143" s="88">
        <v>0</v>
      </c>
      <c r="AA143" s="89"/>
      <c r="AB143" s="90"/>
      <c r="AC143" s="90"/>
      <c r="AD143" s="90"/>
      <c r="AE143" s="90"/>
      <c r="AF143" s="90"/>
      <c r="AG143" s="90"/>
    </row>
    <row r="144" spans="1:33" ht="28.2" customHeight="1" thickBot="1" x14ac:dyDescent="0.3">
      <c r="A144" s="248" t="s">
        <v>70</v>
      </c>
      <c r="B144" s="249" t="s">
        <v>221</v>
      </c>
      <c r="C144" s="274" t="s">
        <v>374</v>
      </c>
      <c r="D144" s="275" t="s">
        <v>104</v>
      </c>
      <c r="E144" s="252">
        <v>20</v>
      </c>
      <c r="F144" s="253">
        <v>90</v>
      </c>
      <c r="G144" s="254">
        <f t="shared" si="359"/>
        <v>1800</v>
      </c>
      <c r="H144" s="252">
        <v>20</v>
      </c>
      <c r="I144" s="253">
        <v>90</v>
      </c>
      <c r="J144" s="254">
        <f t="shared" si="360"/>
        <v>1800</v>
      </c>
      <c r="K144" s="252"/>
      <c r="L144" s="253"/>
      <c r="M144" s="254">
        <f t="shared" si="361"/>
        <v>0</v>
      </c>
      <c r="N144" s="276">
        <f t="shared" si="362"/>
        <v>3600</v>
      </c>
      <c r="O144" s="84"/>
      <c r="P144" s="85">
        <f t="shared" si="363"/>
        <v>0</v>
      </c>
      <c r="Q144" s="83"/>
      <c r="R144" s="84"/>
      <c r="S144" s="85">
        <f t="shared" si="364"/>
        <v>0</v>
      </c>
      <c r="T144" s="83"/>
      <c r="U144" s="84"/>
      <c r="V144" s="85">
        <f t="shared" si="365"/>
        <v>0</v>
      </c>
      <c r="W144" s="86">
        <f t="shared" si="366"/>
        <v>1800</v>
      </c>
      <c r="X144" s="87">
        <f t="shared" si="367"/>
        <v>1800</v>
      </c>
      <c r="Y144" s="87">
        <f t="shared" si="368"/>
        <v>0</v>
      </c>
      <c r="Z144" s="88">
        <v>0</v>
      </c>
      <c r="AA144" s="89"/>
      <c r="AB144" s="90"/>
      <c r="AC144" s="90"/>
      <c r="AD144" s="90"/>
      <c r="AE144" s="90"/>
      <c r="AF144" s="90"/>
      <c r="AG144" s="90"/>
    </row>
    <row r="145" spans="1:33" ht="30" hidden="1" customHeight="1" thickBot="1" x14ac:dyDescent="0.3">
      <c r="A145" s="267" t="s">
        <v>70</v>
      </c>
      <c r="B145" s="268" t="s">
        <v>222</v>
      </c>
      <c r="C145" s="269" t="s">
        <v>223</v>
      </c>
      <c r="D145" s="277" t="s">
        <v>104</v>
      </c>
      <c r="E145" s="271"/>
      <c r="F145" s="272"/>
      <c r="G145" s="273">
        <f t="shared" si="359"/>
        <v>0</v>
      </c>
      <c r="H145" s="271"/>
      <c r="I145" s="272"/>
      <c r="J145" s="273">
        <f t="shared" si="360"/>
        <v>0</v>
      </c>
      <c r="K145" s="271"/>
      <c r="L145" s="272"/>
      <c r="M145" s="273">
        <f t="shared" si="361"/>
        <v>0</v>
      </c>
      <c r="N145" s="278">
        <f t="shared" si="362"/>
        <v>0</v>
      </c>
      <c r="O145" s="84"/>
      <c r="P145" s="85">
        <f t="shared" si="363"/>
        <v>0</v>
      </c>
      <c r="Q145" s="83"/>
      <c r="R145" s="84"/>
      <c r="S145" s="85">
        <f t="shared" si="364"/>
        <v>0</v>
      </c>
      <c r="T145" s="83"/>
      <c r="U145" s="84"/>
      <c r="V145" s="85">
        <f t="shared" si="365"/>
        <v>0</v>
      </c>
      <c r="W145" s="86">
        <f t="shared" si="366"/>
        <v>0</v>
      </c>
      <c r="X145" s="87">
        <f t="shared" si="367"/>
        <v>0</v>
      </c>
      <c r="Y145" s="87">
        <f t="shared" si="368"/>
        <v>0</v>
      </c>
      <c r="Z145" s="88">
        <v>0</v>
      </c>
      <c r="AA145" s="89"/>
      <c r="AB145" s="90"/>
      <c r="AC145" s="90"/>
      <c r="AD145" s="90"/>
      <c r="AE145" s="90"/>
      <c r="AF145" s="90"/>
      <c r="AG145" s="90"/>
    </row>
    <row r="146" spans="1:33" ht="30" hidden="1" customHeight="1" thickBot="1" x14ac:dyDescent="0.3">
      <c r="A146" s="267" t="s">
        <v>70</v>
      </c>
      <c r="B146" s="268" t="s">
        <v>224</v>
      </c>
      <c r="C146" s="269" t="s">
        <v>225</v>
      </c>
      <c r="D146" s="277" t="s">
        <v>104</v>
      </c>
      <c r="E146" s="271"/>
      <c r="F146" s="272"/>
      <c r="G146" s="273">
        <f t="shared" si="359"/>
        <v>0</v>
      </c>
      <c r="H146" s="271"/>
      <c r="I146" s="272"/>
      <c r="J146" s="273">
        <f t="shared" si="360"/>
        <v>0</v>
      </c>
      <c r="K146" s="271"/>
      <c r="L146" s="272"/>
      <c r="M146" s="273">
        <f t="shared" si="361"/>
        <v>0</v>
      </c>
      <c r="N146" s="278">
        <f t="shared" si="362"/>
        <v>0</v>
      </c>
      <c r="O146" s="84"/>
      <c r="P146" s="85">
        <f t="shared" si="363"/>
        <v>0</v>
      </c>
      <c r="Q146" s="83"/>
      <c r="R146" s="84"/>
      <c r="S146" s="85">
        <f t="shared" si="364"/>
        <v>0</v>
      </c>
      <c r="T146" s="83"/>
      <c r="U146" s="84"/>
      <c r="V146" s="85">
        <f t="shared" si="365"/>
        <v>0</v>
      </c>
      <c r="W146" s="86">
        <f t="shared" si="366"/>
        <v>0</v>
      </c>
      <c r="X146" s="87">
        <f t="shared" si="367"/>
        <v>0</v>
      </c>
      <c r="Y146" s="87">
        <f t="shared" si="368"/>
        <v>0</v>
      </c>
      <c r="Z146" s="88">
        <v>0</v>
      </c>
      <c r="AA146" s="89"/>
      <c r="AB146" s="90"/>
      <c r="AC146" s="90"/>
      <c r="AD146" s="90"/>
      <c r="AE146" s="90"/>
      <c r="AF146" s="90"/>
      <c r="AG146" s="90"/>
    </row>
    <row r="147" spans="1:33" ht="30" hidden="1" customHeight="1" thickBot="1" x14ac:dyDescent="0.3">
      <c r="A147" s="279" t="s">
        <v>70</v>
      </c>
      <c r="B147" s="268" t="s">
        <v>226</v>
      </c>
      <c r="C147" s="280" t="s">
        <v>227</v>
      </c>
      <c r="D147" s="277" t="s">
        <v>104</v>
      </c>
      <c r="E147" s="281"/>
      <c r="F147" s="282"/>
      <c r="G147" s="273">
        <f t="shared" si="359"/>
        <v>0</v>
      </c>
      <c r="H147" s="271"/>
      <c r="I147" s="272"/>
      <c r="J147" s="273">
        <f t="shared" si="360"/>
        <v>0</v>
      </c>
      <c r="K147" s="271"/>
      <c r="L147" s="272"/>
      <c r="M147" s="273">
        <f t="shared" si="361"/>
        <v>0</v>
      </c>
      <c r="N147" s="278">
        <f t="shared" si="362"/>
        <v>0</v>
      </c>
      <c r="O147" s="84"/>
      <c r="P147" s="85">
        <f t="shared" si="363"/>
        <v>0</v>
      </c>
      <c r="Q147" s="83"/>
      <c r="R147" s="84"/>
      <c r="S147" s="85">
        <f t="shared" si="364"/>
        <v>0</v>
      </c>
      <c r="T147" s="83"/>
      <c r="U147" s="84"/>
      <c r="V147" s="85">
        <f t="shared" si="365"/>
        <v>0</v>
      </c>
      <c r="W147" s="86">
        <f t="shared" si="366"/>
        <v>0</v>
      </c>
      <c r="X147" s="87">
        <f t="shared" si="367"/>
        <v>0</v>
      </c>
      <c r="Y147" s="87">
        <f t="shared" si="368"/>
        <v>0</v>
      </c>
      <c r="Z147" s="88">
        <v>0</v>
      </c>
      <c r="AA147" s="98"/>
      <c r="AB147" s="90"/>
      <c r="AC147" s="90"/>
      <c r="AD147" s="90"/>
      <c r="AE147" s="90"/>
      <c r="AF147" s="90"/>
      <c r="AG147" s="90"/>
    </row>
    <row r="148" spans="1:33" ht="30" hidden="1" customHeight="1" thickBot="1" x14ac:dyDescent="0.3">
      <c r="A148" s="279" t="s">
        <v>70</v>
      </c>
      <c r="B148" s="268" t="s">
        <v>228</v>
      </c>
      <c r="C148" s="280" t="s">
        <v>229</v>
      </c>
      <c r="D148" s="283" t="s">
        <v>104</v>
      </c>
      <c r="E148" s="271"/>
      <c r="F148" s="272"/>
      <c r="G148" s="273">
        <f t="shared" si="359"/>
        <v>0</v>
      </c>
      <c r="H148" s="271"/>
      <c r="I148" s="272"/>
      <c r="J148" s="273">
        <f t="shared" si="360"/>
        <v>0</v>
      </c>
      <c r="K148" s="271"/>
      <c r="L148" s="272"/>
      <c r="M148" s="273">
        <f t="shared" si="361"/>
        <v>0</v>
      </c>
      <c r="N148" s="278">
        <f t="shared" si="362"/>
        <v>0</v>
      </c>
      <c r="O148" s="84"/>
      <c r="P148" s="85">
        <f t="shared" si="363"/>
        <v>0</v>
      </c>
      <c r="Q148" s="83"/>
      <c r="R148" s="84"/>
      <c r="S148" s="85">
        <f t="shared" si="364"/>
        <v>0</v>
      </c>
      <c r="T148" s="83"/>
      <c r="U148" s="84"/>
      <c r="V148" s="85">
        <f t="shared" si="365"/>
        <v>0</v>
      </c>
      <c r="W148" s="86">
        <f t="shared" si="366"/>
        <v>0</v>
      </c>
      <c r="X148" s="87">
        <f t="shared" si="367"/>
        <v>0</v>
      </c>
      <c r="Y148" s="87">
        <f t="shared" si="368"/>
        <v>0</v>
      </c>
      <c r="Z148" s="88">
        <v>0</v>
      </c>
      <c r="AA148" s="89"/>
      <c r="AB148" s="90"/>
      <c r="AC148" s="90"/>
      <c r="AD148" s="90"/>
      <c r="AE148" s="90"/>
      <c r="AF148" s="90"/>
      <c r="AG148" s="90"/>
    </row>
    <row r="149" spans="1:33" ht="30" hidden="1" customHeight="1" thickBot="1" x14ac:dyDescent="0.3">
      <c r="A149" s="279" t="s">
        <v>70</v>
      </c>
      <c r="B149" s="268" t="s">
        <v>230</v>
      </c>
      <c r="C149" s="284" t="s">
        <v>231</v>
      </c>
      <c r="D149" s="283"/>
      <c r="E149" s="281"/>
      <c r="F149" s="282">
        <v>0.22</v>
      </c>
      <c r="G149" s="285">
        <f t="shared" si="359"/>
        <v>0</v>
      </c>
      <c r="H149" s="281"/>
      <c r="I149" s="282">
        <v>0.22</v>
      </c>
      <c r="J149" s="285">
        <f t="shared" si="360"/>
        <v>0</v>
      </c>
      <c r="K149" s="281"/>
      <c r="L149" s="282">
        <v>0.22</v>
      </c>
      <c r="M149" s="285">
        <f t="shared" si="361"/>
        <v>0</v>
      </c>
      <c r="N149" s="286">
        <f t="shared" si="362"/>
        <v>0</v>
      </c>
      <c r="O149" s="95">
        <v>0.22</v>
      </c>
      <c r="P149" s="96">
        <f t="shared" si="363"/>
        <v>0</v>
      </c>
      <c r="Q149" s="94"/>
      <c r="R149" s="95">
        <v>0.22</v>
      </c>
      <c r="S149" s="96">
        <f t="shared" si="364"/>
        <v>0</v>
      </c>
      <c r="T149" s="94"/>
      <c r="U149" s="95">
        <v>0.22</v>
      </c>
      <c r="V149" s="96">
        <f t="shared" si="365"/>
        <v>0</v>
      </c>
      <c r="W149" s="97">
        <f t="shared" si="366"/>
        <v>0</v>
      </c>
      <c r="X149" s="87">
        <f t="shared" si="367"/>
        <v>0</v>
      </c>
      <c r="Y149" s="87">
        <f t="shared" si="368"/>
        <v>0</v>
      </c>
      <c r="Z149" s="88">
        <v>0</v>
      </c>
      <c r="AA149" s="111"/>
      <c r="AB149" s="5"/>
      <c r="AC149" s="5"/>
      <c r="AD149" s="5"/>
      <c r="AE149" s="5"/>
      <c r="AF149" s="5"/>
      <c r="AG149" s="5"/>
    </row>
    <row r="150" spans="1:33" ht="28.2" customHeight="1" thickBot="1" x14ac:dyDescent="0.3">
      <c r="A150" s="122" t="s">
        <v>232</v>
      </c>
      <c r="B150" s="123"/>
      <c r="C150" s="124"/>
      <c r="D150" s="125"/>
      <c r="E150" s="129">
        <f>SUM(E139:E148)</f>
        <v>34</v>
      </c>
      <c r="F150" s="143"/>
      <c r="G150" s="128">
        <f>SUM(G139:G149)</f>
        <v>12040</v>
      </c>
      <c r="H150" s="129">
        <f>SUM(H139:H148)</f>
        <v>34</v>
      </c>
      <c r="I150" s="143"/>
      <c r="J150" s="128">
        <f>SUM(J139:J149)</f>
        <v>12040</v>
      </c>
      <c r="K150" s="144">
        <f>SUM(K139:K148)</f>
        <v>0</v>
      </c>
      <c r="L150" s="143"/>
      <c r="M150" s="128">
        <f>SUM(M139:M149)</f>
        <v>0</v>
      </c>
      <c r="N150" s="144">
        <f>SUM(N139:N148)</f>
        <v>24080</v>
      </c>
      <c r="O150" s="143"/>
      <c r="P150" s="128">
        <f>SUM(P139:P149)</f>
        <v>0</v>
      </c>
      <c r="Q150" s="144">
        <f>SUM(Q139:Q148)</f>
        <v>0</v>
      </c>
      <c r="R150" s="143"/>
      <c r="S150" s="128">
        <f>SUM(S139:S149)</f>
        <v>0</v>
      </c>
      <c r="T150" s="144">
        <f>SUM(T139:T148)</f>
        <v>0</v>
      </c>
      <c r="U150" s="143"/>
      <c r="V150" s="128">
        <f t="shared" ref="V150:X150" si="370">SUM(V139:V149)</f>
        <v>0</v>
      </c>
      <c r="W150" s="145">
        <f t="shared" si="370"/>
        <v>12040</v>
      </c>
      <c r="X150" s="145">
        <f t="shared" si="370"/>
        <v>12040</v>
      </c>
      <c r="Y150" s="304">
        <f t="shared" si="368"/>
        <v>0</v>
      </c>
      <c r="Z150" s="145">
        <v>0</v>
      </c>
      <c r="AA150" s="133"/>
      <c r="AB150" s="5"/>
      <c r="AC150" s="5"/>
      <c r="AD150" s="5"/>
      <c r="AE150" s="5"/>
      <c r="AF150" s="5"/>
      <c r="AG150" s="5"/>
    </row>
    <row r="151" spans="1:33" ht="30" hidden="1" customHeight="1" thickBot="1" x14ac:dyDescent="0.3">
      <c r="A151" s="134" t="s">
        <v>65</v>
      </c>
      <c r="B151" s="159">
        <v>8</v>
      </c>
      <c r="C151" s="136" t="s">
        <v>233</v>
      </c>
      <c r="D151" s="137"/>
      <c r="E151" s="65"/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65"/>
      <c r="T151" s="65"/>
      <c r="U151" s="65"/>
      <c r="V151" s="65"/>
      <c r="W151" s="66"/>
      <c r="X151" s="66"/>
      <c r="Y151" s="160"/>
      <c r="Z151" s="66"/>
      <c r="AA151" s="67"/>
      <c r="AB151" s="78"/>
      <c r="AC151" s="78"/>
      <c r="AD151" s="78"/>
      <c r="AE151" s="78"/>
      <c r="AF151" s="78"/>
      <c r="AG151" s="78"/>
    </row>
    <row r="152" spans="1:33" ht="30" hidden="1" customHeight="1" thickBot="1" x14ac:dyDescent="0.3">
      <c r="A152" s="173" t="s">
        <v>70</v>
      </c>
      <c r="B152" s="174" t="s">
        <v>234</v>
      </c>
      <c r="C152" s="162" t="s">
        <v>235</v>
      </c>
      <c r="D152" s="82" t="s">
        <v>236</v>
      </c>
      <c r="E152" s="83"/>
      <c r="F152" s="84"/>
      <c r="G152" s="85">
        <f t="shared" ref="G152:G157" si="371">E152*F152</f>
        <v>0</v>
      </c>
      <c r="H152" s="83"/>
      <c r="I152" s="84"/>
      <c r="J152" s="85">
        <f t="shared" ref="J152:J157" si="372">H152*I152</f>
        <v>0</v>
      </c>
      <c r="K152" s="83"/>
      <c r="L152" s="84"/>
      <c r="M152" s="85">
        <f t="shared" ref="M152:M157" si="373">K152*L152</f>
        <v>0</v>
      </c>
      <c r="N152" s="83"/>
      <c r="O152" s="84"/>
      <c r="P152" s="85">
        <f t="shared" ref="P152:P157" si="374">N152*O152</f>
        <v>0</v>
      </c>
      <c r="Q152" s="83"/>
      <c r="R152" s="84"/>
      <c r="S152" s="85">
        <f t="shared" ref="S152:S157" si="375">Q152*R152</f>
        <v>0</v>
      </c>
      <c r="T152" s="83"/>
      <c r="U152" s="84"/>
      <c r="V152" s="85">
        <f t="shared" ref="V152:V157" si="376">T152*U152</f>
        <v>0</v>
      </c>
      <c r="W152" s="86">
        <f t="shared" ref="W152:W157" si="377">G152+M152+S152</f>
        <v>0</v>
      </c>
      <c r="X152" s="87">
        <f t="shared" ref="X152:X157" si="378">J152+P152+V152</f>
        <v>0</v>
      </c>
      <c r="Y152" s="87">
        <f t="shared" ref="Y152:Y158" si="379">W152-X152</f>
        <v>0</v>
      </c>
      <c r="Z152" s="88">
        <v>0</v>
      </c>
      <c r="AA152" s="89"/>
      <c r="AB152" s="90"/>
      <c r="AC152" s="90"/>
      <c r="AD152" s="90"/>
      <c r="AE152" s="90"/>
      <c r="AF152" s="90"/>
      <c r="AG152" s="90"/>
    </row>
    <row r="153" spans="1:33" ht="30" hidden="1" customHeight="1" thickBot="1" x14ac:dyDescent="0.3">
      <c r="A153" s="173" t="s">
        <v>70</v>
      </c>
      <c r="B153" s="174" t="s">
        <v>237</v>
      </c>
      <c r="C153" s="162" t="s">
        <v>238</v>
      </c>
      <c r="D153" s="82" t="s">
        <v>236</v>
      </c>
      <c r="E153" s="83"/>
      <c r="F153" s="84"/>
      <c r="G153" s="85">
        <f t="shared" si="371"/>
        <v>0</v>
      </c>
      <c r="H153" s="83"/>
      <c r="I153" s="84"/>
      <c r="J153" s="85">
        <f t="shared" si="372"/>
        <v>0</v>
      </c>
      <c r="K153" s="83"/>
      <c r="L153" s="84"/>
      <c r="M153" s="85">
        <f t="shared" si="373"/>
        <v>0</v>
      </c>
      <c r="N153" s="83"/>
      <c r="O153" s="84"/>
      <c r="P153" s="85">
        <f t="shared" si="374"/>
        <v>0</v>
      </c>
      <c r="Q153" s="83"/>
      <c r="R153" s="84"/>
      <c r="S153" s="85">
        <f t="shared" si="375"/>
        <v>0</v>
      </c>
      <c r="T153" s="83"/>
      <c r="U153" s="84"/>
      <c r="V153" s="85">
        <f t="shared" si="376"/>
        <v>0</v>
      </c>
      <c r="W153" s="86">
        <f t="shared" si="377"/>
        <v>0</v>
      </c>
      <c r="X153" s="87">
        <f t="shared" si="378"/>
        <v>0</v>
      </c>
      <c r="Y153" s="87">
        <f t="shared" si="379"/>
        <v>0</v>
      </c>
      <c r="Z153" s="88">
        <v>0</v>
      </c>
      <c r="AA153" s="89"/>
      <c r="AB153" s="90"/>
      <c r="AC153" s="90"/>
      <c r="AD153" s="90"/>
      <c r="AE153" s="90"/>
      <c r="AF153" s="90"/>
      <c r="AG153" s="90"/>
    </row>
    <row r="154" spans="1:33" ht="30" hidden="1" customHeight="1" thickBot="1" x14ac:dyDescent="0.3">
      <c r="A154" s="173" t="s">
        <v>70</v>
      </c>
      <c r="B154" s="174" t="s">
        <v>239</v>
      </c>
      <c r="C154" s="162" t="s">
        <v>240</v>
      </c>
      <c r="D154" s="82" t="s">
        <v>241</v>
      </c>
      <c r="E154" s="83"/>
      <c r="F154" s="84"/>
      <c r="G154" s="85">
        <f t="shared" si="371"/>
        <v>0</v>
      </c>
      <c r="H154" s="83"/>
      <c r="I154" s="84"/>
      <c r="J154" s="85">
        <f t="shared" si="372"/>
        <v>0</v>
      </c>
      <c r="K154" s="83"/>
      <c r="L154" s="84"/>
      <c r="M154" s="85">
        <f t="shared" si="373"/>
        <v>0</v>
      </c>
      <c r="N154" s="83"/>
      <c r="O154" s="84"/>
      <c r="P154" s="85">
        <f t="shared" si="374"/>
        <v>0</v>
      </c>
      <c r="Q154" s="83"/>
      <c r="R154" s="84"/>
      <c r="S154" s="85">
        <f t="shared" si="375"/>
        <v>0</v>
      </c>
      <c r="T154" s="83"/>
      <c r="U154" s="84"/>
      <c r="V154" s="85">
        <f t="shared" si="376"/>
        <v>0</v>
      </c>
      <c r="W154" s="97">
        <f t="shared" si="377"/>
        <v>0</v>
      </c>
      <c r="X154" s="87">
        <f t="shared" si="378"/>
        <v>0</v>
      </c>
      <c r="Y154" s="87">
        <f t="shared" si="379"/>
        <v>0</v>
      </c>
      <c r="Z154" s="88">
        <v>0</v>
      </c>
      <c r="AA154" s="89"/>
      <c r="AB154" s="90"/>
      <c r="AC154" s="90"/>
      <c r="AD154" s="90"/>
      <c r="AE154" s="90"/>
      <c r="AF154" s="90"/>
      <c r="AG154" s="90"/>
    </row>
    <row r="155" spans="1:33" ht="30" hidden="1" customHeight="1" thickBot="1" x14ac:dyDescent="0.3">
      <c r="A155" s="173" t="s">
        <v>70</v>
      </c>
      <c r="B155" s="174" t="s">
        <v>242</v>
      </c>
      <c r="C155" s="162" t="s">
        <v>243</v>
      </c>
      <c r="D155" s="82" t="s">
        <v>241</v>
      </c>
      <c r="E155" s="83"/>
      <c r="F155" s="84"/>
      <c r="G155" s="85">
        <f t="shared" si="371"/>
        <v>0</v>
      </c>
      <c r="H155" s="83"/>
      <c r="I155" s="84"/>
      <c r="J155" s="85">
        <f t="shared" si="372"/>
        <v>0</v>
      </c>
      <c r="K155" s="83"/>
      <c r="L155" s="84"/>
      <c r="M155" s="85">
        <f t="shared" si="373"/>
        <v>0</v>
      </c>
      <c r="N155" s="83"/>
      <c r="O155" s="84"/>
      <c r="P155" s="85">
        <f t="shared" si="374"/>
        <v>0</v>
      </c>
      <c r="Q155" s="83"/>
      <c r="R155" s="84"/>
      <c r="S155" s="85">
        <f t="shared" si="375"/>
        <v>0</v>
      </c>
      <c r="T155" s="83"/>
      <c r="U155" s="84"/>
      <c r="V155" s="85">
        <f t="shared" si="376"/>
        <v>0</v>
      </c>
      <c r="W155" s="97">
        <f t="shared" si="377"/>
        <v>0</v>
      </c>
      <c r="X155" s="87">
        <f t="shared" si="378"/>
        <v>0</v>
      </c>
      <c r="Y155" s="87">
        <f t="shared" si="379"/>
        <v>0</v>
      </c>
      <c r="Z155" s="88">
        <v>0</v>
      </c>
      <c r="AA155" s="89"/>
      <c r="AB155" s="90"/>
      <c r="AC155" s="90"/>
      <c r="AD155" s="90"/>
      <c r="AE155" s="90"/>
      <c r="AF155" s="90"/>
      <c r="AG155" s="90"/>
    </row>
    <row r="156" spans="1:33" ht="30" hidden="1" customHeight="1" thickBot="1" x14ac:dyDescent="0.3">
      <c r="A156" s="173" t="s">
        <v>70</v>
      </c>
      <c r="B156" s="174" t="s">
        <v>244</v>
      </c>
      <c r="C156" s="162" t="s">
        <v>245</v>
      </c>
      <c r="D156" s="82" t="s">
        <v>241</v>
      </c>
      <c r="E156" s="83"/>
      <c r="F156" s="84"/>
      <c r="G156" s="85">
        <f t="shared" si="371"/>
        <v>0</v>
      </c>
      <c r="H156" s="83"/>
      <c r="I156" s="84"/>
      <c r="J156" s="85">
        <f t="shared" si="372"/>
        <v>0</v>
      </c>
      <c r="K156" s="83"/>
      <c r="L156" s="84"/>
      <c r="M156" s="85">
        <f t="shared" si="373"/>
        <v>0</v>
      </c>
      <c r="N156" s="83"/>
      <c r="O156" s="84"/>
      <c r="P156" s="85">
        <f t="shared" si="374"/>
        <v>0</v>
      </c>
      <c r="Q156" s="83"/>
      <c r="R156" s="84"/>
      <c r="S156" s="85">
        <f t="shared" si="375"/>
        <v>0</v>
      </c>
      <c r="T156" s="83"/>
      <c r="U156" s="84"/>
      <c r="V156" s="85">
        <f t="shared" si="376"/>
        <v>0</v>
      </c>
      <c r="W156" s="86">
        <f t="shared" si="377"/>
        <v>0</v>
      </c>
      <c r="X156" s="87">
        <f t="shared" si="378"/>
        <v>0</v>
      </c>
      <c r="Y156" s="87">
        <f t="shared" si="379"/>
        <v>0</v>
      </c>
      <c r="Z156" s="88">
        <v>0</v>
      </c>
      <c r="AA156" s="89"/>
      <c r="AB156" s="90"/>
      <c r="AC156" s="90"/>
      <c r="AD156" s="90"/>
      <c r="AE156" s="90"/>
      <c r="AF156" s="90"/>
      <c r="AG156" s="90"/>
    </row>
    <row r="157" spans="1:33" ht="30" hidden="1" customHeight="1" thickBot="1" x14ac:dyDescent="0.3">
      <c r="A157" s="175" t="s">
        <v>70</v>
      </c>
      <c r="B157" s="176" t="s">
        <v>246</v>
      </c>
      <c r="C157" s="177" t="s">
        <v>247</v>
      </c>
      <c r="D157" s="93"/>
      <c r="E157" s="94"/>
      <c r="F157" s="95">
        <v>0.22</v>
      </c>
      <c r="G157" s="96">
        <f t="shared" si="371"/>
        <v>0</v>
      </c>
      <c r="H157" s="94"/>
      <c r="I157" s="95">
        <v>0.22</v>
      </c>
      <c r="J157" s="96">
        <f t="shared" si="372"/>
        <v>0</v>
      </c>
      <c r="K157" s="94"/>
      <c r="L157" s="95">
        <v>0.22</v>
      </c>
      <c r="M157" s="96">
        <f t="shared" si="373"/>
        <v>0</v>
      </c>
      <c r="N157" s="94"/>
      <c r="O157" s="95">
        <v>0.22</v>
      </c>
      <c r="P157" s="96">
        <f t="shared" si="374"/>
        <v>0</v>
      </c>
      <c r="Q157" s="94"/>
      <c r="R157" s="95">
        <v>0.22</v>
      </c>
      <c r="S157" s="96">
        <f t="shared" si="375"/>
        <v>0</v>
      </c>
      <c r="T157" s="94"/>
      <c r="U157" s="95">
        <v>0.22</v>
      </c>
      <c r="V157" s="96">
        <f t="shared" si="376"/>
        <v>0</v>
      </c>
      <c r="W157" s="97">
        <f t="shared" si="377"/>
        <v>0</v>
      </c>
      <c r="X157" s="87">
        <f t="shared" si="378"/>
        <v>0</v>
      </c>
      <c r="Y157" s="87">
        <f t="shared" si="379"/>
        <v>0</v>
      </c>
      <c r="Z157" s="88">
        <v>0</v>
      </c>
      <c r="AA157" s="111"/>
      <c r="AB157" s="5"/>
      <c r="AC157" s="5"/>
      <c r="AD157" s="5"/>
      <c r="AE157" s="5"/>
      <c r="AF157" s="5"/>
      <c r="AG157" s="5"/>
    </row>
    <row r="158" spans="1:33" ht="30" hidden="1" customHeight="1" thickBot="1" x14ac:dyDescent="0.3">
      <c r="A158" s="122" t="s">
        <v>248</v>
      </c>
      <c r="B158" s="123"/>
      <c r="C158" s="375"/>
      <c r="D158" s="385"/>
      <c r="E158" s="129">
        <f>SUM(E152:E156)</f>
        <v>0</v>
      </c>
      <c r="F158" s="143"/>
      <c r="G158" s="129">
        <f>SUM(G152:G157)</f>
        <v>0</v>
      </c>
      <c r="H158" s="129">
        <f>SUM(H152:H156)</f>
        <v>0</v>
      </c>
      <c r="I158" s="143"/>
      <c r="J158" s="129">
        <f>SUM(J152:J157)</f>
        <v>0</v>
      </c>
      <c r="K158" s="129">
        <f>SUM(K152:K156)</f>
        <v>0</v>
      </c>
      <c r="L158" s="143"/>
      <c r="M158" s="129">
        <f>SUM(M152:M157)</f>
        <v>0</v>
      </c>
      <c r="N158" s="129">
        <f>SUM(N152:N156)</f>
        <v>0</v>
      </c>
      <c r="O158" s="143"/>
      <c r="P158" s="129">
        <f>SUM(P152:P157)</f>
        <v>0</v>
      </c>
      <c r="Q158" s="129">
        <f>SUM(Q152:Q156)</f>
        <v>0</v>
      </c>
      <c r="R158" s="143"/>
      <c r="S158" s="129">
        <f>SUM(S152:S157)</f>
        <v>0</v>
      </c>
      <c r="T158" s="129">
        <f>SUM(T152:T156)</f>
        <v>0</v>
      </c>
      <c r="U158" s="143"/>
      <c r="V158" s="129">
        <f t="shared" ref="V158:X158" si="380">SUM(V152:V157)</f>
        <v>0</v>
      </c>
      <c r="W158" s="362">
        <f t="shared" si="380"/>
        <v>0</v>
      </c>
      <c r="X158" s="362">
        <f t="shared" si="380"/>
        <v>0</v>
      </c>
      <c r="Y158" s="363">
        <f t="shared" si="379"/>
        <v>0</v>
      </c>
      <c r="Z158" s="362">
        <v>0</v>
      </c>
      <c r="AA158" s="133"/>
      <c r="AB158" s="5"/>
      <c r="AC158" s="5"/>
      <c r="AD158" s="5"/>
      <c r="AE158" s="5"/>
      <c r="AF158" s="5"/>
      <c r="AG158" s="5"/>
    </row>
    <row r="159" spans="1:33" ht="30" customHeight="1" thickBot="1" x14ac:dyDescent="0.3">
      <c r="A159" s="134" t="s">
        <v>65</v>
      </c>
      <c r="B159" s="384">
        <v>9</v>
      </c>
      <c r="C159" s="368" t="s">
        <v>249</v>
      </c>
      <c r="D159" s="369"/>
      <c r="E159" s="370"/>
      <c r="F159" s="370"/>
      <c r="G159" s="370"/>
      <c r="H159" s="370"/>
      <c r="I159" s="370"/>
      <c r="J159" s="370"/>
      <c r="K159" s="370"/>
      <c r="L159" s="370"/>
      <c r="M159" s="370"/>
      <c r="N159" s="370"/>
      <c r="O159" s="370"/>
      <c r="P159" s="370"/>
      <c r="Q159" s="370"/>
      <c r="R159" s="370"/>
      <c r="S159" s="370"/>
      <c r="T159" s="370"/>
      <c r="U159" s="370"/>
      <c r="V159" s="370"/>
      <c r="W159" s="371"/>
      <c r="X159" s="371"/>
      <c r="Y159" s="371"/>
      <c r="Z159" s="371"/>
      <c r="AA159" s="373"/>
      <c r="AB159" s="5"/>
      <c r="AC159" s="5"/>
      <c r="AD159" s="5"/>
      <c r="AE159" s="5"/>
      <c r="AF159" s="5"/>
      <c r="AG159" s="5"/>
    </row>
    <row r="160" spans="1:33" ht="28.2" customHeight="1" thickBot="1" x14ac:dyDescent="0.3">
      <c r="A160" s="287" t="s">
        <v>70</v>
      </c>
      <c r="B160" s="288">
        <v>43839</v>
      </c>
      <c r="C160" s="386" t="s">
        <v>375</v>
      </c>
      <c r="D160" s="387" t="s">
        <v>135</v>
      </c>
      <c r="E160" s="388">
        <v>2</v>
      </c>
      <c r="F160" s="389">
        <v>5600</v>
      </c>
      <c r="G160" s="390">
        <f t="shared" ref="G160" si="381">E160*F160</f>
        <v>11200</v>
      </c>
      <c r="H160" s="391">
        <v>2</v>
      </c>
      <c r="I160" s="389">
        <v>5600</v>
      </c>
      <c r="J160" s="390">
        <f t="shared" ref="J160" si="382">H160*I160</f>
        <v>11200</v>
      </c>
      <c r="K160" s="391"/>
      <c r="L160" s="389"/>
      <c r="M160" s="390">
        <f t="shared" ref="M160" si="383">K160*L160</f>
        <v>0</v>
      </c>
      <c r="N160" s="392">
        <f t="shared" ref="N160" si="384">G160+J160+M160</f>
        <v>22400</v>
      </c>
      <c r="O160" s="117"/>
      <c r="P160" s="118">
        <f t="shared" ref="P160:P165" si="385">N160*O160</f>
        <v>0</v>
      </c>
      <c r="Q160" s="116"/>
      <c r="R160" s="117"/>
      <c r="S160" s="118">
        <f t="shared" ref="S160:S165" si="386">Q160*R160</f>
        <v>0</v>
      </c>
      <c r="T160" s="116"/>
      <c r="U160" s="117"/>
      <c r="V160" s="118">
        <f t="shared" ref="V160:V165" si="387">T160*U160</f>
        <v>0</v>
      </c>
      <c r="W160" s="87">
        <f t="shared" ref="W160:W165" si="388">G160+M160+S160</f>
        <v>11200</v>
      </c>
      <c r="X160" s="87">
        <f t="shared" ref="X160:X165" si="389">J160+P160+V160</f>
        <v>11200</v>
      </c>
      <c r="Y160" s="87">
        <f t="shared" ref="Y160:Y166" si="390">W160-X160</f>
        <v>0</v>
      </c>
      <c r="Z160" s="88">
        <f t="shared" ref="Z160:Z166" si="391">Y160/W160</f>
        <v>0</v>
      </c>
      <c r="AA160" s="119"/>
      <c r="AB160" s="90"/>
      <c r="AC160" s="90"/>
      <c r="AD160" s="90"/>
      <c r="AE160" s="90"/>
      <c r="AF160" s="90"/>
      <c r="AG160" s="90"/>
    </row>
    <row r="161" spans="1:33" ht="30" hidden="1" customHeight="1" thickBot="1" x14ac:dyDescent="0.3">
      <c r="A161" s="79" t="s">
        <v>70</v>
      </c>
      <c r="B161" s="179">
        <v>43870</v>
      </c>
      <c r="C161" s="81" t="s">
        <v>250</v>
      </c>
      <c r="D161" s="180"/>
      <c r="E161" s="181"/>
      <c r="F161" s="84"/>
      <c r="G161" s="85">
        <f t="shared" ref="G161:G165" si="392">E161*F161</f>
        <v>0</v>
      </c>
      <c r="H161" s="181"/>
      <c r="I161" s="84"/>
      <c r="J161" s="85">
        <f t="shared" ref="J161:J165" si="393">H161*I161</f>
        <v>0</v>
      </c>
      <c r="K161" s="83"/>
      <c r="L161" s="84"/>
      <c r="M161" s="85">
        <f t="shared" ref="M161:M165" si="394">K161*L161</f>
        <v>0</v>
      </c>
      <c r="N161" s="83"/>
      <c r="O161" s="84"/>
      <c r="P161" s="85">
        <f t="shared" si="385"/>
        <v>0</v>
      </c>
      <c r="Q161" s="83"/>
      <c r="R161" s="84"/>
      <c r="S161" s="85">
        <f t="shared" si="386"/>
        <v>0</v>
      </c>
      <c r="T161" s="83"/>
      <c r="U161" s="84"/>
      <c r="V161" s="85">
        <f t="shared" si="387"/>
        <v>0</v>
      </c>
      <c r="W161" s="86">
        <f t="shared" si="388"/>
        <v>0</v>
      </c>
      <c r="X161" s="87">
        <f t="shared" si="389"/>
        <v>0</v>
      </c>
      <c r="Y161" s="87">
        <f t="shared" si="390"/>
        <v>0</v>
      </c>
      <c r="Z161" s="88">
        <v>0</v>
      </c>
      <c r="AA161" s="89"/>
      <c r="AB161" s="90"/>
      <c r="AC161" s="90"/>
      <c r="AD161" s="90"/>
      <c r="AE161" s="90"/>
      <c r="AF161" s="90"/>
      <c r="AG161" s="90"/>
    </row>
    <row r="162" spans="1:33" ht="30" hidden="1" customHeight="1" thickBot="1" x14ac:dyDescent="0.3">
      <c r="A162" s="79" t="s">
        <v>70</v>
      </c>
      <c r="B162" s="179">
        <v>43899</v>
      </c>
      <c r="C162" s="81" t="s">
        <v>251</v>
      </c>
      <c r="D162" s="180"/>
      <c r="E162" s="181"/>
      <c r="F162" s="84"/>
      <c r="G162" s="85">
        <f t="shared" si="392"/>
        <v>0</v>
      </c>
      <c r="H162" s="181"/>
      <c r="I162" s="84"/>
      <c r="J162" s="85">
        <f t="shared" si="393"/>
        <v>0</v>
      </c>
      <c r="K162" s="83"/>
      <c r="L162" s="84"/>
      <c r="M162" s="85">
        <f t="shared" si="394"/>
        <v>0</v>
      </c>
      <c r="N162" s="83"/>
      <c r="O162" s="84"/>
      <c r="P162" s="85">
        <f t="shared" si="385"/>
        <v>0</v>
      </c>
      <c r="Q162" s="83"/>
      <c r="R162" s="84"/>
      <c r="S162" s="85">
        <f t="shared" si="386"/>
        <v>0</v>
      </c>
      <c r="T162" s="83"/>
      <c r="U162" s="84"/>
      <c r="V162" s="85">
        <f t="shared" si="387"/>
        <v>0</v>
      </c>
      <c r="W162" s="86">
        <f t="shared" si="388"/>
        <v>0</v>
      </c>
      <c r="X162" s="87">
        <f t="shared" si="389"/>
        <v>0</v>
      </c>
      <c r="Y162" s="87">
        <f t="shared" si="390"/>
        <v>0</v>
      </c>
      <c r="Z162" s="88">
        <v>0</v>
      </c>
      <c r="AA162" s="89"/>
      <c r="AB162" s="90"/>
      <c r="AC162" s="90"/>
      <c r="AD162" s="90"/>
      <c r="AE162" s="90"/>
      <c r="AF162" s="90"/>
      <c r="AG162" s="90"/>
    </row>
    <row r="163" spans="1:33" ht="30" hidden="1" customHeight="1" thickBot="1" x14ac:dyDescent="0.3">
      <c r="A163" s="79" t="s">
        <v>70</v>
      </c>
      <c r="B163" s="179">
        <v>43930</v>
      </c>
      <c r="C163" s="81" t="s">
        <v>252</v>
      </c>
      <c r="D163" s="180"/>
      <c r="E163" s="181"/>
      <c r="F163" s="84"/>
      <c r="G163" s="85">
        <f t="shared" si="392"/>
        <v>0</v>
      </c>
      <c r="H163" s="181"/>
      <c r="I163" s="84"/>
      <c r="J163" s="85">
        <f t="shared" si="393"/>
        <v>0</v>
      </c>
      <c r="K163" s="83"/>
      <c r="L163" s="84"/>
      <c r="M163" s="85">
        <f t="shared" si="394"/>
        <v>0</v>
      </c>
      <c r="N163" s="83"/>
      <c r="O163" s="84"/>
      <c r="P163" s="85">
        <f t="shared" si="385"/>
        <v>0</v>
      </c>
      <c r="Q163" s="83"/>
      <c r="R163" s="84"/>
      <c r="S163" s="85">
        <f t="shared" si="386"/>
        <v>0</v>
      </c>
      <c r="T163" s="83"/>
      <c r="U163" s="84"/>
      <c r="V163" s="85">
        <f t="shared" si="387"/>
        <v>0</v>
      </c>
      <c r="W163" s="86">
        <f t="shared" si="388"/>
        <v>0</v>
      </c>
      <c r="X163" s="87">
        <f t="shared" si="389"/>
        <v>0</v>
      </c>
      <c r="Y163" s="87">
        <f t="shared" si="390"/>
        <v>0</v>
      </c>
      <c r="Z163" s="88">
        <v>0</v>
      </c>
      <c r="AA163" s="89"/>
      <c r="AB163" s="90"/>
      <c r="AC163" s="90"/>
      <c r="AD163" s="90"/>
      <c r="AE163" s="90"/>
      <c r="AF163" s="90"/>
      <c r="AG163" s="90"/>
    </row>
    <row r="164" spans="1:33" ht="30" hidden="1" customHeight="1" thickBot="1" x14ac:dyDescent="0.3">
      <c r="A164" s="91" t="s">
        <v>70</v>
      </c>
      <c r="B164" s="179">
        <v>43960</v>
      </c>
      <c r="C164" s="120" t="s">
        <v>253</v>
      </c>
      <c r="D164" s="182"/>
      <c r="E164" s="183"/>
      <c r="F164" s="95"/>
      <c r="G164" s="96">
        <f t="shared" si="392"/>
        <v>0</v>
      </c>
      <c r="H164" s="183"/>
      <c r="I164" s="95"/>
      <c r="J164" s="96">
        <f t="shared" si="393"/>
        <v>0</v>
      </c>
      <c r="K164" s="94"/>
      <c r="L164" s="95"/>
      <c r="M164" s="96">
        <f t="shared" si="394"/>
        <v>0</v>
      </c>
      <c r="N164" s="94"/>
      <c r="O164" s="95"/>
      <c r="P164" s="96">
        <f t="shared" si="385"/>
        <v>0</v>
      </c>
      <c r="Q164" s="94"/>
      <c r="R164" s="95"/>
      <c r="S164" s="96">
        <f t="shared" si="386"/>
        <v>0</v>
      </c>
      <c r="T164" s="94"/>
      <c r="U164" s="95"/>
      <c r="V164" s="96">
        <f t="shared" si="387"/>
        <v>0</v>
      </c>
      <c r="W164" s="97">
        <f t="shared" si="388"/>
        <v>0</v>
      </c>
      <c r="X164" s="87">
        <f t="shared" si="389"/>
        <v>0</v>
      </c>
      <c r="Y164" s="87">
        <f t="shared" si="390"/>
        <v>0</v>
      </c>
      <c r="Z164" s="88">
        <v>0</v>
      </c>
      <c r="AA164" s="98"/>
      <c r="AB164" s="90"/>
      <c r="AC164" s="90"/>
      <c r="AD164" s="90"/>
      <c r="AE164" s="90"/>
      <c r="AF164" s="90"/>
      <c r="AG164" s="90"/>
    </row>
    <row r="165" spans="1:33" ht="30" hidden="1" customHeight="1" thickBot="1" x14ac:dyDescent="0.3">
      <c r="A165" s="91" t="s">
        <v>70</v>
      </c>
      <c r="B165" s="179">
        <v>43991</v>
      </c>
      <c r="C165" s="172" t="s">
        <v>254</v>
      </c>
      <c r="D165" s="107"/>
      <c r="E165" s="94"/>
      <c r="F165" s="95">
        <v>0.22</v>
      </c>
      <c r="G165" s="96">
        <f t="shared" si="392"/>
        <v>0</v>
      </c>
      <c r="H165" s="94"/>
      <c r="I165" s="95">
        <v>0.22</v>
      </c>
      <c r="J165" s="96">
        <f t="shared" si="393"/>
        <v>0</v>
      </c>
      <c r="K165" s="94"/>
      <c r="L165" s="95">
        <v>0.22</v>
      </c>
      <c r="M165" s="96">
        <f t="shared" si="394"/>
        <v>0</v>
      </c>
      <c r="N165" s="94"/>
      <c r="O165" s="95">
        <v>0.22</v>
      </c>
      <c r="P165" s="96">
        <f t="shared" si="385"/>
        <v>0</v>
      </c>
      <c r="Q165" s="94"/>
      <c r="R165" s="95">
        <v>0.22</v>
      </c>
      <c r="S165" s="96">
        <f t="shared" si="386"/>
        <v>0</v>
      </c>
      <c r="T165" s="94"/>
      <c r="U165" s="95">
        <v>0.22</v>
      </c>
      <c r="V165" s="96">
        <f t="shared" si="387"/>
        <v>0</v>
      </c>
      <c r="W165" s="97">
        <f t="shared" si="388"/>
        <v>0</v>
      </c>
      <c r="X165" s="87">
        <f t="shared" si="389"/>
        <v>0</v>
      </c>
      <c r="Y165" s="87">
        <f t="shared" si="390"/>
        <v>0</v>
      </c>
      <c r="Z165" s="88">
        <v>0</v>
      </c>
      <c r="AA165" s="111"/>
      <c r="AB165" s="5"/>
      <c r="AC165" s="5"/>
      <c r="AD165" s="5"/>
      <c r="AE165" s="5"/>
      <c r="AF165" s="5"/>
      <c r="AG165" s="5"/>
    </row>
    <row r="166" spans="1:33" ht="26.4" customHeight="1" thickBot="1" x14ac:dyDescent="0.3">
      <c r="A166" s="122" t="s">
        <v>255</v>
      </c>
      <c r="B166" s="123"/>
      <c r="C166" s="124"/>
      <c r="D166" s="125"/>
      <c r="E166" s="129">
        <f>SUM(E160:E164)</f>
        <v>2</v>
      </c>
      <c r="F166" s="143"/>
      <c r="G166" s="128">
        <f>SUM(G160:G165)</f>
        <v>11200</v>
      </c>
      <c r="H166" s="129">
        <f>SUM(H160:H164)</f>
        <v>2</v>
      </c>
      <c r="I166" s="143"/>
      <c r="J166" s="128">
        <f>SUM(J160:J165)</f>
        <v>11200</v>
      </c>
      <c r="K166" s="144">
        <f>SUM(K160:K164)</f>
        <v>0</v>
      </c>
      <c r="L166" s="143"/>
      <c r="M166" s="128">
        <f>SUM(M160:M165)</f>
        <v>0</v>
      </c>
      <c r="N166" s="144">
        <f>SUM(N160:N164)</f>
        <v>22400</v>
      </c>
      <c r="O166" s="143"/>
      <c r="P166" s="128">
        <f>SUM(P160:P165)</f>
        <v>0</v>
      </c>
      <c r="Q166" s="144">
        <f>SUM(Q160:Q164)</f>
        <v>0</v>
      </c>
      <c r="R166" s="143"/>
      <c r="S166" s="128">
        <f>SUM(S160:S165)</f>
        <v>0</v>
      </c>
      <c r="T166" s="144">
        <f>SUM(T160:T164)</f>
        <v>0</v>
      </c>
      <c r="U166" s="143"/>
      <c r="V166" s="128">
        <f t="shared" ref="V166:X166" si="395">SUM(V160:V165)</f>
        <v>0</v>
      </c>
      <c r="W166" s="145">
        <f t="shared" si="395"/>
        <v>11200</v>
      </c>
      <c r="X166" s="145">
        <f t="shared" si="395"/>
        <v>11200</v>
      </c>
      <c r="Y166" s="304">
        <f t="shared" si="390"/>
        <v>0</v>
      </c>
      <c r="Z166" s="145">
        <f t="shared" si="391"/>
        <v>0</v>
      </c>
      <c r="AA166" s="133"/>
      <c r="AB166" s="5"/>
      <c r="AC166" s="5"/>
      <c r="AD166" s="5"/>
      <c r="AE166" s="5"/>
      <c r="AF166" s="5"/>
      <c r="AG166" s="5"/>
    </row>
    <row r="167" spans="1:33" ht="30" hidden="1" customHeight="1" thickBot="1" x14ac:dyDescent="0.3">
      <c r="A167" s="134" t="s">
        <v>65</v>
      </c>
      <c r="B167" s="159">
        <v>10</v>
      </c>
      <c r="C167" s="136" t="s">
        <v>256</v>
      </c>
      <c r="D167" s="137"/>
      <c r="E167" s="65"/>
      <c r="F167" s="65"/>
      <c r="G167" s="65"/>
      <c r="H167" s="65"/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65"/>
      <c r="T167" s="65"/>
      <c r="U167" s="65"/>
      <c r="V167" s="65"/>
      <c r="W167" s="66"/>
      <c r="X167" s="66"/>
      <c r="Y167" s="160"/>
      <c r="Z167" s="66"/>
      <c r="AA167" s="67"/>
      <c r="AB167" s="5"/>
      <c r="AC167" s="5"/>
      <c r="AD167" s="5"/>
      <c r="AE167" s="5"/>
      <c r="AF167" s="5"/>
      <c r="AG167" s="5"/>
    </row>
    <row r="168" spans="1:33" ht="30" hidden="1" customHeight="1" thickBot="1" x14ac:dyDescent="0.3">
      <c r="A168" s="79" t="s">
        <v>70</v>
      </c>
      <c r="B168" s="179">
        <v>43840</v>
      </c>
      <c r="C168" s="184" t="s">
        <v>257</v>
      </c>
      <c r="D168" s="178"/>
      <c r="E168" s="185"/>
      <c r="F168" s="117"/>
      <c r="G168" s="118">
        <f t="shared" ref="G168:G172" si="396">E168*F168</f>
        <v>0</v>
      </c>
      <c r="H168" s="185"/>
      <c r="I168" s="117"/>
      <c r="J168" s="118">
        <f t="shared" ref="J168:J172" si="397">H168*I168</f>
        <v>0</v>
      </c>
      <c r="K168" s="116"/>
      <c r="L168" s="117"/>
      <c r="M168" s="118">
        <f t="shared" ref="M168:M172" si="398">K168*L168</f>
        <v>0</v>
      </c>
      <c r="N168" s="116"/>
      <c r="O168" s="117"/>
      <c r="P168" s="118">
        <f t="shared" ref="P168:P172" si="399">N168*O168</f>
        <v>0</v>
      </c>
      <c r="Q168" s="116"/>
      <c r="R168" s="117"/>
      <c r="S168" s="118">
        <f t="shared" ref="S168:S172" si="400">Q168*R168</f>
        <v>0</v>
      </c>
      <c r="T168" s="116"/>
      <c r="U168" s="117"/>
      <c r="V168" s="118">
        <f t="shared" ref="V168:V172" si="401">T168*U168</f>
        <v>0</v>
      </c>
      <c r="W168" s="186">
        <f t="shared" ref="W168:W172" si="402">G168+M168+S168</f>
        <v>0</v>
      </c>
      <c r="X168" s="87">
        <f t="shared" ref="X168:X172" si="403">J168+P168+V168</f>
        <v>0</v>
      </c>
      <c r="Y168" s="87">
        <f t="shared" ref="Y168:Y173" si="404">W168-X168</f>
        <v>0</v>
      </c>
      <c r="Z168" s="88">
        <v>0</v>
      </c>
      <c r="AA168" s="187"/>
      <c r="AB168" s="90"/>
      <c r="AC168" s="90"/>
      <c r="AD168" s="90"/>
      <c r="AE168" s="90"/>
      <c r="AF168" s="90"/>
      <c r="AG168" s="90"/>
    </row>
    <row r="169" spans="1:33" ht="30" hidden="1" customHeight="1" thickBot="1" x14ac:dyDescent="0.3">
      <c r="A169" s="79" t="s">
        <v>70</v>
      </c>
      <c r="B169" s="179">
        <v>43871</v>
      </c>
      <c r="C169" s="184" t="s">
        <v>257</v>
      </c>
      <c r="D169" s="180"/>
      <c r="E169" s="181"/>
      <c r="F169" s="84"/>
      <c r="G169" s="85">
        <f t="shared" si="396"/>
        <v>0</v>
      </c>
      <c r="H169" s="181"/>
      <c r="I169" s="84"/>
      <c r="J169" s="85">
        <f t="shared" si="397"/>
        <v>0</v>
      </c>
      <c r="K169" s="83"/>
      <c r="L169" s="84"/>
      <c r="M169" s="85">
        <f t="shared" si="398"/>
        <v>0</v>
      </c>
      <c r="N169" s="83"/>
      <c r="O169" s="84"/>
      <c r="P169" s="85">
        <f t="shared" si="399"/>
        <v>0</v>
      </c>
      <c r="Q169" s="83"/>
      <c r="R169" s="84"/>
      <c r="S169" s="85">
        <f t="shared" si="400"/>
        <v>0</v>
      </c>
      <c r="T169" s="83"/>
      <c r="U169" s="84"/>
      <c r="V169" s="85">
        <f t="shared" si="401"/>
        <v>0</v>
      </c>
      <c r="W169" s="86">
        <f t="shared" si="402"/>
        <v>0</v>
      </c>
      <c r="X169" s="87">
        <f t="shared" si="403"/>
        <v>0</v>
      </c>
      <c r="Y169" s="87">
        <f t="shared" si="404"/>
        <v>0</v>
      </c>
      <c r="Z169" s="88">
        <v>0</v>
      </c>
      <c r="AA169" s="89"/>
      <c r="AB169" s="90"/>
      <c r="AC169" s="90"/>
      <c r="AD169" s="90"/>
      <c r="AE169" s="90"/>
      <c r="AF169" s="90"/>
      <c r="AG169" s="90"/>
    </row>
    <row r="170" spans="1:33" ht="30" hidden="1" customHeight="1" thickBot="1" x14ac:dyDescent="0.3">
      <c r="A170" s="79" t="s">
        <v>70</v>
      </c>
      <c r="B170" s="179">
        <v>43900</v>
      </c>
      <c r="C170" s="184" t="s">
        <v>257</v>
      </c>
      <c r="D170" s="180"/>
      <c r="E170" s="181"/>
      <c r="F170" s="84"/>
      <c r="G170" s="85">
        <f t="shared" si="396"/>
        <v>0</v>
      </c>
      <c r="H170" s="181"/>
      <c r="I170" s="84"/>
      <c r="J170" s="85">
        <f t="shared" si="397"/>
        <v>0</v>
      </c>
      <c r="K170" s="83"/>
      <c r="L170" s="84"/>
      <c r="M170" s="85">
        <f t="shared" si="398"/>
        <v>0</v>
      </c>
      <c r="N170" s="83"/>
      <c r="O170" s="84"/>
      <c r="P170" s="85">
        <f t="shared" si="399"/>
        <v>0</v>
      </c>
      <c r="Q170" s="83"/>
      <c r="R170" s="84"/>
      <c r="S170" s="85">
        <f t="shared" si="400"/>
        <v>0</v>
      </c>
      <c r="T170" s="83"/>
      <c r="U170" s="84"/>
      <c r="V170" s="85">
        <f t="shared" si="401"/>
        <v>0</v>
      </c>
      <c r="W170" s="86">
        <f t="shared" si="402"/>
        <v>0</v>
      </c>
      <c r="X170" s="87">
        <f t="shared" si="403"/>
        <v>0</v>
      </c>
      <c r="Y170" s="87">
        <f t="shared" si="404"/>
        <v>0</v>
      </c>
      <c r="Z170" s="88">
        <v>0</v>
      </c>
      <c r="AA170" s="89"/>
      <c r="AB170" s="90"/>
      <c r="AC170" s="90"/>
      <c r="AD170" s="90"/>
      <c r="AE170" s="90"/>
      <c r="AF170" s="90"/>
      <c r="AG170" s="90"/>
    </row>
    <row r="171" spans="1:33" ht="30" hidden="1" customHeight="1" thickBot="1" x14ac:dyDescent="0.3">
      <c r="A171" s="91" t="s">
        <v>70</v>
      </c>
      <c r="B171" s="188">
        <v>43931</v>
      </c>
      <c r="C171" s="120" t="s">
        <v>258</v>
      </c>
      <c r="D171" s="182" t="s">
        <v>73</v>
      </c>
      <c r="E171" s="183"/>
      <c r="F171" s="95"/>
      <c r="G171" s="85">
        <f t="shared" si="396"/>
        <v>0</v>
      </c>
      <c r="H171" s="183"/>
      <c r="I171" s="95"/>
      <c r="J171" s="85">
        <f t="shared" si="397"/>
        <v>0</v>
      </c>
      <c r="K171" s="94"/>
      <c r="L171" s="95"/>
      <c r="M171" s="96">
        <f t="shared" si="398"/>
        <v>0</v>
      </c>
      <c r="N171" s="94"/>
      <c r="O171" s="95"/>
      <c r="P171" s="96">
        <f t="shared" si="399"/>
        <v>0</v>
      </c>
      <c r="Q171" s="94"/>
      <c r="R171" s="95"/>
      <c r="S171" s="96">
        <f t="shared" si="400"/>
        <v>0</v>
      </c>
      <c r="T171" s="94"/>
      <c r="U171" s="95"/>
      <c r="V171" s="96">
        <f t="shared" si="401"/>
        <v>0</v>
      </c>
      <c r="W171" s="189">
        <f t="shared" si="402"/>
        <v>0</v>
      </c>
      <c r="X171" s="87">
        <f t="shared" si="403"/>
        <v>0</v>
      </c>
      <c r="Y171" s="87">
        <f t="shared" si="404"/>
        <v>0</v>
      </c>
      <c r="Z171" s="88">
        <v>0</v>
      </c>
      <c r="AA171" s="190"/>
      <c r="AB171" s="90"/>
      <c r="AC171" s="90"/>
      <c r="AD171" s="90"/>
      <c r="AE171" s="90"/>
      <c r="AF171" s="90"/>
      <c r="AG171" s="90"/>
    </row>
    <row r="172" spans="1:33" ht="30" hidden="1" customHeight="1" thickBot="1" x14ac:dyDescent="0.3">
      <c r="A172" s="91" t="s">
        <v>70</v>
      </c>
      <c r="B172" s="191">
        <v>43961</v>
      </c>
      <c r="C172" s="172" t="s">
        <v>259</v>
      </c>
      <c r="D172" s="192"/>
      <c r="E172" s="94"/>
      <c r="F172" s="95">
        <v>0.22</v>
      </c>
      <c r="G172" s="96">
        <f t="shared" si="396"/>
        <v>0</v>
      </c>
      <c r="H172" s="94"/>
      <c r="I172" s="95">
        <v>0.22</v>
      </c>
      <c r="J172" s="96">
        <f t="shared" si="397"/>
        <v>0</v>
      </c>
      <c r="K172" s="94"/>
      <c r="L172" s="95">
        <v>0.22</v>
      </c>
      <c r="M172" s="96">
        <f t="shared" si="398"/>
        <v>0</v>
      </c>
      <c r="N172" s="94"/>
      <c r="O172" s="95">
        <v>0.22</v>
      </c>
      <c r="P172" s="96">
        <f t="shared" si="399"/>
        <v>0</v>
      </c>
      <c r="Q172" s="94"/>
      <c r="R172" s="95">
        <v>0.22</v>
      </c>
      <c r="S172" s="96">
        <f t="shared" si="400"/>
        <v>0</v>
      </c>
      <c r="T172" s="94"/>
      <c r="U172" s="95">
        <v>0.22</v>
      </c>
      <c r="V172" s="96">
        <f t="shared" si="401"/>
        <v>0</v>
      </c>
      <c r="W172" s="97">
        <f t="shared" si="402"/>
        <v>0</v>
      </c>
      <c r="X172" s="87">
        <f t="shared" si="403"/>
        <v>0</v>
      </c>
      <c r="Y172" s="87">
        <f t="shared" si="404"/>
        <v>0</v>
      </c>
      <c r="Z172" s="88">
        <v>0</v>
      </c>
      <c r="AA172" s="190"/>
      <c r="AB172" s="5"/>
      <c r="AC172" s="5"/>
      <c r="AD172" s="5"/>
      <c r="AE172" s="5"/>
      <c r="AF172" s="5"/>
      <c r="AG172" s="5"/>
    </row>
    <row r="173" spans="1:33" ht="30" hidden="1" customHeight="1" thickBot="1" x14ac:dyDescent="0.3">
      <c r="A173" s="122" t="s">
        <v>260</v>
      </c>
      <c r="B173" s="123"/>
      <c r="C173" s="124"/>
      <c r="D173" s="125"/>
      <c r="E173" s="129">
        <f>SUM(E168:E171)</f>
        <v>0</v>
      </c>
      <c r="F173" s="143"/>
      <c r="G173" s="128">
        <f>SUM(G168:G172)</f>
        <v>0</v>
      </c>
      <c r="H173" s="129">
        <f>SUM(H168:H171)</f>
        <v>0</v>
      </c>
      <c r="I173" s="143"/>
      <c r="J173" s="128">
        <f>SUM(J168:J172)</f>
        <v>0</v>
      </c>
      <c r="K173" s="144">
        <f>SUM(K168:K171)</f>
        <v>0</v>
      </c>
      <c r="L173" s="143"/>
      <c r="M173" s="128">
        <f>SUM(M168:M172)</f>
        <v>0</v>
      </c>
      <c r="N173" s="144">
        <f>SUM(N168:N171)</f>
        <v>0</v>
      </c>
      <c r="O173" s="143"/>
      <c r="P173" s="128">
        <f>SUM(P168:P172)</f>
        <v>0</v>
      </c>
      <c r="Q173" s="144">
        <f>SUM(Q168:Q171)</f>
        <v>0</v>
      </c>
      <c r="R173" s="143"/>
      <c r="S173" s="128">
        <f>SUM(S168:S172)</f>
        <v>0</v>
      </c>
      <c r="T173" s="144">
        <f>SUM(T168:T171)</f>
        <v>0</v>
      </c>
      <c r="U173" s="143"/>
      <c r="V173" s="128">
        <f t="shared" ref="V173:X173" si="405">SUM(V168:V172)</f>
        <v>0</v>
      </c>
      <c r="W173" s="145">
        <f t="shared" si="405"/>
        <v>0</v>
      </c>
      <c r="X173" s="145">
        <f t="shared" si="405"/>
        <v>0</v>
      </c>
      <c r="Y173" s="304">
        <f t="shared" si="404"/>
        <v>0</v>
      </c>
      <c r="Z173" s="145">
        <v>0</v>
      </c>
      <c r="AA173" s="133"/>
      <c r="AB173" s="5"/>
      <c r="AC173" s="5"/>
      <c r="AD173" s="5"/>
      <c r="AE173" s="5"/>
      <c r="AF173" s="5"/>
      <c r="AG173" s="5"/>
    </row>
    <row r="174" spans="1:33" ht="30" hidden="1" customHeight="1" thickBot="1" x14ac:dyDescent="0.3">
      <c r="A174" s="134" t="s">
        <v>65</v>
      </c>
      <c r="B174" s="159">
        <v>11</v>
      </c>
      <c r="C174" s="136" t="s">
        <v>261</v>
      </c>
      <c r="D174" s="137"/>
      <c r="E174" s="65"/>
      <c r="F174" s="65"/>
      <c r="G174" s="65"/>
      <c r="H174" s="65"/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65"/>
      <c r="T174" s="65"/>
      <c r="U174" s="65"/>
      <c r="V174" s="65"/>
      <c r="W174" s="66"/>
      <c r="X174" s="66"/>
      <c r="Y174" s="160"/>
      <c r="Z174" s="66"/>
      <c r="AA174" s="67"/>
      <c r="AB174" s="5"/>
      <c r="AC174" s="5"/>
      <c r="AD174" s="5"/>
      <c r="AE174" s="5"/>
      <c r="AF174" s="5"/>
      <c r="AG174" s="5"/>
    </row>
    <row r="175" spans="1:33" ht="30" hidden="1" customHeight="1" thickBot="1" x14ac:dyDescent="0.3">
      <c r="A175" s="193" t="s">
        <v>70</v>
      </c>
      <c r="B175" s="179">
        <v>43841</v>
      </c>
      <c r="C175" s="184" t="s">
        <v>262</v>
      </c>
      <c r="D175" s="115" t="s">
        <v>104</v>
      </c>
      <c r="E175" s="116"/>
      <c r="F175" s="117"/>
      <c r="G175" s="118">
        <f t="shared" ref="G175:G176" si="406">E175*F175</f>
        <v>0</v>
      </c>
      <c r="H175" s="116"/>
      <c r="I175" s="117"/>
      <c r="J175" s="118">
        <f t="shared" ref="J175:J176" si="407">H175*I175</f>
        <v>0</v>
      </c>
      <c r="K175" s="116"/>
      <c r="L175" s="117"/>
      <c r="M175" s="118">
        <f t="shared" ref="M175:M176" si="408">K175*L175</f>
        <v>0</v>
      </c>
      <c r="N175" s="116"/>
      <c r="O175" s="117"/>
      <c r="P175" s="118">
        <f t="shared" ref="P175:P176" si="409">N175*O175</f>
        <v>0</v>
      </c>
      <c r="Q175" s="116"/>
      <c r="R175" s="117"/>
      <c r="S175" s="118">
        <f t="shared" ref="S175:S176" si="410">Q175*R175</f>
        <v>0</v>
      </c>
      <c r="T175" s="116"/>
      <c r="U175" s="117"/>
      <c r="V175" s="118">
        <f t="shared" ref="V175:V176" si="411">T175*U175</f>
        <v>0</v>
      </c>
      <c r="W175" s="186">
        <f t="shared" ref="W175:W176" si="412">G175+M175+S175</f>
        <v>0</v>
      </c>
      <c r="X175" s="87">
        <f t="shared" ref="X175:X176" si="413">J175+P175+V175</f>
        <v>0</v>
      </c>
      <c r="Y175" s="87">
        <f t="shared" ref="Y175:Y177" si="414">W175-X175</f>
        <v>0</v>
      </c>
      <c r="Z175" s="88">
        <v>0</v>
      </c>
      <c r="AA175" s="187"/>
      <c r="AB175" s="90"/>
      <c r="AC175" s="90"/>
      <c r="AD175" s="90"/>
      <c r="AE175" s="90"/>
      <c r="AF175" s="90"/>
      <c r="AG175" s="90"/>
    </row>
    <row r="176" spans="1:33" ht="30" hidden="1" customHeight="1" thickBot="1" x14ac:dyDescent="0.3">
      <c r="A176" s="194" t="s">
        <v>70</v>
      </c>
      <c r="B176" s="179">
        <v>43872</v>
      </c>
      <c r="C176" s="120" t="s">
        <v>262</v>
      </c>
      <c r="D176" s="93" t="s">
        <v>104</v>
      </c>
      <c r="E176" s="94"/>
      <c r="F176" s="95"/>
      <c r="G176" s="85">
        <f t="shared" si="406"/>
        <v>0</v>
      </c>
      <c r="H176" s="94"/>
      <c r="I176" s="95"/>
      <c r="J176" s="85">
        <f t="shared" si="407"/>
        <v>0</v>
      </c>
      <c r="K176" s="94"/>
      <c r="L176" s="95"/>
      <c r="M176" s="96">
        <f t="shared" si="408"/>
        <v>0</v>
      </c>
      <c r="N176" s="94"/>
      <c r="O176" s="95"/>
      <c r="P176" s="96">
        <f t="shared" si="409"/>
        <v>0</v>
      </c>
      <c r="Q176" s="94"/>
      <c r="R176" s="95"/>
      <c r="S176" s="96">
        <f t="shared" si="410"/>
        <v>0</v>
      </c>
      <c r="T176" s="94"/>
      <c r="U176" s="95"/>
      <c r="V176" s="96">
        <f t="shared" si="411"/>
        <v>0</v>
      </c>
      <c r="W176" s="189">
        <f t="shared" si="412"/>
        <v>0</v>
      </c>
      <c r="X176" s="87">
        <f t="shared" si="413"/>
        <v>0</v>
      </c>
      <c r="Y176" s="87">
        <f t="shared" si="414"/>
        <v>0</v>
      </c>
      <c r="Z176" s="88">
        <v>0</v>
      </c>
      <c r="AA176" s="190"/>
      <c r="AB176" s="90"/>
      <c r="AC176" s="90"/>
      <c r="AD176" s="90"/>
      <c r="AE176" s="90"/>
      <c r="AF176" s="90"/>
      <c r="AG176" s="90"/>
    </row>
    <row r="177" spans="1:33" ht="30" hidden="1" customHeight="1" thickBot="1" x14ac:dyDescent="0.3">
      <c r="A177" s="346" t="s">
        <v>263</v>
      </c>
      <c r="B177" s="347"/>
      <c r="C177" s="347"/>
      <c r="D177" s="348"/>
      <c r="E177" s="129">
        <f>SUM(E175:E176)</f>
        <v>0</v>
      </c>
      <c r="F177" s="143"/>
      <c r="G177" s="128">
        <f t="shared" ref="G177:H177" si="415">SUM(G175:G176)</f>
        <v>0</v>
      </c>
      <c r="H177" s="129">
        <f t="shared" si="415"/>
        <v>0</v>
      </c>
      <c r="I177" s="143"/>
      <c r="J177" s="128">
        <f t="shared" ref="J177:K177" si="416">SUM(J175:J176)</f>
        <v>0</v>
      </c>
      <c r="K177" s="144">
        <f t="shared" si="416"/>
        <v>0</v>
      </c>
      <c r="L177" s="143"/>
      <c r="M177" s="128">
        <f t="shared" ref="M177:N177" si="417">SUM(M175:M176)</f>
        <v>0</v>
      </c>
      <c r="N177" s="144">
        <f t="shared" si="417"/>
        <v>0</v>
      </c>
      <c r="O177" s="143"/>
      <c r="P177" s="128">
        <f t="shared" ref="P177:Q177" si="418">SUM(P175:P176)</f>
        <v>0</v>
      </c>
      <c r="Q177" s="144">
        <f t="shared" si="418"/>
        <v>0</v>
      </c>
      <c r="R177" s="143"/>
      <c r="S177" s="128">
        <f t="shared" ref="S177:T177" si="419">SUM(S175:S176)</f>
        <v>0</v>
      </c>
      <c r="T177" s="144">
        <f t="shared" si="419"/>
        <v>0</v>
      </c>
      <c r="U177" s="143"/>
      <c r="V177" s="128">
        <f t="shared" ref="V177:X177" si="420">SUM(V175:V176)</f>
        <v>0</v>
      </c>
      <c r="W177" s="362">
        <f t="shared" si="420"/>
        <v>0</v>
      </c>
      <c r="X177" s="362">
        <f t="shared" si="420"/>
        <v>0</v>
      </c>
      <c r="Y177" s="363">
        <f t="shared" si="414"/>
        <v>0</v>
      </c>
      <c r="Z177" s="362">
        <v>0</v>
      </c>
      <c r="AA177" s="133"/>
      <c r="AB177" s="5"/>
      <c r="AC177" s="5"/>
      <c r="AD177" s="5"/>
      <c r="AE177" s="5"/>
      <c r="AF177" s="5"/>
      <c r="AG177" s="5"/>
    </row>
    <row r="178" spans="1:33" ht="28.8" customHeight="1" thickBot="1" x14ac:dyDescent="0.3">
      <c r="A178" s="158" t="s">
        <v>65</v>
      </c>
      <c r="B178" s="361">
        <v>12</v>
      </c>
      <c r="C178" s="368" t="s">
        <v>264</v>
      </c>
      <c r="D178" s="369"/>
      <c r="E178" s="370"/>
      <c r="F178" s="370"/>
      <c r="G178" s="370"/>
      <c r="H178" s="370"/>
      <c r="I178" s="370"/>
      <c r="J178" s="370"/>
      <c r="K178" s="370"/>
      <c r="L178" s="370"/>
      <c r="M178" s="370"/>
      <c r="N178" s="370"/>
      <c r="O178" s="370"/>
      <c r="P178" s="370"/>
      <c r="Q178" s="370"/>
      <c r="R178" s="370"/>
      <c r="S178" s="370"/>
      <c r="T178" s="370"/>
      <c r="U178" s="370"/>
      <c r="V178" s="370"/>
      <c r="W178" s="371"/>
      <c r="X178" s="371"/>
      <c r="Y178" s="372"/>
      <c r="Z178" s="371"/>
      <c r="AA178" s="373"/>
      <c r="AB178" s="5"/>
      <c r="AC178" s="5"/>
      <c r="AD178" s="5"/>
      <c r="AE178" s="5"/>
      <c r="AF178" s="5"/>
      <c r="AG178" s="5"/>
    </row>
    <row r="179" spans="1:33" ht="30" hidden="1" customHeight="1" x14ac:dyDescent="0.25">
      <c r="A179" s="113" t="s">
        <v>70</v>
      </c>
      <c r="B179" s="195">
        <v>43842</v>
      </c>
      <c r="C179" s="364" t="s">
        <v>265</v>
      </c>
      <c r="D179" s="365" t="s">
        <v>266</v>
      </c>
      <c r="E179" s="185"/>
      <c r="F179" s="117"/>
      <c r="G179" s="118">
        <f t="shared" ref="G179:G182" si="421">E179*F179</f>
        <v>0</v>
      </c>
      <c r="H179" s="185"/>
      <c r="I179" s="117"/>
      <c r="J179" s="118">
        <f t="shared" ref="J179:J182" si="422">H179*I179</f>
        <v>0</v>
      </c>
      <c r="K179" s="116"/>
      <c r="L179" s="117"/>
      <c r="M179" s="118">
        <f t="shared" ref="M179:M182" si="423">K179*L179</f>
        <v>0</v>
      </c>
      <c r="N179" s="116"/>
      <c r="O179" s="117"/>
      <c r="P179" s="118">
        <f t="shared" ref="P179:P182" si="424">N179*O179</f>
        <v>0</v>
      </c>
      <c r="Q179" s="116"/>
      <c r="R179" s="117"/>
      <c r="S179" s="118">
        <f t="shared" ref="S179:S182" si="425">Q179*R179</f>
        <v>0</v>
      </c>
      <c r="T179" s="116"/>
      <c r="U179" s="117"/>
      <c r="V179" s="118">
        <f t="shared" ref="V179:V182" si="426">T179*U179</f>
        <v>0</v>
      </c>
      <c r="W179" s="366">
        <f t="shared" ref="W179:W182" si="427">G179+M179+S179</f>
        <v>0</v>
      </c>
      <c r="X179" s="87">
        <f t="shared" ref="X179:X182" si="428">J179+P179+V179</f>
        <v>0</v>
      </c>
      <c r="Y179" s="87">
        <f t="shared" ref="Y179:Y183" si="429">W179-X179</f>
        <v>0</v>
      </c>
      <c r="Z179" s="88">
        <v>0</v>
      </c>
      <c r="AA179" s="367"/>
      <c r="AB179" s="90"/>
      <c r="AC179" s="90"/>
      <c r="AD179" s="90"/>
      <c r="AE179" s="90"/>
      <c r="AF179" s="90"/>
      <c r="AG179" s="90"/>
    </row>
    <row r="180" spans="1:33" ht="28.2" customHeight="1" thickBot="1" x14ac:dyDescent="0.3">
      <c r="A180" s="248" t="s">
        <v>70</v>
      </c>
      <c r="B180" s="289">
        <v>43873</v>
      </c>
      <c r="C180" s="290" t="s">
        <v>376</v>
      </c>
      <c r="D180" s="291" t="s">
        <v>236</v>
      </c>
      <c r="E180" s="292">
        <v>98</v>
      </c>
      <c r="F180" s="253">
        <v>156</v>
      </c>
      <c r="G180" s="254">
        <f>E180*F180</f>
        <v>15288</v>
      </c>
      <c r="H180" s="181">
        <v>98</v>
      </c>
      <c r="I180" s="84">
        <v>156</v>
      </c>
      <c r="J180" s="85">
        <f t="shared" si="422"/>
        <v>15288</v>
      </c>
      <c r="K180" s="83"/>
      <c r="L180" s="84"/>
      <c r="M180" s="85">
        <f t="shared" si="423"/>
        <v>0</v>
      </c>
      <c r="N180" s="83"/>
      <c r="O180" s="84"/>
      <c r="P180" s="85">
        <f t="shared" si="424"/>
        <v>0</v>
      </c>
      <c r="Q180" s="83"/>
      <c r="R180" s="84"/>
      <c r="S180" s="85">
        <f t="shared" si="425"/>
        <v>0</v>
      </c>
      <c r="T180" s="83"/>
      <c r="U180" s="84"/>
      <c r="V180" s="85">
        <f t="shared" si="426"/>
        <v>0</v>
      </c>
      <c r="W180" s="196">
        <f t="shared" si="427"/>
        <v>15288</v>
      </c>
      <c r="X180" s="87">
        <f t="shared" si="428"/>
        <v>15288</v>
      </c>
      <c r="Y180" s="87">
        <f t="shared" si="429"/>
        <v>0</v>
      </c>
      <c r="Z180" s="88">
        <f t="shared" ref="Z180:Z183" si="430">Y180/W180</f>
        <v>0</v>
      </c>
      <c r="AA180" s="197"/>
      <c r="AB180" s="90"/>
      <c r="AC180" s="90"/>
      <c r="AD180" s="90"/>
      <c r="AE180" s="90"/>
      <c r="AF180" s="90"/>
      <c r="AG180" s="90"/>
    </row>
    <row r="181" spans="1:33" ht="30" hidden="1" customHeight="1" thickBot="1" x14ac:dyDescent="0.3">
      <c r="A181" s="91" t="s">
        <v>70</v>
      </c>
      <c r="B181" s="188">
        <v>43902</v>
      </c>
      <c r="C181" s="120" t="s">
        <v>267</v>
      </c>
      <c r="D181" s="182" t="s">
        <v>236</v>
      </c>
      <c r="E181" s="183"/>
      <c r="F181" s="95"/>
      <c r="G181" s="96">
        <f t="shared" si="421"/>
        <v>0</v>
      </c>
      <c r="H181" s="183"/>
      <c r="I181" s="95"/>
      <c r="J181" s="96">
        <f t="shared" si="422"/>
        <v>0</v>
      </c>
      <c r="K181" s="94"/>
      <c r="L181" s="95"/>
      <c r="M181" s="96">
        <f t="shared" si="423"/>
        <v>0</v>
      </c>
      <c r="N181" s="94"/>
      <c r="O181" s="95"/>
      <c r="P181" s="96">
        <f t="shared" si="424"/>
        <v>0</v>
      </c>
      <c r="Q181" s="94"/>
      <c r="R181" s="95"/>
      <c r="S181" s="96">
        <f t="shared" si="425"/>
        <v>0</v>
      </c>
      <c r="T181" s="94"/>
      <c r="U181" s="95"/>
      <c r="V181" s="96">
        <f t="shared" si="426"/>
        <v>0</v>
      </c>
      <c r="W181" s="198">
        <f t="shared" si="427"/>
        <v>0</v>
      </c>
      <c r="X181" s="87">
        <f t="shared" si="428"/>
        <v>0</v>
      </c>
      <c r="Y181" s="87">
        <f t="shared" si="429"/>
        <v>0</v>
      </c>
      <c r="Z181" s="88">
        <v>0</v>
      </c>
      <c r="AA181" s="199"/>
      <c r="AB181" s="90"/>
      <c r="AC181" s="90"/>
      <c r="AD181" s="90"/>
      <c r="AE181" s="90"/>
      <c r="AF181" s="90"/>
      <c r="AG181" s="90"/>
    </row>
    <row r="182" spans="1:33" ht="30" hidden="1" customHeight="1" thickBot="1" x14ac:dyDescent="0.3">
      <c r="A182" s="91" t="s">
        <v>70</v>
      </c>
      <c r="B182" s="188">
        <v>43933</v>
      </c>
      <c r="C182" s="172" t="s">
        <v>268</v>
      </c>
      <c r="D182" s="192"/>
      <c r="E182" s="183"/>
      <c r="F182" s="95">
        <v>0.22</v>
      </c>
      <c r="G182" s="96">
        <f t="shared" si="421"/>
        <v>0</v>
      </c>
      <c r="H182" s="183"/>
      <c r="I182" s="95">
        <v>0.22</v>
      </c>
      <c r="J182" s="96">
        <f t="shared" si="422"/>
        <v>0</v>
      </c>
      <c r="K182" s="94"/>
      <c r="L182" s="95">
        <v>0.22</v>
      </c>
      <c r="M182" s="96">
        <f t="shared" si="423"/>
        <v>0</v>
      </c>
      <c r="N182" s="94"/>
      <c r="O182" s="95">
        <v>0.22</v>
      </c>
      <c r="P182" s="96">
        <f t="shared" si="424"/>
        <v>0</v>
      </c>
      <c r="Q182" s="94"/>
      <c r="R182" s="95">
        <v>0.22</v>
      </c>
      <c r="S182" s="96">
        <f t="shared" si="425"/>
        <v>0</v>
      </c>
      <c r="T182" s="94"/>
      <c r="U182" s="95">
        <v>0.22</v>
      </c>
      <c r="V182" s="96">
        <f t="shared" si="426"/>
        <v>0</v>
      </c>
      <c r="W182" s="97">
        <f t="shared" si="427"/>
        <v>0</v>
      </c>
      <c r="X182" s="87">
        <f t="shared" si="428"/>
        <v>0</v>
      </c>
      <c r="Y182" s="87">
        <f t="shared" si="429"/>
        <v>0</v>
      </c>
      <c r="Z182" s="88">
        <v>0</v>
      </c>
      <c r="AA182" s="111"/>
      <c r="AB182" s="5"/>
      <c r="AC182" s="5"/>
      <c r="AD182" s="5"/>
      <c r="AE182" s="5"/>
      <c r="AF182" s="5"/>
      <c r="AG182" s="5"/>
    </row>
    <row r="183" spans="1:33" ht="30" customHeight="1" thickBot="1" x14ac:dyDescent="0.3">
      <c r="A183" s="122" t="s">
        <v>269</v>
      </c>
      <c r="B183" s="374"/>
      <c r="C183" s="375"/>
      <c r="D183" s="376"/>
      <c r="E183" s="129">
        <f>SUM(E179:E181)</f>
        <v>98</v>
      </c>
      <c r="F183" s="143"/>
      <c r="G183" s="128">
        <f>SUM(G179:G182)</f>
        <v>15288</v>
      </c>
      <c r="H183" s="129">
        <f>SUM(H179:H181)</f>
        <v>98</v>
      </c>
      <c r="I183" s="143"/>
      <c r="J183" s="128">
        <f>SUM(J179:J182)</f>
        <v>15288</v>
      </c>
      <c r="K183" s="144">
        <f>SUM(K179:K181)</f>
        <v>0</v>
      </c>
      <c r="L183" s="143"/>
      <c r="M183" s="128">
        <f>SUM(M179:M182)</f>
        <v>0</v>
      </c>
      <c r="N183" s="144">
        <f>SUM(N179:N181)</f>
        <v>0</v>
      </c>
      <c r="O183" s="143"/>
      <c r="P183" s="128">
        <f>SUM(P179:P182)</f>
        <v>0</v>
      </c>
      <c r="Q183" s="144">
        <f>SUM(Q179:Q181)</f>
        <v>0</v>
      </c>
      <c r="R183" s="143"/>
      <c r="S183" s="128">
        <f>SUM(S179:S182)</f>
        <v>0</v>
      </c>
      <c r="T183" s="144">
        <f>SUM(T179:T181)</f>
        <v>0</v>
      </c>
      <c r="U183" s="143"/>
      <c r="V183" s="128">
        <f t="shared" ref="V183:X183" si="431">SUM(V179:V182)</f>
        <v>0</v>
      </c>
      <c r="W183" s="362">
        <f t="shared" si="431"/>
        <v>15288</v>
      </c>
      <c r="X183" s="362">
        <f t="shared" si="431"/>
        <v>15288</v>
      </c>
      <c r="Y183" s="363">
        <f t="shared" si="429"/>
        <v>0</v>
      </c>
      <c r="Z183" s="362">
        <f t="shared" si="430"/>
        <v>0</v>
      </c>
      <c r="AA183" s="133"/>
      <c r="AB183" s="5"/>
      <c r="AC183" s="5"/>
      <c r="AD183" s="5"/>
      <c r="AE183" s="5"/>
      <c r="AF183" s="5"/>
      <c r="AG183" s="5"/>
    </row>
    <row r="184" spans="1:33" ht="27" customHeight="1" thickBot="1" x14ac:dyDescent="0.3">
      <c r="A184" s="158" t="s">
        <v>65</v>
      </c>
      <c r="B184" s="382">
        <v>13</v>
      </c>
      <c r="C184" s="383" t="s">
        <v>270</v>
      </c>
      <c r="D184" s="369"/>
      <c r="E184" s="370"/>
      <c r="F184" s="370"/>
      <c r="G184" s="370"/>
      <c r="H184" s="370"/>
      <c r="I184" s="370"/>
      <c r="J184" s="370"/>
      <c r="K184" s="370"/>
      <c r="L184" s="370"/>
      <c r="M184" s="370"/>
      <c r="N184" s="370"/>
      <c r="O184" s="370"/>
      <c r="P184" s="370"/>
      <c r="Q184" s="370"/>
      <c r="R184" s="370"/>
      <c r="S184" s="370"/>
      <c r="T184" s="370"/>
      <c r="U184" s="370"/>
      <c r="V184" s="370"/>
      <c r="W184" s="371"/>
      <c r="X184" s="371"/>
      <c r="Y184" s="372"/>
      <c r="Z184" s="371"/>
      <c r="AA184" s="373"/>
      <c r="AB184" s="5"/>
      <c r="AC184" s="5"/>
      <c r="AD184" s="5"/>
      <c r="AE184" s="5"/>
      <c r="AF184" s="5"/>
      <c r="AG184" s="5"/>
    </row>
    <row r="185" spans="1:33" ht="30" hidden="1" customHeight="1" thickBot="1" x14ac:dyDescent="0.3">
      <c r="A185" s="68" t="s">
        <v>67</v>
      </c>
      <c r="B185" s="204" t="s">
        <v>271</v>
      </c>
      <c r="C185" s="377" t="s">
        <v>272</v>
      </c>
      <c r="D185" s="71"/>
      <c r="E185" s="378">
        <f>SUM(E186:E188)</f>
        <v>0</v>
      </c>
      <c r="F185" s="379"/>
      <c r="G185" s="380">
        <f>SUM(G186:G189)</f>
        <v>0</v>
      </c>
      <c r="H185" s="378">
        <f>SUM(H186:H188)</f>
        <v>0</v>
      </c>
      <c r="I185" s="379"/>
      <c r="J185" s="380">
        <f>SUM(J186:J189)</f>
        <v>0</v>
      </c>
      <c r="K185" s="378">
        <f>SUM(K186:K188)</f>
        <v>0</v>
      </c>
      <c r="L185" s="379"/>
      <c r="M185" s="380">
        <f>SUM(M186:M189)</f>
        <v>0</v>
      </c>
      <c r="N185" s="378">
        <f>SUM(N186:N188)</f>
        <v>0</v>
      </c>
      <c r="O185" s="379"/>
      <c r="P185" s="380">
        <f>SUM(P186:P189)</f>
        <v>0</v>
      </c>
      <c r="Q185" s="378">
        <f>SUM(Q186:Q188)</f>
        <v>0</v>
      </c>
      <c r="R185" s="379"/>
      <c r="S185" s="380">
        <f>SUM(S186:S189)</f>
        <v>0</v>
      </c>
      <c r="T185" s="378">
        <f>SUM(T186:T188)</f>
        <v>0</v>
      </c>
      <c r="U185" s="379"/>
      <c r="V185" s="380">
        <f t="shared" ref="V185:X185" si="432">SUM(V186:V189)</f>
        <v>0</v>
      </c>
      <c r="W185" s="380">
        <f t="shared" si="432"/>
        <v>0</v>
      </c>
      <c r="X185" s="380">
        <f t="shared" si="432"/>
        <v>0</v>
      </c>
      <c r="Y185" s="380">
        <f t="shared" ref="Y185:Y208" si="433">W185-X185</f>
        <v>0</v>
      </c>
      <c r="Z185" s="380">
        <v>0</v>
      </c>
      <c r="AA185" s="381"/>
      <c r="AB185" s="78"/>
      <c r="AC185" s="78"/>
      <c r="AD185" s="78"/>
      <c r="AE185" s="78"/>
      <c r="AF185" s="78"/>
      <c r="AG185" s="78"/>
    </row>
    <row r="186" spans="1:33" ht="30" hidden="1" customHeight="1" thickBot="1" x14ac:dyDescent="0.3">
      <c r="A186" s="79" t="s">
        <v>70</v>
      </c>
      <c r="B186" s="80" t="s">
        <v>273</v>
      </c>
      <c r="C186" s="200" t="s">
        <v>274</v>
      </c>
      <c r="D186" s="82" t="s">
        <v>135</v>
      </c>
      <c r="E186" s="83"/>
      <c r="F186" s="84"/>
      <c r="G186" s="85">
        <f t="shared" ref="G186:G189" si="434">E186*F186</f>
        <v>0</v>
      </c>
      <c r="H186" s="83"/>
      <c r="I186" s="84"/>
      <c r="J186" s="85">
        <f t="shared" ref="J186:J189" si="435">H186*I186</f>
        <v>0</v>
      </c>
      <c r="K186" s="83"/>
      <c r="L186" s="84"/>
      <c r="M186" s="85">
        <f t="shared" ref="M186:M189" si="436">K186*L186</f>
        <v>0</v>
      </c>
      <c r="N186" s="83"/>
      <c r="O186" s="84"/>
      <c r="P186" s="85">
        <f t="shared" ref="P186:P189" si="437">N186*O186</f>
        <v>0</v>
      </c>
      <c r="Q186" s="83"/>
      <c r="R186" s="84"/>
      <c r="S186" s="85">
        <f t="shared" ref="S186:S189" si="438">Q186*R186</f>
        <v>0</v>
      </c>
      <c r="T186" s="83"/>
      <c r="U186" s="84"/>
      <c r="V186" s="85">
        <f t="shared" ref="V186:V189" si="439">T186*U186</f>
        <v>0</v>
      </c>
      <c r="W186" s="86">
        <f t="shared" ref="W186:W189" si="440">G186+M186+S186</f>
        <v>0</v>
      </c>
      <c r="X186" s="87">
        <f t="shared" ref="X186:X189" si="441">J186+P186+V186</f>
        <v>0</v>
      </c>
      <c r="Y186" s="87">
        <f t="shared" si="433"/>
        <v>0</v>
      </c>
      <c r="Z186" s="88">
        <v>0</v>
      </c>
      <c r="AA186" s="89"/>
      <c r="AB186" s="90"/>
      <c r="AC186" s="90"/>
      <c r="AD186" s="90"/>
      <c r="AE186" s="90"/>
      <c r="AF186" s="90"/>
      <c r="AG186" s="90"/>
    </row>
    <row r="187" spans="1:33" ht="30" hidden="1" customHeight="1" thickBot="1" x14ac:dyDescent="0.3">
      <c r="A187" s="79" t="s">
        <v>70</v>
      </c>
      <c r="B187" s="80" t="s">
        <v>275</v>
      </c>
      <c r="C187" s="201" t="s">
        <v>276</v>
      </c>
      <c r="D187" s="82" t="s">
        <v>135</v>
      </c>
      <c r="E187" s="83"/>
      <c r="F187" s="84"/>
      <c r="G187" s="85">
        <f t="shared" si="434"/>
        <v>0</v>
      </c>
      <c r="H187" s="83"/>
      <c r="I187" s="84"/>
      <c r="J187" s="85">
        <f t="shared" si="435"/>
        <v>0</v>
      </c>
      <c r="K187" s="83"/>
      <c r="L187" s="84"/>
      <c r="M187" s="85">
        <f t="shared" si="436"/>
        <v>0</v>
      </c>
      <c r="N187" s="83"/>
      <c r="O187" s="84"/>
      <c r="P187" s="85">
        <f t="shared" si="437"/>
        <v>0</v>
      </c>
      <c r="Q187" s="83"/>
      <c r="R187" s="84"/>
      <c r="S187" s="85">
        <f t="shared" si="438"/>
        <v>0</v>
      </c>
      <c r="T187" s="83"/>
      <c r="U187" s="84"/>
      <c r="V187" s="85">
        <f t="shared" si="439"/>
        <v>0</v>
      </c>
      <c r="W187" s="86">
        <f t="shared" si="440"/>
        <v>0</v>
      </c>
      <c r="X187" s="87">
        <f t="shared" si="441"/>
        <v>0</v>
      </c>
      <c r="Y187" s="87">
        <f t="shared" si="433"/>
        <v>0</v>
      </c>
      <c r="Z187" s="88">
        <v>0</v>
      </c>
      <c r="AA187" s="89"/>
      <c r="AB187" s="90"/>
      <c r="AC187" s="90"/>
      <c r="AD187" s="90"/>
      <c r="AE187" s="90"/>
      <c r="AF187" s="90"/>
      <c r="AG187" s="90"/>
    </row>
    <row r="188" spans="1:33" ht="30" hidden="1" customHeight="1" thickBot="1" x14ac:dyDescent="0.3">
      <c r="A188" s="79" t="s">
        <v>70</v>
      </c>
      <c r="B188" s="80" t="s">
        <v>277</v>
      </c>
      <c r="C188" s="201" t="s">
        <v>278</v>
      </c>
      <c r="D188" s="82" t="s">
        <v>135</v>
      </c>
      <c r="E188" s="83"/>
      <c r="F188" s="84"/>
      <c r="G188" s="85">
        <f t="shared" si="434"/>
        <v>0</v>
      </c>
      <c r="H188" s="83"/>
      <c r="I188" s="84"/>
      <c r="J188" s="85">
        <f t="shared" si="435"/>
        <v>0</v>
      </c>
      <c r="K188" s="83"/>
      <c r="L188" s="84"/>
      <c r="M188" s="85">
        <f t="shared" si="436"/>
        <v>0</v>
      </c>
      <c r="N188" s="83"/>
      <c r="O188" s="84"/>
      <c r="P188" s="85">
        <f t="shared" si="437"/>
        <v>0</v>
      </c>
      <c r="Q188" s="83"/>
      <c r="R188" s="84"/>
      <c r="S188" s="85">
        <f t="shared" si="438"/>
        <v>0</v>
      </c>
      <c r="T188" s="83"/>
      <c r="U188" s="84"/>
      <c r="V188" s="85">
        <f t="shared" si="439"/>
        <v>0</v>
      </c>
      <c r="W188" s="86">
        <f t="shared" si="440"/>
        <v>0</v>
      </c>
      <c r="X188" s="87">
        <f t="shared" si="441"/>
        <v>0</v>
      </c>
      <c r="Y188" s="87">
        <f t="shared" si="433"/>
        <v>0</v>
      </c>
      <c r="Z188" s="88">
        <v>0</v>
      </c>
      <c r="AA188" s="89"/>
      <c r="AB188" s="90"/>
      <c r="AC188" s="90"/>
      <c r="AD188" s="90"/>
      <c r="AE188" s="90"/>
      <c r="AF188" s="90"/>
      <c r="AG188" s="90"/>
    </row>
    <row r="189" spans="1:33" ht="30" hidden="1" customHeight="1" thickBot="1" x14ac:dyDescent="0.3">
      <c r="A189" s="106" t="s">
        <v>70</v>
      </c>
      <c r="B189" s="112" t="s">
        <v>279</v>
      </c>
      <c r="C189" s="201" t="s">
        <v>280</v>
      </c>
      <c r="D189" s="107"/>
      <c r="E189" s="108"/>
      <c r="F189" s="109">
        <v>0.22</v>
      </c>
      <c r="G189" s="110">
        <f t="shared" si="434"/>
        <v>0</v>
      </c>
      <c r="H189" s="108"/>
      <c r="I189" s="109">
        <v>0.22</v>
      </c>
      <c r="J189" s="110">
        <f t="shared" si="435"/>
        <v>0</v>
      </c>
      <c r="K189" s="108"/>
      <c r="L189" s="109">
        <v>0.22</v>
      </c>
      <c r="M189" s="110">
        <f t="shared" si="436"/>
        <v>0</v>
      </c>
      <c r="N189" s="108"/>
      <c r="O189" s="109">
        <v>0.22</v>
      </c>
      <c r="P189" s="110">
        <f t="shared" si="437"/>
        <v>0</v>
      </c>
      <c r="Q189" s="108"/>
      <c r="R189" s="109">
        <v>0.22</v>
      </c>
      <c r="S189" s="110">
        <f t="shared" si="438"/>
        <v>0</v>
      </c>
      <c r="T189" s="108"/>
      <c r="U189" s="109">
        <v>0.22</v>
      </c>
      <c r="V189" s="110">
        <f t="shared" si="439"/>
        <v>0</v>
      </c>
      <c r="W189" s="202">
        <f t="shared" si="440"/>
        <v>0</v>
      </c>
      <c r="X189" s="87">
        <f t="shared" si="441"/>
        <v>0</v>
      </c>
      <c r="Y189" s="87">
        <f t="shared" si="433"/>
        <v>0</v>
      </c>
      <c r="Z189" s="88">
        <v>0</v>
      </c>
      <c r="AA189" s="111"/>
      <c r="AB189" s="90"/>
      <c r="AC189" s="90"/>
      <c r="AD189" s="90"/>
      <c r="AE189" s="90"/>
      <c r="AF189" s="90"/>
      <c r="AG189" s="90"/>
    </row>
    <row r="190" spans="1:33" ht="30" customHeight="1" x14ac:dyDescent="0.25">
      <c r="A190" s="203" t="s">
        <v>67</v>
      </c>
      <c r="B190" s="204" t="s">
        <v>271</v>
      </c>
      <c r="C190" s="171" t="s">
        <v>281</v>
      </c>
      <c r="D190" s="71"/>
      <c r="E190" s="72">
        <f>SUM(E191:E194)</f>
        <v>4</v>
      </c>
      <c r="F190" s="73"/>
      <c r="G190" s="74">
        <f>SUM(G191:G194)</f>
        <v>45308</v>
      </c>
      <c r="H190" s="72">
        <f>SUM(H191:H194)</f>
        <v>4</v>
      </c>
      <c r="I190" s="73"/>
      <c r="J190" s="74">
        <f>SUM(J191:J194)</f>
        <v>51424.6</v>
      </c>
      <c r="K190" s="72">
        <f>SUM(K191:K193)</f>
        <v>0</v>
      </c>
      <c r="L190" s="73"/>
      <c r="M190" s="74">
        <f>SUM(M191:M194)</f>
        <v>0</v>
      </c>
      <c r="N190" s="72">
        <f>SUM(N191:N193)</f>
        <v>0</v>
      </c>
      <c r="O190" s="73"/>
      <c r="P190" s="74">
        <f>SUM(P191:P194)</f>
        <v>0</v>
      </c>
      <c r="Q190" s="72">
        <f>SUM(Q191:Q193)</f>
        <v>0</v>
      </c>
      <c r="R190" s="73"/>
      <c r="S190" s="74">
        <f>SUM(S191:S194)</f>
        <v>0</v>
      </c>
      <c r="T190" s="72">
        <f>SUM(T191:T193)</f>
        <v>0</v>
      </c>
      <c r="U190" s="73"/>
      <c r="V190" s="74">
        <f t="shared" ref="V190:X190" si="442">SUM(V191:V194)</f>
        <v>0</v>
      </c>
      <c r="W190" s="74">
        <f>SUM(W191:W194)</f>
        <v>45308</v>
      </c>
      <c r="X190" s="74">
        <f t="shared" si="442"/>
        <v>51424.6</v>
      </c>
      <c r="Y190" s="74">
        <f t="shared" si="433"/>
        <v>-6116.5999999999985</v>
      </c>
      <c r="Z190" s="74">
        <f t="shared" ref="Z190:Z229" si="443">Y190/W190</f>
        <v>-0.13500044142314821</v>
      </c>
      <c r="AA190" s="74"/>
      <c r="AB190" s="78"/>
      <c r="AC190" s="78"/>
      <c r="AD190" s="78"/>
      <c r="AE190" s="78"/>
      <c r="AF190" s="78"/>
      <c r="AG190" s="78"/>
    </row>
    <row r="191" spans="1:33" ht="30" customHeight="1" x14ac:dyDescent="0.25">
      <c r="A191" s="248" t="s">
        <v>70</v>
      </c>
      <c r="B191" s="293" t="s">
        <v>282</v>
      </c>
      <c r="C191" s="274" t="s">
        <v>377</v>
      </c>
      <c r="D191" s="251" t="s">
        <v>135</v>
      </c>
      <c r="E191" s="252">
        <v>1</v>
      </c>
      <c r="F191" s="253">
        <v>6222</v>
      </c>
      <c r="G191" s="254">
        <f>E191*F191</f>
        <v>6222</v>
      </c>
      <c r="H191" s="83">
        <v>1</v>
      </c>
      <c r="I191" s="84">
        <v>6222</v>
      </c>
      <c r="J191" s="85">
        <f t="shared" ref="J191:J194" si="444">H191*I191</f>
        <v>6222</v>
      </c>
      <c r="K191" s="83"/>
      <c r="L191" s="84"/>
      <c r="M191" s="85">
        <f t="shared" ref="M191:M194" si="445">K191*L191</f>
        <v>0</v>
      </c>
      <c r="N191" s="83"/>
      <c r="O191" s="84"/>
      <c r="P191" s="85">
        <f t="shared" ref="P191:P194" si="446">N191*O191</f>
        <v>0</v>
      </c>
      <c r="Q191" s="83"/>
      <c r="R191" s="84"/>
      <c r="S191" s="85">
        <f t="shared" ref="S191:S194" si="447">Q191*R191</f>
        <v>0</v>
      </c>
      <c r="T191" s="83"/>
      <c r="U191" s="84"/>
      <c r="V191" s="85">
        <f t="shared" ref="V191:V194" si="448">T191*U191</f>
        <v>0</v>
      </c>
      <c r="W191" s="86">
        <f t="shared" ref="W191:W194" si="449">G191+M191+S191</f>
        <v>6222</v>
      </c>
      <c r="X191" s="87">
        <f t="shared" ref="X191:X194" si="450">J191+P191+V191</f>
        <v>6222</v>
      </c>
      <c r="Y191" s="87">
        <f t="shared" si="433"/>
        <v>0</v>
      </c>
      <c r="Z191" s="88">
        <f t="shared" si="443"/>
        <v>0</v>
      </c>
      <c r="AA191" s="89"/>
      <c r="AB191" s="90"/>
      <c r="AC191" s="90"/>
      <c r="AD191" s="90"/>
      <c r="AE191" s="90"/>
      <c r="AF191" s="90"/>
      <c r="AG191" s="90"/>
    </row>
    <row r="192" spans="1:33" ht="30" customHeight="1" x14ac:dyDescent="0.25">
      <c r="A192" s="248" t="s">
        <v>70</v>
      </c>
      <c r="B192" s="293" t="s">
        <v>283</v>
      </c>
      <c r="C192" s="274" t="s">
        <v>378</v>
      </c>
      <c r="D192" s="251" t="s">
        <v>135</v>
      </c>
      <c r="E192" s="252">
        <v>1</v>
      </c>
      <c r="F192" s="253">
        <v>11086</v>
      </c>
      <c r="G192" s="254">
        <f>E192*F192</f>
        <v>11086</v>
      </c>
      <c r="H192" s="83">
        <v>1</v>
      </c>
      <c r="I192" s="84">
        <v>11086</v>
      </c>
      <c r="J192" s="85">
        <f t="shared" si="444"/>
        <v>11086</v>
      </c>
      <c r="K192" s="83"/>
      <c r="L192" s="84"/>
      <c r="M192" s="85">
        <f t="shared" si="445"/>
        <v>0</v>
      </c>
      <c r="N192" s="83"/>
      <c r="O192" s="84"/>
      <c r="P192" s="85">
        <f t="shared" si="446"/>
        <v>0</v>
      </c>
      <c r="Q192" s="83"/>
      <c r="R192" s="84"/>
      <c r="S192" s="85">
        <f t="shared" si="447"/>
        <v>0</v>
      </c>
      <c r="T192" s="83"/>
      <c r="U192" s="84"/>
      <c r="V192" s="85">
        <f t="shared" si="448"/>
        <v>0</v>
      </c>
      <c r="W192" s="86">
        <f t="shared" si="449"/>
        <v>11086</v>
      </c>
      <c r="X192" s="87">
        <f t="shared" si="450"/>
        <v>11086</v>
      </c>
      <c r="Y192" s="87">
        <f t="shared" si="433"/>
        <v>0</v>
      </c>
      <c r="Z192" s="88">
        <f t="shared" si="443"/>
        <v>0</v>
      </c>
      <c r="AA192" s="89"/>
      <c r="AB192" s="90"/>
      <c r="AC192" s="90"/>
      <c r="AD192" s="90"/>
      <c r="AE192" s="90"/>
      <c r="AF192" s="90"/>
      <c r="AG192" s="90"/>
    </row>
    <row r="193" spans="1:33" ht="43.95" customHeight="1" x14ac:dyDescent="0.25">
      <c r="A193" s="248" t="s">
        <v>70</v>
      </c>
      <c r="B193" s="293" t="s">
        <v>284</v>
      </c>
      <c r="C193" s="274" t="s">
        <v>379</v>
      </c>
      <c r="D193" s="251" t="s">
        <v>135</v>
      </c>
      <c r="E193" s="252">
        <v>1</v>
      </c>
      <c r="F193" s="253">
        <v>20000</v>
      </c>
      <c r="G193" s="254">
        <v>20000</v>
      </c>
      <c r="H193" s="94">
        <v>1</v>
      </c>
      <c r="I193" s="95">
        <v>20000</v>
      </c>
      <c r="J193" s="96">
        <v>26116.6</v>
      </c>
      <c r="K193" s="94"/>
      <c r="L193" s="95"/>
      <c r="M193" s="96">
        <f t="shared" si="445"/>
        <v>0</v>
      </c>
      <c r="N193" s="94"/>
      <c r="O193" s="95"/>
      <c r="P193" s="96">
        <f t="shared" si="446"/>
        <v>0</v>
      </c>
      <c r="Q193" s="94"/>
      <c r="R193" s="95"/>
      <c r="S193" s="96">
        <f t="shared" si="447"/>
        <v>0</v>
      </c>
      <c r="T193" s="94"/>
      <c r="U193" s="95"/>
      <c r="V193" s="96">
        <f t="shared" si="448"/>
        <v>0</v>
      </c>
      <c r="W193" s="97">
        <f t="shared" si="449"/>
        <v>20000</v>
      </c>
      <c r="X193" s="87">
        <f t="shared" si="450"/>
        <v>26116.6</v>
      </c>
      <c r="Y193" s="87">
        <f t="shared" si="433"/>
        <v>-6116.5999999999985</v>
      </c>
      <c r="Z193" s="88">
        <f t="shared" si="443"/>
        <v>-0.30582999999999994</v>
      </c>
      <c r="AA193" s="98"/>
      <c r="AB193" s="90"/>
      <c r="AC193" s="90"/>
      <c r="AD193" s="90"/>
      <c r="AE193" s="90"/>
      <c r="AF193" s="90"/>
      <c r="AG193" s="90"/>
    </row>
    <row r="194" spans="1:33" ht="30" customHeight="1" x14ac:dyDescent="0.25">
      <c r="A194" s="258" t="s">
        <v>70</v>
      </c>
      <c r="B194" s="294" t="s">
        <v>285</v>
      </c>
      <c r="C194" s="274" t="s">
        <v>380</v>
      </c>
      <c r="D194" s="251" t="s">
        <v>135</v>
      </c>
      <c r="E194" s="262">
        <v>1</v>
      </c>
      <c r="F194" s="263">
        <v>8000</v>
      </c>
      <c r="G194" s="264">
        <f>E194*F194</f>
        <v>8000</v>
      </c>
      <c r="H194" s="94">
        <v>1</v>
      </c>
      <c r="I194" s="95">
        <v>8000</v>
      </c>
      <c r="J194" s="96">
        <f t="shared" si="444"/>
        <v>8000</v>
      </c>
      <c r="K194" s="94"/>
      <c r="L194" s="95">
        <v>0.22</v>
      </c>
      <c r="M194" s="96">
        <f t="shared" si="445"/>
        <v>0</v>
      </c>
      <c r="N194" s="94"/>
      <c r="O194" s="95">
        <v>0.22</v>
      </c>
      <c r="P194" s="96">
        <f t="shared" si="446"/>
        <v>0</v>
      </c>
      <c r="Q194" s="94"/>
      <c r="R194" s="95">
        <v>0.22</v>
      </c>
      <c r="S194" s="96">
        <f t="shared" si="447"/>
        <v>0</v>
      </c>
      <c r="T194" s="94"/>
      <c r="U194" s="95">
        <v>0.22</v>
      </c>
      <c r="V194" s="96">
        <f t="shared" si="448"/>
        <v>0</v>
      </c>
      <c r="W194" s="97">
        <f t="shared" si="449"/>
        <v>8000</v>
      </c>
      <c r="X194" s="87">
        <f t="shared" si="450"/>
        <v>8000</v>
      </c>
      <c r="Y194" s="87">
        <f t="shared" si="433"/>
        <v>0</v>
      </c>
      <c r="Z194" s="88">
        <f t="shared" si="443"/>
        <v>0</v>
      </c>
      <c r="AA194" s="98"/>
      <c r="AB194" s="90"/>
      <c r="AC194" s="90"/>
      <c r="AD194" s="90"/>
      <c r="AE194" s="90"/>
      <c r="AF194" s="90"/>
      <c r="AG194" s="90"/>
    </row>
    <row r="195" spans="1:33" ht="27" customHeight="1" thickBot="1" x14ac:dyDescent="0.3">
      <c r="A195" s="279" t="s">
        <v>70</v>
      </c>
      <c r="B195" s="295" t="s">
        <v>381</v>
      </c>
      <c r="C195" s="296" t="s">
        <v>286</v>
      </c>
      <c r="D195" s="297"/>
      <c r="E195" s="262"/>
      <c r="F195" s="282">
        <v>0.22</v>
      </c>
      <c r="G195" s="285">
        <f>E195*F195</f>
        <v>0</v>
      </c>
      <c r="H195" s="94"/>
      <c r="I195" s="95">
        <v>0.22</v>
      </c>
      <c r="J195" s="96">
        <f t="shared" ref="J195" si="451">H195*I195</f>
        <v>0</v>
      </c>
      <c r="K195" s="94"/>
      <c r="L195" s="95">
        <v>0.22</v>
      </c>
      <c r="M195" s="96">
        <f t="shared" ref="M195" si="452">K195*L195</f>
        <v>0</v>
      </c>
      <c r="N195" s="94"/>
      <c r="O195" s="95">
        <v>0.22</v>
      </c>
      <c r="P195" s="96">
        <f t="shared" ref="P195" si="453">N195*O195</f>
        <v>0</v>
      </c>
      <c r="Q195" s="94"/>
      <c r="R195" s="95">
        <v>0.22</v>
      </c>
      <c r="S195" s="96">
        <f t="shared" ref="S195" si="454">Q195*R195</f>
        <v>0</v>
      </c>
      <c r="T195" s="94"/>
      <c r="U195" s="95">
        <v>0.22</v>
      </c>
      <c r="V195" s="96">
        <f t="shared" ref="V195" si="455">T195*U195</f>
        <v>0</v>
      </c>
      <c r="W195" s="97">
        <f t="shared" ref="W195" si="456">G195+M195+S195</f>
        <v>0</v>
      </c>
      <c r="X195" s="87">
        <f t="shared" ref="X195" si="457">J195+P195+V195</f>
        <v>0</v>
      </c>
      <c r="Y195" s="87">
        <f t="shared" ref="Y195" si="458">W195-X195</f>
        <v>0</v>
      </c>
      <c r="Z195" s="88">
        <v>0</v>
      </c>
      <c r="AA195" s="111"/>
      <c r="AB195" s="90"/>
      <c r="AC195" s="90"/>
      <c r="AD195" s="90"/>
      <c r="AE195" s="90"/>
      <c r="AF195" s="90"/>
      <c r="AG195" s="90"/>
    </row>
    <row r="196" spans="1:33" ht="30" hidden="1" customHeight="1" thickBot="1" x14ac:dyDescent="0.3">
      <c r="A196" s="68" t="s">
        <v>67</v>
      </c>
      <c r="B196" s="69" t="s">
        <v>287</v>
      </c>
      <c r="C196" s="171" t="s">
        <v>288</v>
      </c>
      <c r="D196" s="100"/>
      <c r="E196" s="101"/>
      <c r="F196" s="102"/>
      <c r="G196" s="103">
        <f t="shared" ref="G196:H196" si="459">SUM(G197:G199)</f>
        <v>0</v>
      </c>
      <c r="H196" s="101">
        <f t="shared" si="459"/>
        <v>0</v>
      </c>
      <c r="I196" s="102"/>
      <c r="J196" s="103">
        <f t="shared" ref="J196:K196" si="460">SUM(J197:J199)</f>
        <v>0</v>
      </c>
      <c r="K196" s="101">
        <f t="shared" si="460"/>
        <v>0</v>
      </c>
      <c r="L196" s="102"/>
      <c r="M196" s="103">
        <f t="shared" ref="M196:N196" si="461">SUM(M197:M199)</f>
        <v>0</v>
      </c>
      <c r="N196" s="101">
        <f t="shared" si="461"/>
        <v>0</v>
      </c>
      <c r="O196" s="102"/>
      <c r="P196" s="103">
        <f t="shared" ref="P196:Q196" si="462">SUM(P197:P199)</f>
        <v>0</v>
      </c>
      <c r="Q196" s="101">
        <f t="shared" si="462"/>
        <v>0</v>
      </c>
      <c r="R196" s="102"/>
      <c r="S196" s="103">
        <f t="shared" ref="S196:T196" si="463">SUM(S197:S199)</f>
        <v>0</v>
      </c>
      <c r="T196" s="101">
        <f t="shared" si="463"/>
        <v>0</v>
      </c>
      <c r="U196" s="102"/>
      <c r="V196" s="103">
        <f t="shared" ref="V196:X196" si="464">SUM(V197:V199)</f>
        <v>0</v>
      </c>
      <c r="W196" s="103">
        <f t="shared" si="464"/>
        <v>0</v>
      </c>
      <c r="X196" s="103">
        <f t="shared" si="464"/>
        <v>0</v>
      </c>
      <c r="Y196" s="103">
        <f t="shared" si="433"/>
        <v>0</v>
      </c>
      <c r="Z196" s="103">
        <v>0</v>
      </c>
      <c r="AA196" s="205"/>
      <c r="AB196" s="78"/>
      <c r="AC196" s="78"/>
      <c r="AD196" s="78"/>
      <c r="AE196" s="78"/>
      <c r="AF196" s="78"/>
      <c r="AG196" s="78"/>
    </row>
    <row r="197" spans="1:33" ht="30" hidden="1" customHeight="1" thickBot="1" x14ac:dyDescent="0.3">
      <c r="A197" s="79" t="s">
        <v>70</v>
      </c>
      <c r="B197" s="80" t="s">
        <v>289</v>
      </c>
      <c r="C197" s="81" t="s">
        <v>290</v>
      </c>
      <c r="D197" s="82"/>
      <c r="E197" s="83"/>
      <c r="F197" s="84"/>
      <c r="G197" s="85">
        <f t="shared" ref="G197:G199" si="465">E197*F197</f>
        <v>0</v>
      </c>
      <c r="H197" s="83"/>
      <c r="I197" s="84"/>
      <c r="J197" s="85">
        <f t="shared" ref="J197:J199" si="466">H197*I197</f>
        <v>0</v>
      </c>
      <c r="K197" s="83"/>
      <c r="L197" s="84"/>
      <c r="M197" s="85">
        <f t="shared" ref="M197:M199" si="467">K197*L197</f>
        <v>0</v>
      </c>
      <c r="N197" s="83"/>
      <c r="O197" s="84"/>
      <c r="P197" s="85">
        <f t="shared" ref="P197:P199" si="468">N197*O197</f>
        <v>0</v>
      </c>
      <c r="Q197" s="83"/>
      <c r="R197" s="84"/>
      <c r="S197" s="85">
        <f t="shared" ref="S197:S199" si="469">Q197*R197</f>
        <v>0</v>
      </c>
      <c r="T197" s="83"/>
      <c r="U197" s="84"/>
      <c r="V197" s="85">
        <f t="shared" ref="V197:V199" si="470">T197*U197</f>
        <v>0</v>
      </c>
      <c r="W197" s="86">
        <f t="shared" ref="W197:W199" si="471">G197+M197+S197</f>
        <v>0</v>
      </c>
      <c r="X197" s="87">
        <f t="shared" ref="X197:X199" si="472">J197+P197+V197</f>
        <v>0</v>
      </c>
      <c r="Y197" s="87">
        <f t="shared" si="433"/>
        <v>0</v>
      </c>
      <c r="Z197" s="88">
        <v>0</v>
      </c>
      <c r="AA197" s="197"/>
      <c r="AB197" s="90"/>
      <c r="AC197" s="90"/>
      <c r="AD197" s="90"/>
      <c r="AE197" s="90"/>
      <c r="AF197" s="90"/>
      <c r="AG197" s="90"/>
    </row>
    <row r="198" spans="1:33" ht="30" hidden="1" customHeight="1" thickBot="1" x14ac:dyDescent="0.3">
      <c r="A198" s="79" t="s">
        <v>70</v>
      </c>
      <c r="B198" s="80" t="s">
        <v>291</v>
      </c>
      <c r="C198" s="81" t="s">
        <v>290</v>
      </c>
      <c r="D198" s="82"/>
      <c r="E198" s="83"/>
      <c r="F198" s="84"/>
      <c r="G198" s="85">
        <f t="shared" si="465"/>
        <v>0</v>
      </c>
      <c r="H198" s="83"/>
      <c r="I198" s="84"/>
      <c r="J198" s="85">
        <f t="shared" si="466"/>
        <v>0</v>
      </c>
      <c r="K198" s="83"/>
      <c r="L198" s="84"/>
      <c r="M198" s="85">
        <f t="shared" si="467"/>
        <v>0</v>
      </c>
      <c r="N198" s="83"/>
      <c r="O198" s="84"/>
      <c r="P198" s="85">
        <f t="shared" si="468"/>
        <v>0</v>
      </c>
      <c r="Q198" s="83"/>
      <c r="R198" s="84"/>
      <c r="S198" s="85">
        <f t="shared" si="469"/>
        <v>0</v>
      </c>
      <c r="T198" s="83"/>
      <c r="U198" s="84"/>
      <c r="V198" s="85">
        <f t="shared" si="470"/>
        <v>0</v>
      </c>
      <c r="W198" s="86">
        <f t="shared" si="471"/>
        <v>0</v>
      </c>
      <c r="X198" s="87">
        <f t="shared" si="472"/>
        <v>0</v>
      </c>
      <c r="Y198" s="87">
        <f t="shared" si="433"/>
        <v>0</v>
      </c>
      <c r="Z198" s="88">
        <v>0</v>
      </c>
      <c r="AA198" s="197"/>
      <c r="AB198" s="90"/>
      <c r="AC198" s="90"/>
      <c r="AD198" s="90"/>
      <c r="AE198" s="90"/>
      <c r="AF198" s="90"/>
      <c r="AG198" s="90"/>
    </row>
    <row r="199" spans="1:33" ht="30" hidden="1" customHeight="1" thickBot="1" x14ac:dyDescent="0.3">
      <c r="A199" s="91" t="s">
        <v>70</v>
      </c>
      <c r="B199" s="92" t="s">
        <v>292</v>
      </c>
      <c r="C199" s="120" t="s">
        <v>290</v>
      </c>
      <c r="D199" s="93"/>
      <c r="E199" s="94"/>
      <c r="F199" s="95"/>
      <c r="G199" s="96">
        <f t="shared" si="465"/>
        <v>0</v>
      </c>
      <c r="H199" s="94"/>
      <c r="I199" s="95"/>
      <c r="J199" s="96">
        <f t="shared" si="466"/>
        <v>0</v>
      </c>
      <c r="K199" s="94"/>
      <c r="L199" s="95"/>
      <c r="M199" s="96">
        <f t="shared" si="467"/>
        <v>0</v>
      </c>
      <c r="N199" s="94"/>
      <c r="O199" s="95"/>
      <c r="P199" s="96">
        <f t="shared" si="468"/>
        <v>0</v>
      </c>
      <c r="Q199" s="94"/>
      <c r="R199" s="95"/>
      <c r="S199" s="96">
        <f t="shared" si="469"/>
        <v>0</v>
      </c>
      <c r="T199" s="94"/>
      <c r="U199" s="95"/>
      <c r="V199" s="96">
        <f t="shared" si="470"/>
        <v>0</v>
      </c>
      <c r="W199" s="97">
        <f t="shared" si="471"/>
        <v>0</v>
      </c>
      <c r="X199" s="87">
        <f t="shared" si="472"/>
        <v>0</v>
      </c>
      <c r="Y199" s="87">
        <f t="shared" si="433"/>
        <v>0</v>
      </c>
      <c r="Z199" s="88">
        <v>0</v>
      </c>
      <c r="AA199" s="199"/>
      <c r="AB199" s="90"/>
      <c r="AC199" s="90"/>
      <c r="AD199" s="90"/>
      <c r="AE199" s="90"/>
      <c r="AF199" s="90"/>
      <c r="AG199" s="90"/>
    </row>
    <row r="200" spans="1:33" ht="28.2" customHeight="1" x14ac:dyDescent="0.25">
      <c r="A200" s="68" t="s">
        <v>67</v>
      </c>
      <c r="B200" s="69" t="s">
        <v>293</v>
      </c>
      <c r="C200" s="171" t="s">
        <v>270</v>
      </c>
      <c r="D200" s="100"/>
      <c r="E200" s="101">
        <f>SUM(E201:E224)</f>
        <v>29</v>
      </c>
      <c r="F200" s="102"/>
      <c r="G200" s="103">
        <f>SUM(G201:G225)</f>
        <v>168666</v>
      </c>
      <c r="H200" s="101">
        <f>SUM(H201:H224)+H226+H227</f>
        <v>30</v>
      </c>
      <c r="I200" s="102"/>
      <c r="J200" s="103">
        <f>SUM(J201:J227)</f>
        <v>168666</v>
      </c>
      <c r="K200" s="101">
        <f>SUM(K201:K207)</f>
        <v>0</v>
      </c>
      <c r="L200" s="102"/>
      <c r="M200" s="103">
        <f>SUM(M201:M208)</f>
        <v>0</v>
      </c>
      <c r="N200" s="101">
        <f>SUM(N201:N207)</f>
        <v>0</v>
      </c>
      <c r="O200" s="102"/>
      <c r="P200" s="103">
        <f>SUM(P201:P208)</f>
        <v>0</v>
      </c>
      <c r="Q200" s="101">
        <f>SUM(Q201:Q207)</f>
        <v>0</v>
      </c>
      <c r="R200" s="102"/>
      <c r="S200" s="103">
        <f>SUM(S201:S208)</f>
        <v>0</v>
      </c>
      <c r="T200" s="101">
        <f>SUM(T201:T207)</f>
        <v>0</v>
      </c>
      <c r="U200" s="102"/>
      <c r="V200" s="103">
        <f t="shared" ref="V200" si="473">SUM(V201:V208)</f>
        <v>0</v>
      </c>
      <c r="W200" s="103">
        <f>SUM(W201:W225)</f>
        <v>168666</v>
      </c>
      <c r="X200" s="103">
        <f>SUM(X201:X227)</f>
        <v>168666</v>
      </c>
      <c r="Y200" s="103">
        <f>W200-X200</f>
        <v>0</v>
      </c>
      <c r="Z200" s="103">
        <f t="shared" si="443"/>
        <v>0</v>
      </c>
      <c r="AA200" s="205"/>
      <c r="AB200" s="78"/>
      <c r="AC200" s="78"/>
      <c r="AD200" s="78"/>
      <c r="AE200" s="78"/>
      <c r="AF200" s="78"/>
      <c r="AG200" s="78"/>
    </row>
    <row r="201" spans="1:33" ht="30" hidden="1" customHeight="1" x14ac:dyDescent="0.25">
      <c r="A201" s="248" t="s">
        <v>70</v>
      </c>
      <c r="B201" s="293" t="s">
        <v>294</v>
      </c>
      <c r="C201" s="290" t="s">
        <v>295</v>
      </c>
      <c r="D201" s="275"/>
      <c r="E201" s="252"/>
      <c r="F201" s="253"/>
      <c r="G201" s="254">
        <f>E201*F201</f>
        <v>0</v>
      </c>
      <c r="H201" s="83"/>
      <c r="I201" s="84"/>
      <c r="J201" s="85">
        <f t="shared" ref="J201:J207" si="474">H201*I201</f>
        <v>0</v>
      </c>
      <c r="K201" s="83"/>
      <c r="L201" s="84"/>
      <c r="M201" s="85">
        <f t="shared" ref="M201:M208" si="475">K201*L201</f>
        <v>0</v>
      </c>
      <c r="N201" s="83"/>
      <c r="O201" s="84"/>
      <c r="P201" s="85">
        <f t="shared" ref="P201:P208" si="476">N201*O201</f>
        <v>0</v>
      </c>
      <c r="Q201" s="83"/>
      <c r="R201" s="84"/>
      <c r="S201" s="85">
        <f t="shared" ref="S201:S208" si="477">Q201*R201</f>
        <v>0</v>
      </c>
      <c r="T201" s="83"/>
      <c r="U201" s="84"/>
      <c r="V201" s="85">
        <f t="shared" ref="V201:V208" si="478">T201*U201</f>
        <v>0</v>
      </c>
      <c r="W201" s="86">
        <f t="shared" ref="W201:W208" si="479">G201+M201+S201</f>
        <v>0</v>
      </c>
      <c r="X201" s="87">
        <f t="shared" ref="X201:X208" si="480">J201+P201+V201</f>
        <v>0</v>
      </c>
      <c r="Y201" s="87">
        <f t="shared" si="433"/>
        <v>0</v>
      </c>
      <c r="Z201" s="88">
        <v>0</v>
      </c>
      <c r="AA201" s="197"/>
      <c r="AB201" s="90"/>
      <c r="AC201" s="90"/>
      <c r="AD201" s="90"/>
      <c r="AE201" s="90"/>
      <c r="AF201" s="90"/>
      <c r="AG201" s="90"/>
    </row>
    <row r="202" spans="1:33" ht="30" hidden="1" customHeight="1" x14ac:dyDescent="0.25">
      <c r="A202" s="248" t="s">
        <v>70</v>
      </c>
      <c r="B202" s="293" t="s">
        <v>296</v>
      </c>
      <c r="C202" s="255" t="s">
        <v>297</v>
      </c>
      <c r="D202" s="257"/>
      <c r="E202" s="252"/>
      <c r="F202" s="253"/>
      <c r="G202" s="254">
        <f>E202*F202</f>
        <v>0</v>
      </c>
      <c r="H202" s="83"/>
      <c r="I202" s="84"/>
      <c r="J202" s="85">
        <f t="shared" si="474"/>
        <v>0</v>
      </c>
      <c r="K202" s="83"/>
      <c r="L202" s="84"/>
      <c r="M202" s="85">
        <f t="shared" si="475"/>
        <v>0</v>
      </c>
      <c r="N202" s="83"/>
      <c r="O202" s="84"/>
      <c r="P202" s="85">
        <f t="shared" si="476"/>
        <v>0</v>
      </c>
      <c r="Q202" s="83"/>
      <c r="R202" s="84"/>
      <c r="S202" s="85">
        <f t="shared" si="477"/>
        <v>0</v>
      </c>
      <c r="T202" s="83"/>
      <c r="U202" s="84"/>
      <c r="V202" s="85">
        <f t="shared" si="478"/>
        <v>0</v>
      </c>
      <c r="W202" s="97">
        <f t="shared" si="479"/>
        <v>0</v>
      </c>
      <c r="X202" s="87">
        <f t="shared" si="480"/>
        <v>0</v>
      </c>
      <c r="Y202" s="87">
        <f t="shared" si="433"/>
        <v>0</v>
      </c>
      <c r="Z202" s="88">
        <v>0</v>
      </c>
      <c r="AA202" s="197"/>
      <c r="AB202" s="90"/>
      <c r="AC202" s="90"/>
      <c r="AD202" s="90"/>
      <c r="AE202" s="90"/>
      <c r="AF202" s="90"/>
      <c r="AG202" s="90"/>
    </row>
    <row r="203" spans="1:33" ht="30" hidden="1" customHeight="1" x14ac:dyDescent="0.25">
      <c r="A203" s="248" t="s">
        <v>70</v>
      </c>
      <c r="B203" s="293" t="s">
        <v>298</v>
      </c>
      <c r="C203" s="255" t="s">
        <v>299</v>
      </c>
      <c r="D203" s="257"/>
      <c r="E203" s="252"/>
      <c r="F203" s="253"/>
      <c r="G203" s="254">
        <f>E203*F203</f>
        <v>0</v>
      </c>
      <c r="H203" s="83"/>
      <c r="I203" s="84"/>
      <c r="J203" s="85">
        <f t="shared" si="474"/>
        <v>0</v>
      </c>
      <c r="K203" s="83"/>
      <c r="L203" s="84"/>
      <c r="M203" s="85">
        <f t="shared" si="475"/>
        <v>0</v>
      </c>
      <c r="N203" s="83"/>
      <c r="O203" s="84"/>
      <c r="P203" s="85">
        <f t="shared" si="476"/>
        <v>0</v>
      </c>
      <c r="Q203" s="83"/>
      <c r="R203" s="84"/>
      <c r="S203" s="85">
        <f t="shared" si="477"/>
        <v>0</v>
      </c>
      <c r="T203" s="83"/>
      <c r="U203" s="84"/>
      <c r="V203" s="85">
        <f t="shared" si="478"/>
        <v>0</v>
      </c>
      <c r="W203" s="97">
        <f t="shared" si="479"/>
        <v>0</v>
      </c>
      <c r="X203" s="87">
        <f t="shared" si="480"/>
        <v>0</v>
      </c>
      <c r="Y203" s="87">
        <f t="shared" si="433"/>
        <v>0</v>
      </c>
      <c r="Z203" s="88">
        <v>0</v>
      </c>
      <c r="AA203" s="197"/>
      <c r="AB203" s="90"/>
      <c r="AC203" s="90"/>
      <c r="AD203" s="90"/>
      <c r="AE203" s="90"/>
      <c r="AF203" s="90"/>
      <c r="AG203" s="90"/>
    </row>
    <row r="204" spans="1:33" ht="30" hidden="1" customHeight="1" x14ac:dyDescent="0.25">
      <c r="A204" s="248" t="s">
        <v>70</v>
      </c>
      <c r="B204" s="293" t="s">
        <v>300</v>
      </c>
      <c r="C204" s="255" t="s">
        <v>301</v>
      </c>
      <c r="D204" s="257"/>
      <c r="E204" s="252"/>
      <c r="F204" s="253"/>
      <c r="G204" s="298">
        <v>0</v>
      </c>
      <c r="H204" s="83"/>
      <c r="I204" s="84"/>
      <c r="J204" s="85">
        <f t="shared" si="474"/>
        <v>0</v>
      </c>
      <c r="K204" s="83"/>
      <c r="L204" s="84"/>
      <c r="M204" s="85">
        <f t="shared" si="475"/>
        <v>0</v>
      </c>
      <c r="N204" s="83"/>
      <c r="O204" s="84"/>
      <c r="P204" s="85">
        <f t="shared" si="476"/>
        <v>0</v>
      </c>
      <c r="Q204" s="83"/>
      <c r="R204" s="84"/>
      <c r="S204" s="85">
        <f t="shared" si="477"/>
        <v>0</v>
      </c>
      <c r="T204" s="83"/>
      <c r="U204" s="84"/>
      <c r="V204" s="85">
        <f t="shared" si="478"/>
        <v>0</v>
      </c>
      <c r="W204" s="97">
        <f t="shared" si="479"/>
        <v>0</v>
      </c>
      <c r="X204" s="87">
        <f t="shared" si="480"/>
        <v>0</v>
      </c>
      <c r="Y204" s="87">
        <f t="shared" si="433"/>
        <v>0</v>
      </c>
      <c r="Z204" s="88">
        <v>0</v>
      </c>
      <c r="AA204" s="197"/>
      <c r="AB204" s="90"/>
      <c r="AC204" s="90"/>
      <c r="AD204" s="90"/>
      <c r="AE204" s="90"/>
      <c r="AF204" s="90"/>
      <c r="AG204" s="90"/>
    </row>
    <row r="205" spans="1:33" ht="30" customHeight="1" x14ac:dyDescent="0.25">
      <c r="A205" s="248" t="s">
        <v>70</v>
      </c>
      <c r="B205" s="293" t="s">
        <v>302</v>
      </c>
      <c r="C205" s="260" t="s">
        <v>399</v>
      </c>
      <c r="D205" s="261" t="s">
        <v>135</v>
      </c>
      <c r="E205" s="252">
        <v>1</v>
      </c>
      <c r="F205" s="253">
        <v>14700</v>
      </c>
      <c r="G205" s="254">
        <f>E205*F205</f>
        <v>14700</v>
      </c>
      <c r="H205" s="83">
        <v>1</v>
      </c>
      <c r="I205" s="84">
        <v>14700</v>
      </c>
      <c r="J205" s="85">
        <f t="shared" si="474"/>
        <v>14700</v>
      </c>
      <c r="K205" s="83"/>
      <c r="L205" s="84"/>
      <c r="M205" s="85">
        <f t="shared" si="475"/>
        <v>0</v>
      </c>
      <c r="N205" s="83"/>
      <c r="O205" s="84"/>
      <c r="P205" s="85">
        <f t="shared" si="476"/>
        <v>0</v>
      </c>
      <c r="Q205" s="83"/>
      <c r="R205" s="84"/>
      <c r="S205" s="85">
        <f t="shared" si="477"/>
        <v>0</v>
      </c>
      <c r="T205" s="83"/>
      <c r="U205" s="84"/>
      <c r="V205" s="85">
        <f t="shared" si="478"/>
        <v>0</v>
      </c>
      <c r="W205" s="97">
        <f t="shared" si="479"/>
        <v>14700</v>
      </c>
      <c r="X205" s="87">
        <f t="shared" si="480"/>
        <v>14700</v>
      </c>
      <c r="Y205" s="87">
        <f t="shared" si="433"/>
        <v>0</v>
      </c>
      <c r="Z205" s="88">
        <f t="shared" si="443"/>
        <v>0</v>
      </c>
      <c r="AA205" s="197"/>
      <c r="AB205" s="90"/>
      <c r="AC205" s="90"/>
      <c r="AD205" s="90"/>
      <c r="AE205" s="90"/>
      <c r="AF205" s="90"/>
      <c r="AG205" s="90"/>
    </row>
    <row r="206" spans="1:33" ht="30" customHeight="1" x14ac:dyDescent="0.25">
      <c r="A206" s="248" t="s">
        <v>70</v>
      </c>
      <c r="B206" s="293" t="s">
        <v>303</v>
      </c>
      <c r="C206" s="260" t="s">
        <v>400</v>
      </c>
      <c r="D206" s="261" t="s">
        <v>135</v>
      </c>
      <c r="E206" s="252">
        <v>1</v>
      </c>
      <c r="F206" s="253">
        <v>21204</v>
      </c>
      <c r="G206" s="254">
        <f>E206*F206</f>
        <v>21204</v>
      </c>
      <c r="H206" s="83">
        <v>1</v>
      </c>
      <c r="I206" s="84">
        <v>21204</v>
      </c>
      <c r="J206" s="85">
        <f t="shared" si="474"/>
        <v>21204</v>
      </c>
      <c r="K206" s="83"/>
      <c r="L206" s="84"/>
      <c r="M206" s="85">
        <f t="shared" si="475"/>
        <v>0</v>
      </c>
      <c r="N206" s="83"/>
      <c r="O206" s="84"/>
      <c r="P206" s="85">
        <f t="shared" si="476"/>
        <v>0</v>
      </c>
      <c r="Q206" s="83"/>
      <c r="R206" s="84"/>
      <c r="S206" s="85">
        <f t="shared" si="477"/>
        <v>0</v>
      </c>
      <c r="T206" s="83"/>
      <c r="U206" s="84"/>
      <c r="V206" s="85">
        <f t="shared" si="478"/>
        <v>0</v>
      </c>
      <c r="W206" s="97">
        <f t="shared" si="479"/>
        <v>21204</v>
      </c>
      <c r="X206" s="87">
        <f t="shared" si="480"/>
        <v>21204</v>
      </c>
      <c r="Y206" s="87">
        <f t="shared" si="433"/>
        <v>0</v>
      </c>
      <c r="Z206" s="88">
        <f t="shared" si="443"/>
        <v>0</v>
      </c>
      <c r="AA206" s="197"/>
      <c r="AB206" s="90"/>
      <c r="AC206" s="90"/>
      <c r="AD206" s="90"/>
      <c r="AE206" s="90"/>
      <c r="AF206" s="90"/>
      <c r="AG206" s="90"/>
    </row>
    <row r="207" spans="1:33" ht="30" customHeight="1" x14ac:dyDescent="0.25">
      <c r="A207" s="248" t="s">
        <v>70</v>
      </c>
      <c r="B207" s="293" t="s">
        <v>304</v>
      </c>
      <c r="C207" s="260" t="s">
        <v>401</v>
      </c>
      <c r="D207" s="261" t="s">
        <v>135</v>
      </c>
      <c r="E207" s="262">
        <v>1</v>
      </c>
      <c r="F207" s="263">
        <v>8000</v>
      </c>
      <c r="G207" s="264">
        <f>E207*F207</f>
        <v>8000</v>
      </c>
      <c r="H207" s="94">
        <v>1</v>
      </c>
      <c r="I207" s="95">
        <v>8000</v>
      </c>
      <c r="J207" s="96">
        <f t="shared" si="474"/>
        <v>8000</v>
      </c>
      <c r="K207" s="94"/>
      <c r="L207" s="95"/>
      <c r="M207" s="96">
        <f t="shared" si="475"/>
        <v>0</v>
      </c>
      <c r="N207" s="94"/>
      <c r="O207" s="95"/>
      <c r="P207" s="96">
        <f t="shared" si="476"/>
        <v>0</v>
      </c>
      <c r="Q207" s="94"/>
      <c r="R207" s="95"/>
      <c r="S207" s="96">
        <f t="shared" si="477"/>
        <v>0</v>
      </c>
      <c r="T207" s="94"/>
      <c r="U207" s="95"/>
      <c r="V207" s="96">
        <f t="shared" si="478"/>
        <v>0</v>
      </c>
      <c r="W207" s="97">
        <f t="shared" si="479"/>
        <v>8000</v>
      </c>
      <c r="X207" s="87">
        <f t="shared" si="480"/>
        <v>8000</v>
      </c>
      <c r="Y207" s="87">
        <f t="shared" si="433"/>
        <v>0</v>
      </c>
      <c r="Z207" s="88">
        <f t="shared" si="443"/>
        <v>0</v>
      </c>
      <c r="AA207" s="199"/>
      <c r="AB207" s="90"/>
      <c r="AC207" s="90"/>
      <c r="AD207" s="90"/>
      <c r="AE207" s="90"/>
      <c r="AF207" s="90"/>
      <c r="AG207" s="90"/>
    </row>
    <row r="208" spans="1:33" ht="30" customHeight="1" x14ac:dyDescent="0.25">
      <c r="A208" s="248" t="s">
        <v>70</v>
      </c>
      <c r="B208" s="293" t="s">
        <v>305</v>
      </c>
      <c r="C208" s="260" t="s">
        <v>402</v>
      </c>
      <c r="D208" s="257" t="s">
        <v>403</v>
      </c>
      <c r="E208" s="252">
        <v>1</v>
      </c>
      <c r="F208" s="253">
        <v>3000</v>
      </c>
      <c r="G208" s="254">
        <f>E208*F208</f>
        <v>3000</v>
      </c>
      <c r="H208" s="94"/>
      <c r="I208" s="95"/>
      <c r="J208" s="96">
        <v>0</v>
      </c>
      <c r="K208" s="94"/>
      <c r="L208" s="95">
        <v>0.22</v>
      </c>
      <c r="M208" s="96">
        <f t="shared" si="475"/>
        <v>0</v>
      </c>
      <c r="N208" s="94"/>
      <c r="O208" s="95">
        <v>0.22</v>
      </c>
      <c r="P208" s="96">
        <f t="shared" si="476"/>
        <v>0</v>
      </c>
      <c r="Q208" s="94"/>
      <c r="R208" s="95">
        <v>0.22</v>
      </c>
      <c r="S208" s="96">
        <f t="shared" si="477"/>
        <v>0</v>
      </c>
      <c r="T208" s="94"/>
      <c r="U208" s="95">
        <v>0.22</v>
      </c>
      <c r="V208" s="96">
        <f t="shared" si="478"/>
        <v>0</v>
      </c>
      <c r="W208" s="97">
        <f t="shared" si="479"/>
        <v>3000</v>
      </c>
      <c r="X208" s="87">
        <f t="shared" si="480"/>
        <v>0</v>
      </c>
      <c r="Y208" s="87">
        <f t="shared" si="433"/>
        <v>3000</v>
      </c>
      <c r="Z208" s="88">
        <f t="shared" si="443"/>
        <v>1</v>
      </c>
      <c r="AA208" s="199"/>
      <c r="AB208" s="5"/>
      <c r="AC208" s="5"/>
      <c r="AD208" s="5"/>
      <c r="AE208" s="5"/>
      <c r="AF208" s="5"/>
      <c r="AG208" s="5"/>
    </row>
    <row r="209" spans="1:33" ht="30" customHeight="1" x14ac:dyDescent="0.25">
      <c r="A209" s="248" t="s">
        <v>70</v>
      </c>
      <c r="B209" s="293" t="s">
        <v>382</v>
      </c>
      <c r="C209" s="260" t="s">
        <v>431</v>
      </c>
      <c r="D209" s="257" t="s">
        <v>403</v>
      </c>
      <c r="E209" s="252">
        <v>2</v>
      </c>
      <c r="F209" s="253">
        <v>3000</v>
      </c>
      <c r="G209" s="254">
        <f>E209*F209</f>
        <v>6000</v>
      </c>
      <c r="H209" s="83">
        <v>2</v>
      </c>
      <c r="I209" s="84">
        <v>3000</v>
      </c>
      <c r="J209" s="85">
        <f t="shared" ref="J209:J225" si="481">H209*I209</f>
        <v>6000</v>
      </c>
      <c r="K209" s="83"/>
      <c r="L209" s="84"/>
      <c r="M209" s="85">
        <f t="shared" ref="M209:M225" si="482">K209*L209</f>
        <v>0</v>
      </c>
      <c r="N209" s="83"/>
      <c r="O209" s="84"/>
      <c r="P209" s="85">
        <f t="shared" ref="P209:P225" si="483">N209*O209</f>
        <v>0</v>
      </c>
      <c r="Q209" s="83"/>
      <c r="R209" s="84"/>
      <c r="S209" s="85">
        <f t="shared" ref="S209:S225" si="484">Q209*R209</f>
        <v>0</v>
      </c>
      <c r="T209" s="83"/>
      <c r="U209" s="84"/>
      <c r="V209" s="85">
        <f t="shared" ref="V209:V225" si="485">T209*U209</f>
        <v>0</v>
      </c>
      <c r="W209" s="86">
        <f t="shared" ref="W209:W225" si="486">G209+M209+S209</f>
        <v>6000</v>
      </c>
      <c r="X209" s="87">
        <f t="shared" ref="X209:X225" si="487">J209+P209+V209</f>
        <v>6000</v>
      </c>
      <c r="Y209" s="87">
        <f t="shared" ref="Y209:Y225" si="488">W209-X209</f>
        <v>0</v>
      </c>
      <c r="Z209" s="88">
        <f t="shared" ref="Z209:Z225" si="489">Y209/W209</f>
        <v>0</v>
      </c>
      <c r="AA209" s="197"/>
      <c r="AB209" s="90"/>
      <c r="AC209" s="90"/>
      <c r="AD209" s="90"/>
      <c r="AE209" s="90"/>
      <c r="AF209" s="90"/>
      <c r="AG209" s="90"/>
    </row>
    <row r="210" spans="1:33" ht="30" customHeight="1" x14ac:dyDescent="0.25">
      <c r="A210" s="258" t="s">
        <v>70</v>
      </c>
      <c r="B210" s="294" t="s">
        <v>383</v>
      </c>
      <c r="C210" s="260" t="s">
        <v>432</v>
      </c>
      <c r="D210" s="261" t="s">
        <v>403</v>
      </c>
      <c r="E210" s="262">
        <v>1</v>
      </c>
      <c r="F210" s="263">
        <v>3000</v>
      </c>
      <c r="G210" s="264">
        <f t="shared" ref="G210:G225" si="490">E210*F210</f>
        <v>3000</v>
      </c>
      <c r="H210" s="83">
        <v>2</v>
      </c>
      <c r="I210" s="84">
        <v>3000</v>
      </c>
      <c r="J210" s="85">
        <f t="shared" si="481"/>
        <v>6000</v>
      </c>
      <c r="K210" s="83"/>
      <c r="L210" s="84"/>
      <c r="M210" s="85">
        <f t="shared" si="482"/>
        <v>0</v>
      </c>
      <c r="N210" s="83"/>
      <c r="O210" s="84"/>
      <c r="P210" s="85">
        <f t="shared" si="483"/>
        <v>0</v>
      </c>
      <c r="Q210" s="83"/>
      <c r="R210" s="84"/>
      <c r="S210" s="85">
        <f t="shared" si="484"/>
        <v>0</v>
      </c>
      <c r="T210" s="83"/>
      <c r="U210" s="84"/>
      <c r="V210" s="85">
        <f t="shared" si="485"/>
        <v>0</v>
      </c>
      <c r="W210" s="97">
        <f t="shared" si="486"/>
        <v>3000</v>
      </c>
      <c r="X210" s="87">
        <f t="shared" si="487"/>
        <v>6000</v>
      </c>
      <c r="Y210" s="87">
        <f>W210-X210</f>
        <v>-3000</v>
      </c>
      <c r="Z210" s="88">
        <f t="shared" si="489"/>
        <v>-1</v>
      </c>
      <c r="AA210" s="197"/>
      <c r="AB210" s="90"/>
      <c r="AC210" s="90"/>
      <c r="AD210" s="90"/>
      <c r="AE210" s="90"/>
      <c r="AF210" s="90"/>
      <c r="AG210" s="90"/>
    </row>
    <row r="211" spans="1:33" ht="30" customHeight="1" x14ac:dyDescent="0.25">
      <c r="A211" s="258" t="s">
        <v>70</v>
      </c>
      <c r="B211" s="294" t="s">
        <v>384</v>
      </c>
      <c r="C211" s="260" t="s">
        <v>433</v>
      </c>
      <c r="D211" s="261" t="s">
        <v>403</v>
      </c>
      <c r="E211" s="262">
        <v>1</v>
      </c>
      <c r="F211" s="263">
        <v>2000</v>
      </c>
      <c r="G211" s="264">
        <f t="shared" si="490"/>
        <v>2000</v>
      </c>
      <c r="H211" s="83">
        <v>1</v>
      </c>
      <c r="I211" s="84">
        <v>500</v>
      </c>
      <c r="J211" s="85">
        <f t="shared" si="481"/>
        <v>500</v>
      </c>
      <c r="K211" s="83"/>
      <c r="L211" s="84"/>
      <c r="M211" s="85">
        <f t="shared" si="482"/>
        <v>0</v>
      </c>
      <c r="N211" s="83"/>
      <c r="O211" s="84"/>
      <c r="P211" s="85">
        <f t="shared" si="483"/>
        <v>0</v>
      </c>
      <c r="Q211" s="83"/>
      <c r="R211" s="84"/>
      <c r="S211" s="85">
        <f t="shared" si="484"/>
        <v>0</v>
      </c>
      <c r="T211" s="83"/>
      <c r="U211" s="84"/>
      <c r="V211" s="85">
        <f t="shared" si="485"/>
        <v>0</v>
      </c>
      <c r="W211" s="97">
        <f t="shared" si="486"/>
        <v>2000</v>
      </c>
      <c r="X211" s="87">
        <f t="shared" si="487"/>
        <v>500</v>
      </c>
      <c r="Y211" s="87">
        <f t="shared" si="488"/>
        <v>1500</v>
      </c>
      <c r="Z211" s="88">
        <f t="shared" si="489"/>
        <v>0.75</v>
      </c>
      <c r="AA211" s="197"/>
      <c r="AB211" s="90"/>
      <c r="AC211" s="90"/>
      <c r="AD211" s="90"/>
      <c r="AE211" s="90"/>
      <c r="AF211" s="90"/>
      <c r="AG211" s="90"/>
    </row>
    <row r="212" spans="1:33" ht="30" customHeight="1" x14ac:dyDescent="0.25">
      <c r="A212" s="258" t="s">
        <v>70</v>
      </c>
      <c r="B212" s="294" t="s">
        <v>385</v>
      </c>
      <c r="C212" s="260" t="s">
        <v>404</v>
      </c>
      <c r="D212" s="261" t="s">
        <v>403</v>
      </c>
      <c r="E212" s="262">
        <v>1</v>
      </c>
      <c r="F212" s="263">
        <v>2000</v>
      </c>
      <c r="G212" s="264">
        <f t="shared" si="490"/>
        <v>2000</v>
      </c>
      <c r="H212" s="83"/>
      <c r="I212" s="84"/>
      <c r="J212" s="85">
        <f t="shared" si="481"/>
        <v>0</v>
      </c>
      <c r="K212" s="83"/>
      <c r="L212" s="84"/>
      <c r="M212" s="85">
        <f t="shared" si="482"/>
        <v>0</v>
      </c>
      <c r="N212" s="83"/>
      <c r="O212" s="84"/>
      <c r="P212" s="85">
        <f t="shared" si="483"/>
        <v>0</v>
      </c>
      <c r="Q212" s="83"/>
      <c r="R212" s="84"/>
      <c r="S212" s="85">
        <f t="shared" si="484"/>
        <v>0</v>
      </c>
      <c r="T212" s="83"/>
      <c r="U212" s="84"/>
      <c r="V212" s="85">
        <f t="shared" si="485"/>
        <v>0</v>
      </c>
      <c r="W212" s="97">
        <f t="shared" si="486"/>
        <v>2000</v>
      </c>
      <c r="X212" s="87">
        <f t="shared" si="487"/>
        <v>0</v>
      </c>
      <c r="Y212" s="87">
        <f t="shared" si="488"/>
        <v>2000</v>
      </c>
      <c r="Z212" s="88">
        <f t="shared" si="489"/>
        <v>1</v>
      </c>
      <c r="AA212" s="197"/>
      <c r="AB212" s="90"/>
      <c r="AC212" s="90"/>
      <c r="AD212" s="90"/>
      <c r="AE212" s="90"/>
      <c r="AF212" s="90"/>
      <c r="AG212" s="90"/>
    </row>
    <row r="213" spans="1:33" ht="30" customHeight="1" x14ac:dyDescent="0.25">
      <c r="A213" s="258" t="s">
        <v>70</v>
      </c>
      <c r="B213" s="294" t="s">
        <v>386</v>
      </c>
      <c r="C213" s="260" t="s">
        <v>430</v>
      </c>
      <c r="D213" s="261" t="s">
        <v>403</v>
      </c>
      <c r="E213" s="262">
        <v>1</v>
      </c>
      <c r="F213" s="263">
        <v>2000</v>
      </c>
      <c r="G213" s="264">
        <f t="shared" si="490"/>
        <v>2000</v>
      </c>
      <c r="H213" s="83">
        <v>1</v>
      </c>
      <c r="I213" s="84">
        <v>500</v>
      </c>
      <c r="J213" s="85">
        <f t="shared" si="481"/>
        <v>500</v>
      </c>
      <c r="K213" s="83"/>
      <c r="L213" s="84"/>
      <c r="M213" s="85">
        <f t="shared" si="482"/>
        <v>0</v>
      </c>
      <c r="N213" s="83"/>
      <c r="O213" s="84"/>
      <c r="P213" s="85">
        <f t="shared" si="483"/>
        <v>0</v>
      </c>
      <c r="Q213" s="83"/>
      <c r="R213" s="84"/>
      <c r="S213" s="85">
        <f t="shared" si="484"/>
        <v>0</v>
      </c>
      <c r="T213" s="83"/>
      <c r="U213" s="84"/>
      <c r="V213" s="85">
        <f t="shared" si="485"/>
        <v>0</v>
      </c>
      <c r="W213" s="97">
        <f t="shared" si="486"/>
        <v>2000</v>
      </c>
      <c r="X213" s="87">
        <f t="shared" si="487"/>
        <v>500</v>
      </c>
      <c r="Y213" s="87">
        <f t="shared" si="488"/>
        <v>1500</v>
      </c>
      <c r="Z213" s="88">
        <f t="shared" si="489"/>
        <v>0.75</v>
      </c>
      <c r="AA213" s="197"/>
      <c r="AB213" s="90"/>
      <c r="AC213" s="90"/>
      <c r="AD213" s="90"/>
      <c r="AE213" s="90"/>
      <c r="AF213" s="90"/>
      <c r="AG213" s="90"/>
    </row>
    <row r="214" spans="1:33" ht="30" customHeight="1" x14ac:dyDescent="0.25">
      <c r="A214" s="258" t="s">
        <v>70</v>
      </c>
      <c r="B214" s="294" t="s">
        <v>387</v>
      </c>
      <c r="C214" s="260" t="s">
        <v>405</v>
      </c>
      <c r="D214" s="261" t="s">
        <v>403</v>
      </c>
      <c r="E214" s="262">
        <v>2</v>
      </c>
      <c r="F214" s="263">
        <v>5380</v>
      </c>
      <c r="G214" s="264">
        <f t="shared" si="490"/>
        <v>10760</v>
      </c>
      <c r="H214" s="83">
        <v>2</v>
      </c>
      <c r="I214" s="84">
        <v>5380</v>
      </c>
      <c r="J214" s="85">
        <f t="shared" si="481"/>
        <v>10760</v>
      </c>
      <c r="K214" s="83"/>
      <c r="L214" s="84"/>
      <c r="M214" s="85">
        <f t="shared" si="482"/>
        <v>0</v>
      </c>
      <c r="N214" s="83"/>
      <c r="O214" s="84"/>
      <c r="P214" s="85">
        <f t="shared" si="483"/>
        <v>0</v>
      </c>
      <c r="Q214" s="83"/>
      <c r="R214" s="84"/>
      <c r="S214" s="85">
        <f t="shared" si="484"/>
        <v>0</v>
      </c>
      <c r="T214" s="83"/>
      <c r="U214" s="84"/>
      <c r="V214" s="85">
        <f t="shared" si="485"/>
        <v>0</v>
      </c>
      <c r="W214" s="97">
        <f t="shared" si="486"/>
        <v>10760</v>
      </c>
      <c r="X214" s="87">
        <f t="shared" si="487"/>
        <v>10760</v>
      </c>
      <c r="Y214" s="87">
        <f t="shared" si="488"/>
        <v>0</v>
      </c>
      <c r="Z214" s="88">
        <f t="shared" si="489"/>
        <v>0</v>
      </c>
      <c r="AA214" s="197"/>
      <c r="AB214" s="90"/>
      <c r="AC214" s="90"/>
      <c r="AD214" s="90"/>
      <c r="AE214" s="90"/>
      <c r="AF214" s="90"/>
      <c r="AG214" s="90"/>
    </row>
    <row r="215" spans="1:33" ht="30" customHeight="1" x14ac:dyDescent="0.25">
      <c r="A215" s="258" t="s">
        <v>70</v>
      </c>
      <c r="B215" s="294" t="s">
        <v>388</v>
      </c>
      <c r="C215" s="260" t="s">
        <v>406</v>
      </c>
      <c r="D215" s="261" t="s">
        <v>403</v>
      </c>
      <c r="E215" s="262">
        <v>1</v>
      </c>
      <c r="F215" s="263">
        <v>23348</v>
      </c>
      <c r="G215" s="264">
        <f t="shared" si="490"/>
        <v>23348</v>
      </c>
      <c r="H215" s="94">
        <v>1</v>
      </c>
      <c r="I215" s="95">
        <v>23348</v>
      </c>
      <c r="J215" s="96">
        <f t="shared" si="481"/>
        <v>23348</v>
      </c>
      <c r="K215" s="94"/>
      <c r="L215" s="95"/>
      <c r="M215" s="96">
        <f t="shared" si="482"/>
        <v>0</v>
      </c>
      <c r="N215" s="94"/>
      <c r="O215" s="95"/>
      <c r="P215" s="96">
        <f t="shared" si="483"/>
        <v>0</v>
      </c>
      <c r="Q215" s="94"/>
      <c r="R215" s="95"/>
      <c r="S215" s="96">
        <f t="shared" si="484"/>
        <v>0</v>
      </c>
      <c r="T215" s="94"/>
      <c r="U215" s="95"/>
      <c r="V215" s="96">
        <f t="shared" si="485"/>
        <v>0</v>
      </c>
      <c r="W215" s="97">
        <f t="shared" si="486"/>
        <v>23348</v>
      </c>
      <c r="X215" s="87">
        <f t="shared" si="487"/>
        <v>23348</v>
      </c>
      <c r="Y215" s="87">
        <f t="shared" si="488"/>
        <v>0</v>
      </c>
      <c r="Z215" s="88">
        <f t="shared" si="489"/>
        <v>0</v>
      </c>
      <c r="AA215" s="199"/>
      <c r="AB215" s="90"/>
      <c r="AC215" s="90"/>
      <c r="AD215" s="90"/>
      <c r="AE215" s="90"/>
      <c r="AF215" s="90"/>
      <c r="AG215" s="90"/>
    </row>
    <row r="216" spans="1:33" ht="30" customHeight="1" x14ac:dyDescent="0.25">
      <c r="A216" s="258" t="s">
        <v>70</v>
      </c>
      <c r="B216" s="294" t="s">
        <v>389</v>
      </c>
      <c r="C216" s="260" t="s">
        <v>407</v>
      </c>
      <c r="D216" s="261" t="s">
        <v>135</v>
      </c>
      <c r="E216" s="262">
        <v>2</v>
      </c>
      <c r="F216" s="263">
        <v>2400</v>
      </c>
      <c r="G216" s="264">
        <f t="shared" si="490"/>
        <v>4800</v>
      </c>
      <c r="H216" s="94">
        <v>2</v>
      </c>
      <c r="I216" s="95">
        <v>2400</v>
      </c>
      <c r="J216" s="96">
        <f t="shared" si="481"/>
        <v>4800</v>
      </c>
      <c r="K216" s="94"/>
      <c r="L216" s="95"/>
      <c r="M216" s="96">
        <f t="shared" si="482"/>
        <v>0</v>
      </c>
      <c r="N216" s="94"/>
      <c r="O216" s="95"/>
      <c r="P216" s="96">
        <f t="shared" si="483"/>
        <v>0</v>
      </c>
      <c r="Q216" s="94"/>
      <c r="R216" s="95"/>
      <c r="S216" s="96">
        <f t="shared" si="484"/>
        <v>0</v>
      </c>
      <c r="T216" s="94"/>
      <c r="U216" s="95"/>
      <c r="V216" s="96">
        <f t="shared" si="485"/>
        <v>0</v>
      </c>
      <c r="W216" s="97">
        <f t="shared" si="486"/>
        <v>4800</v>
      </c>
      <c r="X216" s="87">
        <f t="shared" si="487"/>
        <v>4800</v>
      </c>
      <c r="Y216" s="87">
        <f t="shared" si="488"/>
        <v>0</v>
      </c>
      <c r="Z216" s="88">
        <f t="shared" si="489"/>
        <v>0</v>
      </c>
      <c r="AA216" s="199"/>
      <c r="AB216" s="90"/>
      <c r="AC216" s="90"/>
      <c r="AD216" s="90"/>
      <c r="AE216" s="90"/>
      <c r="AF216" s="90"/>
      <c r="AG216" s="90"/>
    </row>
    <row r="217" spans="1:33" ht="30" customHeight="1" x14ac:dyDescent="0.25">
      <c r="A217" s="258" t="s">
        <v>70</v>
      </c>
      <c r="B217" s="294" t="s">
        <v>390</v>
      </c>
      <c r="C217" s="260" t="s">
        <v>408</v>
      </c>
      <c r="D217" s="261" t="s">
        <v>403</v>
      </c>
      <c r="E217" s="262">
        <v>1</v>
      </c>
      <c r="F217" s="263">
        <v>5600</v>
      </c>
      <c r="G217" s="264">
        <f t="shared" si="490"/>
        <v>5600</v>
      </c>
      <c r="H217" s="94">
        <v>1</v>
      </c>
      <c r="I217" s="95">
        <v>5600</v>
      </c>
      <c r="J217" s="96">
        <f t="shared" si="481"/>
        <v>5600</v>
      </c>
      <c r="K217" s="94"/>
      <c r="L217" s="95">
        <v>0.22</v>
      </c>
      <c r="M217" s="96">
        <f t="shared" si="482"/>
        <v>0</v>
      </c>
      <c r="N217" s="94"/>
      <c r="O217" s="95">
        <v>0.22</v>
      </c>
      <c r="P217" s="96">
        <f t="shared" si="483"/>
        <v>0</v>
      </c>
      <c r="Q217" s="94"/>
      <c r="R217" s="95">
        <v>0.22</v>
      </c>
      <c r="S217" s="96">
        <f t="shared" si="484"/>
        <v>0</v>
      </c>
      <c r="T217" s="94"/>
      <c r="U217" s="95">
        <v>0.22</v>
      </c>
      <c r="V217" s="96">
        <f t="shared" si="485"/>
        <v>0</v>
      </c>
      <c r="W217" s="97">
        <f t="shared" si="486"/>
        <v>5600</v>
      </c>
      <c r="X217" s="87">
        <f t="shared" si="487"/>
        <v>5600</v>
      </c>
      <c r="Y217" s="87">
        <f t="shared" si="488"/>
        <v>0</v>
      </c>
      <c r="Z217" s="88">
        <f t="shared" si="489"/>
        <v>0</v>
      </c>
      <c r="AA217" s="199"/>
      <c r="AB217" s="5"/>
      <c r="AC217" s="5"/>
      <c r="AD217" s="5"/>
      <c r="AE217" s="5"/>
      <c r="AF217" s="5"/>
      <c r="AG217" s="5"/>
    </row>
    <row r="218" spans="1:33" ht="30" customHeight="1" x14ac:dyDescent="0.25">
      <c r="A218" s="258" t="s">
        <v>70</v>
      </c>
      <c r="B218" s="294" t="s">
        <v>391</v>
      </c>
      <c r="C218" s="260" t="s">
        <v>409</v>
      </c>
      <c r="D218" s="261" t="s">
        <v>403</v>
      </c>
      <c r="E218" s="262">
        <v>2</v>
      </c>
      <c r="F218" s="263">
        <v>5600</v>
      </c>
      <c r="G218" s="264">
        <f t="shared" si="490"/>
        <v>11200</v>
      </c>
      <c r="H218" s="83">
        <v>2</v>
      </c>
      <c r="I218" s="84">
        <v>5600</v>
      </c>
      <c r="J218" s="85">
        <f t="shared" ref="J218:J224" si="491">H218*I218</f>
        <v>11200</v>
      </c>
      <c r="K218" s="83"/>
      <c r="L218" s="84"/>
      <c r="M218" s="85">
        <f t="shared" ref="M218:M224" si="492">K218*L218</f>
        <v>0</v>
      </c>
      <c r="N218" s="83"/>
      <c r="O218" s="84"/>
      <c r="P218" s="85">
        <f t="shared" ref="P218:P224" si="493">N218*O218</f>
        <v>0</v>
      </c>
      <c r="Q218" s="83"/>
      <c r="R218" s="84"/>
      <c r="S218" s="85">
        <f t="shared" ref="S218:S224" si="494">Q218*R218</f>
        <v>0</v>
      </c>
      <c r="T218" s="83"/>
      <c r="U218" s="84"/>
      <c r="V218" s="85">
        <f t="shared" ref="V218:V224" si="495">T218*U218</f>
        <v>0</v>
      </c>
      <c r="W218" s="86">
        <f t="shared" ref="W218:W224" si="496">G218+M218+S218</f>
        <v>11200</v>
      </c>
      <c r="X218" s="87">
        <f t="shared" ref="X218:X224" si="497">J218+P218+V218</f>
        <v>11200</v>
      </c>
      <c r="Y218" s="87">
        <f t="shared" ref="Y218:Y224" si="498">W218-X218</f>
        <v>0</v>
      </c>
      <c r="Z218" s="88">
        <f t="shared" ref="Z218:Z224" si="499">Y218/W218</f>
        <v>0</v>
      </c>
      <c r="AA218" s="199"/>
      <c r="AB218" s="90"/>
      <c r="AC218" s="90"/>
      <c r="AD218" s="90"/>
      <c r="AE218" s="90"/>
      <c r="AF218" s="90"/>
      <c r="AG218" s="90"/>
    </row>
    <row r="219" spans="1:33" ht="30" customHeight="1" x14ac:dyDescent="0.25">
      <c r="A219" s="258" t="s">
        <v>70</v>
      </c>
      <c r="B219" s="294" t="s">
        <v>392</v>
      </c>
      <c r="C219" s="260" t="s">
        <v>410</v>
      </c>
      <c r="D219" s="261" t="s">
        <v>135</v>
      </c>
      <c r="E219" s="262">
        <v>1</v>
      </c>
      <c r="F219" s="263">
        <v>11800</v>
      </c>
      <c r="G219" s="264">
        <f>E219*F219</f>
        <v>11800</v>
      </c>
      <c r="H219" s="83">
        <v>1</v>
      </c>
      <c r="I219" s="84">
        <v>11800</v>
      </c>
      <c r="J219" s="85">
        <f t="shared" si="491"/>
        <v>11800</v>
      </c>
      <c r="K219" s="83"/>
      <c r="L219" s="84"/>
      <c r="M219" s="85">
        <f t="shared" si="492"/>
        <v>0</v>
      </c>
      <c r="N219" s="83"/>
      <c r="O219" s="84"/>
      <c r="P219" s="85">
        <f t="shared" si="493"/>
        <v>0</v>
      </c>
      <c r="Q219" s="83"/>
      <c r="R219" s="84"/>
      <c r="S219" s="85">
        <f t="shared" si="494"/>
        <v>0</v>
      </c>
      <c r="T219" s="83"/>
      <c r="U219" s="84"/>
      <c r="V219" s="85">
        <f t="shared" si="495"/>
        <v>0</v>
      </c>
      <c r="W219" s="97">
        <f t="shared" si="496"/>
        <v>11800</v>
      </c>
      <c r="X219" s="87">
        <f t="shared" si="497"/>
        <v>11800</v>
      </c>
      <c r="Y219" s="87">
        <f t="shared" si="498"/>
        <v>0</v>
      </c>
      <c r="Z219" s="88">
        <f t="shared" si="499"/>
        <v>0</v>
      </c>
      <c r="AA219" s="199"/>
      <c r="AB219" s="90"/>
      <c r="AC219" s="90"/>
      <c r="AD219" s="90"/>
      <c r="AE219" s="90"/>
      <c r="AF219" s="90"/>
      <c r="AG219" s="90"/>
    </row>
    <row r="220" spans="1:33" ht="30" customHeight="1" x14ac:dyDescent="0.25">
      <c r="A220" s="258" t="s">
        <v>70</v>
      </c>
      <c r="B220" s="294" t="s">
        <v>393</v>
      </c>
      <c r="C220" s="260" t="s">
        <v>411</v>
      </c>
      <c r="D220" s="261" t="s">
        <v>135</v>
      </c>
      <c r="E220" s="262">
        <v>1</v>
      </c>
      <c r="F220" s="263">
        <v>8000</v>
      </c>
      <c r="G220" s="264">
        <f>E220*F220</f>
        <v>8000</v>
      </c>
      <c r="H220" s="83">
        <v>1</v>
      </c>
      <c r="I220" s="84">
        <v>8000</v>
      </c>
      <c r="J220" s="85">
        <f t="shared" si="491"/>
        <v>8000</v>
      </c>
      <c r="K220" s="83"/>
      <c r="L220" s="84"/>
      <c r="M220" s="85">
        <f t="shared" si="492"/>
        <v>0</v>
      </c>
      <c r="N220" s="83"/>
      <c r="O220" s="84"/>
      <c r="P220" s="85">
        <f t="shared" si="493"/>
        <v>0</v>
      </c>
      <c r="Q220" s="83"/>
      <c r="R220" s="84"/>
      <c r="S220" s="85">
        <f t="shared" si="494"/>
        <v>0</v>
      </c>
      <c r="T220" s="83"/>
      <c r="U220" s="84"/>
      <c r="V220" s="85">
        <f t="shared" si="495"/>
        <v>0</v>
      </c>
      <c r="W220" s="97">
        <f t="shared" si="496"/>
        <v>8000</v>
      </c>
      <c r="X220" s="87">
        <f t="shared" si="497"/>
        <v>8000</v>
      </c>
      <c r="Y220" s="87">
        <f t="shared" si="498"/>
        <v>0</v>
      </c>
      <c r="Z220" s="88">
        <f t="shared" si="499"/>
        <v>0</v>
      </c>
      <c r="AA220" s="199"/>
      <c r="AB220" s="90"/>
      <c r="AC220" s="90"/>
      <c r="AD220" s="90"/>
      <c r="AE220" s="90"/>
      <c r="AF220" s="90"/>
      <c r="AG220" s="90"/>
    </row>
    <row r="221" spans="1:33" ht="30" customHeight="1" x14ac:dyDescent="0.25">
      <c r="A221" s="258" t="s">
        <v>70</v>
      </c>
      <c r="B221" s="294" t="s">
        <v>394</v>
      </c>
      <c r="C221" s="260" t="s">
        <v>412</v>
      </c>
      <c r="D221" s="261" t="s">
        <v>403</v>
      </c>
      <c r="E221" s="262">
        <v>2</v>
      </c>
      <c r="F221" s="263">
        <v>2400</v>
      </c>
      <c r="G221" s="264">
        <f t="shared" si="490"/>
        <v>4800</v>
      </c>
      <c r="H221" s="83">
        <v>2</v>
      </c>
      <c r="I221" s="84">
        <v>2400</v>
      </c>
      <c r="J221" s="85">
        <f t="shared" si="491"/>
        <v>4800</v>
      </c>
      <c r="K221" s="83"/>
      <c r="L221" s="84"/>
      <c r="M221" s="85">
        <f t="shared" si="492"/>
        <v>0</v>
      </c>
      <c r="N221" s="83"/>
      <c r="O221" s="84"/>
      <c r="P221" s="85">
        <f t="shared" si="493"/>
        <v>0</v>
      </c>
      <c r="Q221" s="83"/>
      <c r="R221" s="84"/>
      <c r="S221" s="85">
        <f t="shared" si="494"/>
        <v>0</v>
      </c>
      <c r="T221" s="83"/>
      <c r="U221" s="84"/>
      <c r="V221" s="85">
        <f t="shared" si="495"/>
        <v>0</v>
      </c>
      <c r="W221" s="97">
        <f t="shared" si="496"/>
        <v>4800</v>
      </c>
      <c r="X221" s="87">
        <f t="shared" si="497"/>
        <v>4800</v>
      </c>
      <c r="Y221" s="87">
        <f t="shared" si="498"/>
        <v>0</v>
      </c>
      <c r="Z221" s="88">
        <f t="shared" si="499"/>
        <v>0</v>
      </c>
      <c r="AA221" s="199"/>
      <c r="AB221" s="90"/>
      <c r="AC221" s="90"/>
      <c r="AD221" s="90"/>
      <c r="AE221" s="90"/>
      <c r="AF221" s="90"/>
      <c r="AG221" s="90"/>
    </row>
    <row r="222" spans="1:33" ht="30" customHeight="1" x14ac:dyDescent="0.25">
      <c r="A222" s="258" t="s">
        <v>70</v>
      </c>
      <c r="B222" s="294" t="s">
        <v>395</v>
      </c>
      <c r="C222" s="260" t="s">
        <v>413</v>
      </c>
      <c r="D222" s="261" t="s">
        <v>403</v>
      </c>
      <c r="E222" s="262">
        <v>1</v>
      </c>
      <c r="F222" s="263">
        <v>8000</v>
      </c>
      <c r="G222" s="264">
        <f>E222*F222</f>
        <v>8000</v>
      </c>
      <c r="H222" s="83">
        <v>1</v>
      </c>
      <c r="I222" s="84">
        <v>8000</v>
      </c>
      <c r="J222" s="85">
        <f t="shared" si="491"/>
        <v>8000</v>
      </c>
      <c r="K222" s="83"/>
      <c r="L222" s="84"/>
      <c r="M222" s="85">
        <f t="shared" si="492"/>
        <v>0</v>
      </c>
      <c r="N222" s="83"/>
      <c r="O222" s="84"/>
      <c r="P222" s="85">
        <f t="shared" si="493"/>
        <v>0</v>
      </c>
      <c r="Q222" s="83"/>
      <c r="R222" s="84"/>
      <c r="S222" s="85">
        <f t="shared" si="494"/>
        <v>0</v>
      </c>
      <c r="T222" s="83"/>
      <c r="U222" s="84"/>
      <c r="V222" s="85">
        <f t="shared" si="495"/>
        <v>0</v>
      </c>
      <c r="W222" s="97">
        <f t="shared" si="496"/>
        <v>8000</v>
      </c>
      <c r="X222" s="87">
        <f t="shared" si="497"/>
        <v>8000</v>
      </c>
      <c r="Y222" s="87">
        <f t="shared" si="498"/>
        <v>0</v>
      </c>
      <c r="Z222" s="88">
        <f t="shared" si="499"/>
        <v>0</v>
      </c>
      <c r="AA222" s="199"/>
      <c r="AB222" s="90"/>
      <c r="AC222" s="90"/>
      <c r="AD222" s="90"/>
      <c r="AE222" s="90"/>
      <c r="AF222" s="90"/>
      <c r="AG222" s="90"/>
    </row>
    <row r="223" spans="1:33" ht="30" customHeight="1" x14ac:dyDescent="0.25">
      <c r="A223" s="258" t="s">
        <v>70</v>
      </c>
      <c r="B223" s="294" t="s">
        <v>396</v>
      </c>
      <c r="C223" s="260" t="s">
        <v>414</v>
      </c>
      <c r="D223" s="261" t="s">
        <v>403</v>
      </c>
      <c r="E223" s="262">
        <v>4</v>
      </c>
      <c r="F223" s="263">
        <v>1600</v>
      </c>
      <c r="G223" s="264">
        <f t="shared" si="490"/>
        <v>6400</v>
      </c>
      <c r="H223" s="83">
        <v>4</v>
      </c>
      <c r="I223" s="84">
        <v>1600</v>
      </c>
      <c r="J223" s="85">
        <f t="shared" si="491"/>
        <v>6400</v>
      </c>
      <c r="K223" s="83"/>
      <c r="L223" s="84"/>
      <c r="M223" s="85">
        <f t="shared" si="492"/>
        <v>0</v>
      </c>
      <c r="N223" s="83"/>
      <c r="O223" s="84"/>
      <c r="P223" s="85">
        <f t="shared" si="493"/>
        <v>0</v>
      </c>
      <c r="Q223" s="83"/>
      <c r="R223" s="84"/>
      <c r="S223" s="85">
        <f t="shared" si="494"/>
        <v>0</v>
      </c>
      <c r="T223" s="83"/>
      <c r="U223" s="84"/>
      <c r="V223" s="85">
        <f t="shared" si="495"/>
        <v>0</v>
      </c>
      <c r="W223" s="97">
        <f t="shared" si="496"/>
        <v>6400</v>
      </c>
      <c r="X223" s="87">
        <f t="shared" si="497"/>
        <v>6400</v>
      </c>
      <c r="Y223" s="87">
        <f t="shared" si="498"/>
        <v>0</v>
      </c>
      <c r="Z223" s="88">
        <f t="shared" si="499"/>
        <v>0</v>
      </c>
      <c r="AA223" s="199"/>
      <c r="AB223" s="90"/>
      <c r="AC223" s="90"/>
      <c r="AD223" s="90"/>
      <c r="AE223" s="90"/>
      <c r="AF223" s="90"/>
      <c r="AG223" s="90"/>
    </row>
    <row r="224" spans="1:33" ht="30" customHeight="1" x14ac:dyDescent="0.25">
      <c r="A224" s="258" t="s">
        <v>70</v>
      </c>
      <c r="B224" s="294" t="s">
        <v>397</v>
      </c>
      <c r="C224" s="260" t="s">
        <v>415</v>
      </c>
      <c r="D224" s="261" t="s">
        <v>403</v>
      </c>
      <c r="E224" s="262">
        <v>2</v>
      </c>
      <c r="F224" s="263">
        <v>4047</v>
      </c>
      <c r="G224" s="264">
        <f t="shared" si="490"/>
        <v>8094</v>
      </c>
      <c r="H224" s="94">
        <v>2</v>
      </c>
      <c r="I224" s="95">
        <v>4047</v>
      </c>
      <c r="J224" s="96">
        <f t="shared" si="491"/>
        <v>8094</v>
      </c>
      <c r="K224" s="94"/>
      <c r="L224" s="95"/>
      <c r="M224" s="96">
        <f t="shared" si="492"/>
        <v>0</v>
      </c>
      <c r="N224" s="94"/>
      <c r="O224" s="95"/>
      <c r="P224" s="96">
        <f t="shared" si="493"/>
        <v>0</v>
      </c>
      <c r="Q224" s="94"/>
      <c r="R224" s="95"/>
      <c r="S224" s="96">
        <f t="shared" si="494"/>
        <v>0</v>
      </c>
      <c r="T224" s="94"/>
      <c r="U224" s="95"/>
      <c r="V224" s="96">
        <f t="shared" si="495"/>
        <v>0</v>
      </c>
      <c r="W224" s="97">
        <f t="shared" si="496"/>
        <v>8094</v>
      </c>
      <c r="X224" s="87">
        <f t="shared" si="497"/>
        <v>8094</v>
      </c>
      <c r="Y224" s="87">
        <f t="shared" si="498"/>
        <v>0</v>
      </c>
      <c r="Z224" s="88">
        <f t="shared" si="499"/>
        <v>0</v>
      </c>
      <c r="AA224" s="199"/>
      <c r="AB224" s="90"/>
      <c r="AC224" s="90"/>
      <c r="AD224" s="90"/>
      <c r="AE224" s="90"/>
      <c r="AF224" s="90"/>
      <c r="AG224" s="90"/>
    </row>
    <row r="225" spans="1:33" ht="30" customHeight="1" x14ac:dyDescent="0.25">
      <c r="A225" s="258" t="s">
        <v>70</v>
      </c>
      <c r="B225" s="299" t="s">
        <v>398</v>
      </c>
      <c r="C225" s="260" t="s">
        <v>306</v>
      </c>
      <c r="D225" s="261" t="s">
        <v>403</v>
      </c>
      <c r="E225" s="262">
        <v>18000</v>
      </c>
      <c r="F225" s="263">
        <v>0.22</v>
      </c>
      <c r="G225" s="264">
        <f t="shared" si="490"/>
        <v>3960</v>
      </c>
      <c r="H225" s="94">
        <v>18000</v>
      </c>
      <c r="I225" s="95">
        <v>0.22</v>
      </c>
      <c r="J225" s="96">
        <f t="shared" si="481"/>
        <v>3960</v>
      </c>
      <c r="K225" s="94"/>
      <c r="L225" s="95">
        <v>0.22</v>
      </c>
      <c r="M225" s="96">
        <f t="shared" si="482"/>
        <v>0</v>
      </c>
      <c r="N225" s="94"/>
      <c r="O225" s="95">
        <v>0.22</v>
      </c>
      <c r="P225" s="96">
        <f t="shared" si="483"/>
        <v>0</v>
      </c>
      <c r="Q225" s="94"/>
      <c r="R225" s="95">
        <v>0.22</v>
      </c>
      <c r="S225" s="96">
        <f t="shared" si="484"/>
        <v>0</v>
      </c>
      <c r="T225" s="94"/>
      <c r="U225" s="95">
        <v>0.22</v>
      </c>
      <c r="V225" s="96">
        <f t="shared" si="485"/>
        <v>0</v>
      </c>
      <c r="W225" s="97">
        <f t="shared" si="486"/>
        <v>3960</v>
      </c>
      <c r="X225" s="87">
        <f t="shared" si="487"/>
        <v>3960</v>
      </c>
      <c r="Y225" s="87">
        <f t="shared" si="488"/>
        <v>0</v>
      </c>
      <c r="Z225" s="88">
        <f t="shared" si="489"/>
        <v>0</v>
      </c>
      <c r="AA225" s="199"/>
      <c r="AB225" s="5"/>
      <c r="AC225" s="5"/>
      <c r="AD225" s="5"/>
      <c r="AE225" s="5"/>
      <c r="AF225" s="5"/>
      <c r="AG225" s="5"/>
    </row>
    <row r="226" spans="1:33" s="247" customFormat="1" ht="30" customHeight="1" x14ac:dyDescent="0.25">
      <c r="A226" s="258" t="s">
        <v>70</v>
      </c>
      <c r="B226" s="299" t="s">
        <v>434</v>
      </c>
      <c r="C226" s="260" t="s">
        <v>436</v>
      </c>
      <c r="D226" s="261" t="s">
        <v>403</v>
      </c>
      <c r="E226" s="262"/>
      <c r="F226" s="263"/>
      <c r="G226" s="264">
        <v>0</v>
      </c>
      <c r="H226" s="83">
        <v>1</v>
      </c>
      <c r="I226" s="84">
        <v>2500</v>
      </c>
      <c r="J226" s="85">
        <f t="shared" ref="J226:J227" si="500">H226*I226</f>
        <v>2500</v>
      </c>
      <c r="K226" s="83"/>
      <c r="L226" s="84"/>
      <c r="M226" s="85">
        <f t="shared" ref="M226:M227" si="501">K226*L226</f>
        <v>0</v>
      </c>
      <c r="N226" s="83"/>
      <c r="O226" s="84"/>
      <c r="P226" s="85">
        <f t="shared" ref="P226:P227" si="502">N226*O226</f>
        <v>0</v>
      </c>
      <c r="Q226" s="83"/>
      <c r="R226" s="84"/>
      <c r="S226" s="85">
        <f t="shared" ref="S226:S227" si="503">Q226*R226</f>
        <v>0</v>
      </c>
      <c r="T226" s="83"/>
      <c r="U226" s="84"/>
      <c r="V226" s="85">
        <f t="shared" ref="V226:V227" si="504">T226*U226</f>
        <v>0</v>
      </c>
      <c r="W226" s="97">
        <f t="shared" ref="W226:W227" si="505">G226+M226+S226</f>
        <v>0</v>
      </c>
      <c r="X226" s="87">
        <f t="shared" ref="X226:X227" si="506">J226+P226+V226</f>
        <v>2500</v>
      </c>
      <c r="Y226" s="87">
        <f t="shared" ref="Y226:Y227" si="507">W226-X226</f>
        <v>-2500</v>
      </c>
      <c r="Z226" s="88">
        <v>1</v>
      </c>
      <c r="AA226" s="199"/>
      <c r="AB226" s="90"/>
      <c r="AC226" s="90"/>
      <c r="AD226" s="90"/>
      <c r="AE226" s="90"/>
      <c r="AF226" s="90"/>
      <c r="AG226" s="90"/>
    </row>
    <row r="227" spans="1:33" s="247" customFormat="1" ht="30" customHeight="1" thickBot="1" x14ac:dyDescent="0.3">
      <c r="A227" s="258" t="s">
        <v>70</v>
      </c>
      <c r="B227" s="305" t="s">
        <v>435</v>
      </c>
      <c r="C227" s="260" t="s">
        <v>437</v>
      </c>
      <c r="D227" s="261" t="s">
        <v>403</v>
      </c>
      <c r="E227" s="262"/>
      <c r="F227" s="263"/>
      <c r="G227" s="264">
        <v>0</v>
      </c>
      <c r="H227" s="83">
        <v>1</v>
      </c>
      <c r="I227" s="84">
        <v>2500</v>
      </c>
      <c r="J227" s="85">
        <f t="shared" si="500"/>
        <v>2500</v>
      </c>
      <c r="K227" s="83"/>
      <c r="L227" s="84"/>
      <c r="M227" s="85">
        <f t="shared" si="501"/>
        <v>0</v>
      </c>
      <c r="N227" s="83"/>
      <c r="O227" s="84"/>
      <c r="P227" s="85">
        <f t="shared" si="502"/>
        <v>0</v>
      </c>
      <c r="Q227" s="83"/>
      <c r="R227" s="84"/>
      <c r="S227" s="85">
        <f t="shared" si="503"/>
        <v>0</v>
      </c>
      <c r="T227" s="83"/>
      <c r="U227" s="84"/>
      <c r="V227" s="85">
        <f t="shared" si="504"/>
        <v>0</v>
      </c>
      <c r="W227" s="97">
        <f t="shared" si="505"/>
        <v>0</v>
      </c>
      <c r="X227" s="87">
        <f t="shared" si="506"/>
        <v>2500</v>
      </c>
      <c r="Y227" s="87">
        <f t="shared" si="507"/>
        <v>-2500</v>
      </c>
      <c r="Z227" s="88">
        <v>1</v>
      </c>
      <c r="AA227" s="197"/>
      <c r="AB227" s="90"/>
      <c r="AC227" s="90"/>
      <c r="AD227" s="90"/>
      <c r="AE227" s="90"/>
      <c r="AF227" s="90"/>
      <c r="AG227" s="90"/>
    </row>
    <row r="228" spans="1:33" ht="30" customHeight="1" thickBot="1" x14ac:dyDescent="0.3">
      <c r="A228" s="206" t="s">
        <v>307</v>
      </c>
      <c r="B228" s="207"/>
      <c r="C228" s="208"/>
      <c r="D228" s="209"/>
      <c r="E228" s="129">
        <v>30</v>
      </c>
      <c r="F228" s="143"/>
      <c r="G228" s="210">
        <f>G200+G196+G190+G185</f>
        <v>213974</v>
      </c>
      <c r="H228" s="129">
        <f t="shared" ref="H228" si="508">H200+H196+H190+H185</f>
        <v>34</v>
      </c>
      <c r="I228" s="143"/>
      <c r="J228" s="210">
        <f>J200+J196+J190+J185</f>
        <v>220090.6</v>
      </c>
      <c r="K228" s="129">
        <f t="shared" ref="K228" si="509">K200+K196+K190+K185</f>
        <v>0</v>
      </c>
      <c r="L228" s="143"/>
      <c r="M228" s="210">
        <f t="shared" ref="M228:N228" si="510">M200+M196+M190+M185</f>
        <v>0</v>
      </c>
      <c r="N228" s="129">
        <f t="shared" si="510"/>
        <v>0</v>
      </c>
      <c r="O228" s="143"/>
      <c r="P228" s="210">
        <f t="shared" ref="P228:Q228" si="511">P200+P196+P190+P185</f>
        <v>0</v>
      </c>
      <c r="Q228" s="129">
        <f t="shared" si="511"/>
        <v>0</v>
      </c>
      <c r="R228" s="143"/>
      <c r="S228" s="210">
        <f t="shared" ref="S228:T228" si="512">S200+S196+S190+S185</f>
        <v>0</v>
      </c>
      <c r="T228" s="129">
        <f t="shared" si="512"/>
        <v>0</v>
      </c>
      <c r="U228" s="143"/>
      <c r="V228" s="210">
        <f>V200+V196+V190+V185</f>
        <v>0</v>
      </c>
      <c r="W228" s="211">
        <f t="shared" ref="W228:X228" si="513">W200+W185+W196+W190</f>
        <v>213974</v>
      </c>
      <c r="X228" s="211">
        <f t="shared" si="513"/>
        <v>220090.6</v>
      </c>
      <c r="Y228" s="211">
        <f>W228-X228</f>
        <v>-6116.6000000000058</v>
      </c>
      <c r="Z228" s="211">
        <f t="shared" si="443"/>
        <v>-2.8585716021572741E-2</v>
      </c>
      <c r="AA228" s="212"/>
      <c r="AB228" s="5"/>
      <c r="AC228" s="5"/>
      <c r="AD228" s="5"/>
      <c r="AE228" s="5"/>
      <c r="AF228" s="5"/>
      <c r="AG228" s="5"/>
    </row>
    <row r="229" spans="1:33" ht="30" customHeight="1" thickBot="1" x14ac:dyDescent="0.3">
      <c r="A229" s="213" t="s">
        <v>308</v>
      </c>
      <c r="B229" s="214"/>
      <c r="C229" s="215"/>
      <c r="D229" s="216"/>
      <c r="E229" s="217"/>
      <c r="F229" s="218"/>
      <c r="G229" s="219">
        <f>G39+G53+G62+G109+G123+G137+G150+G158+G166+G173+G177+G183+G228</f>
        <v>483478</v>
      </c>
      <c r="H229" s="217"/>
      <c r="I229" s="218"/>
      <c r="J229" s="219">
        <f>J39+J53+J62+J109+J123+J137+J150+J158+J166+J173+J177+J183+J228</f>
        <v>483478</v>
      </c>
      <c r="K229" s="217"/>
      <c r="L229" s="218"/>
      <c r="M229" s="219">
        <f>M39+M53+M62+M109+M123+M137+M150+M158+M166+M173+M177+M183+M228</f>
        <v>0</v>
      </c>
      <c r="N229" s="217"/>
      <c r="O229" s="218"/>
      <c r="P229" s="219">
        <f>P39+P53+P62+P109+P123+P137+P150+P158+P166+P173+P177+P183+P228</f>
        <v>0</v>
      </c>
      <c r="Q229" s="217"/>
      <c r="R229" s="218"/>
      <c r="S229" s="219">
        <f>S39+S53+S62+S109+S123+S137+S150+S158+S166+S173+S177+S183+S228</f>
        <v>0</v>
      </c>
      <c r="T229" s="217"/>
      <c r="U229" s="218"/>
      <c r="V229" s="219">
        <f>V39+V53+V62+V109+V123+V137+V150+V158+V166+V173+V177+V183+V228</f>
        <v>0</v>
      </c>
      <c r="W229" s="219">
        <f>W39+W53+W62+W109+W123+W137+W150+W158+W166+W173+W177+W183+W228</f>
        <v>483478</v>
      </c>
      <c r="X229" s="219">
        <f>X39+X53+X62+X109+X123+X137+X150+X158+X166+X173+X177+X183+X228</f>
        <v>483478</v>
      </c>
      <c r="Y229" s="219">
        <f>Y39+Y53+Y62+Y109+Y123+Y137+Y150+Y158+Y166+Y173+Y177+Y183+Y228</f>
        <v>0</v>
      </c>
      <c r="Z229" s="220">
        <f t="shared" si="443"/>
        <v>0</v>
      </c>
      <c r="AA229" s="221"/>
      <c r="AB229" s="5"/>
      <c r="AC229" s="5"/>
      <c r="AD229" s="5"/>
      <c r="AE229" s="5"/>
      <c r="AF229" s="5"/>
      <c r="AG229" s="5"/>
    </row>
    <row r="230" spans="1:33" ht="15" customHeight="1" thickBot="1" x14ac:dyDescent="0.3">
      <c r="A230" s="349"/>
      <c r="B230" s="315"/>
      <c r="C230" s="315"/>
      <c r="D230" s="32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222"/>
      <c r="X230" s="222"/>
      <c r="Y230" s="222"/>
      <c r="Z230" s="222"/>
      <c r="AA230" s="43"/>
      <c r="AB230" s="5"/>
      <c r="AC230" s="5"/>
      <c r="AD230" s="5"/>
      <c r="AE230" s="5"/>
      <c r="AF230" s="5"/>
      <c r="AG230" s="5"/>
    </row>
    <row r="231" spans="1:33" ht="30" customHeight="1" thickBot="1" x14ac:dyDescent="0.3">
      <c r="A231" s="350" t="s">
        <v>309</v>
      </c>
      <c r="B231" s="335"/>
      <c r="C231" s="351"/>
      <c r="D231" s="223"/>
      <c r="E231" s="217"/>
      <c r="F231" s="218"/>
      <c r="G231" s="224">
        <f>Фінансування!C27-'Кошторис  витрат'!G229</f>
        <v>0</v>
      </c>
      <c r="H231" s="217"/>
      <c r="I231" s="218"/>
      <c r="J231" s="224">
        <f>Фінансування!C28-'Кошторис  витрат'!J229</f>
        <v>0</v>
      </c>
      <c r="K231" s="217"/>
      <c r="L231" s="218"/>
      <c r="M231" s="224">
        <f>'Кошторис  витрат'!J27-'Кошторис  витрат'!M229</f>
        <v>0</v>
      </c>
      <c r="N231" s="217"/>
      <c r="O231" s="218"/>
      <c r="P231" s="224">
        <f>'Кошторис  витрат'!J28-'Кошторис  витрат'!P229</f>
        <v>3740</v>
      </c>
      <c r="Q231" s="217"/>
      <c r="R231" s="218"/>
      <c r="S231" s="224">
        <f>Фінансування!L27-'Кошторис  витрат'!S229</f>
        <v>0</v>
      </c>
      <c r="T231" s="217"/>
      <c r="U231" s="218"/>
      <c r="V231" s="224">
        <f>Фінансування!L28-'Кошторис  витрат'!V229</f>
        <v>0</v>
      </c>
      <c r="W231" s="225">
        <f>Фінансування!N27-'Кошторис  витрат'!W229</f>
        <v>0</v>
      </c>
      <c r="X231" s="225">
        <f>Фінансування!N28-'Кошторис  витрат'!X229</f>
        <v>0</v>
      </c>
      <c r="Y231" s="225"/>
      <c r="Z231" s="225"/>
      <c r="AA231" s="226"/>
      <c r="AB231" s="5"/>
      <c r="AC231" s="5"/>
      <c r="AD231" s="5"/>
      <c r="AE231" s="5"/>
      <c r="AF231" s="5"/>
      <c r="AG231" s="5"/>
    </row>
    <row r="232" spans="1:33" ht="15.75" customHeight="1" x14ac:dyDescent="0.25">
      <c r="A232" s="1"/>
      <c r="B232" s="227"/>
      <c r="C232" s="2"/>
      <c r="D232" s="228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8"/>
      <c r="X232" s="28"/>
      <c r="Y232" s="28"/>
      <c r="Z232" s="28"/>
      <c r="AA232" s="29"/>
      <c r="AB232" s="1"/>
      <c r="AC232" s="1"/>
      <c r="AD232" s="1"/>
      <c r="AE232" s="1"/>
      <c r="AF232" s="1"/>
      <c r="AG232" s="1"/>
    </row>
    <row r="233" spans="1:33" ht="15.75" customHeight="1" x14ac:dyDescent="0.25">
      <c r="A233" s="1"/>
      <c r="B233" s="227"/>
      <c r="C233" s="2"/>
      <c r="D233" s="228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8"/>
      <c r="X233" s="28"/>
      <c r="Y233" s="28"/>
      <c r="Z233" s="28"/>
      <c r="AA233" s="29"/>
      <c r="AB233" s="1"/>
      <c r="AC233" s="1"/>
      <c r="AD233" s="1"/>
      <c r="AE233" s="1"/>
      <c r="AF233" s="1"/>
      <c r="AG233" s="1"/>
    </row>
    <row r="234" spans="1:33" ht="15.75" customHeight="1" x14ac:dyDescent="0.25">
      <c r="A234" s="1"/>
      <c r="B234" s="227"/>
      <c r="C234" s="2"/>
      <c r="D234" s="228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8"/>
      <c r="X234" s="28"/>
      <c r="Y234" s="28"/>
      <c r="Z234" s="28"/>
      <c r="AA234" s="29"/>
      <c r="AB234" s="1"/>
      <c r="AC234" s="1"/>
      <c r="AD234" s="1"/>
      <c r="AE234" s="1"/>
      <c r="AF234" s="1"/>
      <c r="AG234" s="1"/>
    </row>
    <row r="235" spans="1:33" ht="15.75" customHeight="1" x14ac:dyDescent="0.25">
      <c r="A235" s="229"/>
      <c r="B235" s="230"/>
      <c r="C235" s="231"/>
      <c r="D235" s="228"/>
      <c r="E235" s="232"/>
      <c r="F235" s="232"/>
      <c r="G235" s="27"/>
      <c r="H235" s="417" t="s">
        <v>448</v>
      </c>
      <c r="I235" s="417"/>
      <c r="J235" s="27"/>
      <c r="K235" s="233"/>
      <c r="L235" s="229"/>
      <c r="M235" s="232"/>
      <c r="N235" s="233"/>
      <c r="O235" s="229"/>
      <c r="P235" s="232"/>
      <c r="Q235" s="27"/>
      <c r="R235" s="27"/>
      <c r="S235" s="27"/>
      <c r="T235" s="27"/>
      <c r="U235" s="27"/>
      <c r="V235" s="27"/>
      <c r="W235" s="28"/>
      <c r="X235" s="28"/>
      <c r="Y235" s="28"/>
      <c r="Z235" s="28"/>
      <c r="AA235" s="29"/>
      <c r="AB235" s="1"/>
      <c r="AC235" s="2"/>
      <c r="AD235" s="1"/>
      <c r="AE235" s="1"/>
      <c r="AF235" s="1"/>
      <c r="AG235" s="1"/>
    </row>
    <row r="236" spans="1:33" ht="15.75" customHeight="1" x14ac:dyDescent="0.25">
      <c r="A236" s="234"/>
      <c r="B236" s="235"/>
      <c r="C236" s="236" t="s">
        <v>310</v>
      </c>
      <c r="D236" s="237"/>
      <c r="E236" s="238"/>
      <c r="F236" s="239" t="s">
        <v>311</v>
      </c>
      <c r="G236" s="238"/>
      <c r="H236" s="238"/>
      <c r="I236" s="416" t="s">
        <v>312</v>
      </c>
      <c r="J236" s="238"/>
      <c r="K236" s="240"/>
      <c r="L236" s="241" t="s">
        <v>312</v>
      </c>
      <c r="M236" s="238"/>
      <c r="N236" s="240"/>
      <c r="O236" s="241" t="s">
        <v>312</v>
      </c>
      <c r="P236" s="238"/>
      <c r="Q236" s="238"/>
      <c r="R236" s="238"/>
      <c r="S236" s="238"/>
      <c r="T236" s="238"/>
      <c r="U236" s="238"/>
      <c r="V236" s="238"/>
      <c r="W236" s="242"/>
      <c r="X236" s="242"/>
      <c r="Y236" s="242"/>
      <c r="Z236" s="242"/>
      <c r="AA236" s="243"/>
      <c r="AB236" s="244"/>
      <c r="AC236" s="245"/>
      <c r="AD236" s="244"/>
      <c r="AE236" s="244"/>
      <c r="AF236" s="244"/>
      <c r="AG236" s="244"/>
    </row>
    <row r="237" spans="1:33" ht="15.75" customHeight="1" x14ac:dyDescent="0.25">
      <c r="A237" s="1"/>
      <c r="B237" s="227"/>
      <c r="C237" s="2"/>
      <c r="D237" s="228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8"/>
      <c r="X237" s="28"/>
      <c r="Y237" s="28"/>
      <c r="Z237" s="28"/>
      <c r="AA237" s="29"/>
      <c r="AB237" s="1"/>
      <c r="AC237" s="1"/>
      <c r="AD237" s="1"/>
      <c r="AE237" s="1"/>
      <c r="AF237" s="1"/>
      <c r="AG237" s="1"/>
    </row>
    <row r="238" spans="1:33" ht="15.75" customHeight="1" x14ac:dyDescent="0.25">
      <c r="A238" s="1"/>
      <c r="B238" s="227"/>
      <c r="C238" s="2"/>
      <c r="D238" s="228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8"/>
      <c r="X238" s="28"/>
      <c r="Y238" s="28"/>
      <c r="Z238" s="28"/>
      <c r="AA238" s="29"/>
      <c r="AB238" s="1"/>
      <c r="AC238" s="1"/>
      <c r="AD238" s="1"/>
      <c r="AE238" s="1"/>
      <c r="AF238" s="1"/>
      <c r="AG238" s="1"/>
    </row>
    <row r="239" spans="1:33" ht="15.75" customHeight="1" x14ac:dyDescent="0.25">
      <c r="A239" s="1"/>
      <c r="B239" s="227"/>
      <c r="C239" s="2"/>
      <c r="D239" s="228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8"/>
      <c r="X239" s="28"/>
      <c r="Y239" s="28"/>
      <c r="Z239" s="28"/>
      <c r="AA239" s="29"/>
      <c r="AB239" s="1"/>
      <c r="AC239" s="1"/>
      <c r="AD239" s="1"/>
      <c r="AE239" s="1"/>
      <c r="AF239" s="1"/>
      <c r="AG239" s="1"/>
    </row>
    <row r="240" spans="1:33" ht="15.75" customHeight="1" x14ac:dyDescent="0.25">
      <c r="A240" s="1"/>
      <c r="B240" s="227"/>
      <c r="C240" s="2"/>
      <c r="D240" s="228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46"/>
      <c r="X240" s="246"/>
      <c r="Y240" s="246"/>
      <c r="Z240" s="246"/>
      <c r="AA240" s="29"/>
      <c r="AB240" s="1"/>
      <c r="AC240" s="1"/>
      <c r="AD240" s="1"/>
      <c r="AE240" s="1"/>
      <c r="AF240" s="1"/>
      <c r="AG240" s="1"/>
    </row>
    <row r="241" spans="1:33" ht="15.75" customHeight="1" x14ac:dyDescent="0.25">
      <c r="A241" s="1"/>
      <c r="B241" s="227"/>
      <c r="C241" s="2"/>
      <c r="D241" s="228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46"/>
      <c r="X241" s="246"/>
      <c r="Y241" s="246"/>
      <c r="Z241" s="246"/>
      <c r="AA241" s="29"/>
      <c r="AB241" s="1"/>
      <c r="AC241" s="1"/>
      <c r="AD241" s="1"/>
      <c r="AE241" s="1"/>
      <c r="AF241" s="1"/>
      <c r="AG241" s="1"/>
    </row>
    <row r="242" spans="1:33" ht="15.75" customHeight="1" x14ac:dyDescent="0.25">
      <c r="A242" s="1"/>
      <c r="B242" s="227"/>
      <c r="C242" s="2"/>
      <c r="D242" s="228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46"/>
      <c r="X242" s="246"/>
      <c r="Y242" s="246"/>
      <c r="Z242" s="246"/>
      <c r="AA242" s="29"/>
      <c r="AB242" s="1"/>
      <c r="AC242" s="1"/>
      <c r="AD242" s="1"/>
      <c r="AE242" s="1"/>
      <c r="AF242" s="1"/>
      <c r="AG242" s="1"/>
    </row>
    <row r="243" spans="1:33" ht="15.75" customHeight="1" x14ac:dyDescent="0.25">
      <c r="A243" s="1"/>
      <c r="B243" s="227"/>
      <c r="C243" s="2"/>
      <c r="D243" s="228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46"/>
      <c r="X243" s="246"/>
      <c r="Y243" s="246"/>
      <c r="Z243" s="246"/>
      <c r="AA243" s="29"/>
      <c r="AB243" s="1"/>
      <c r="AC243" s="1"/>
      <c r="AD243" s="1"/>
      <c r="AE243" s="1"/>
      <c r="AF243" s="1"/>
      <c r="AG243" s="1"/>
    </row>
    <row r="244" spans="1:33" ht="15.75" customHeight="1" x14ac:dyDescent="0.25">
      <c r="A244" s="1"/>
      <c r="B244" s="227"/>
      <c r="C244" s="2"/>
      <c r="D244" s="228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46"/>
      <c r="X244" s="246"/>
      <c r="Y244" s="246"/>
      <c r="Z244" s="246"/>
      <c r="AA244" s="29"/>
      <c r="AB244" s="1"/>
      <c r="AC244" s="1"/>
      <c r="AD244" s="1"/>
      <c r="AE244" s="1"/>
      <c r="AF244" s="1"/>
      <c r="AG244" s="1"/>
    </row>
    <row r="245" spans="1:33" ht="15.75" customHeight="1" x14ac:dyDescent="0.25">
      <c r="A245" s="1"/>
      <c r="B245" s="227"/>
      <c r="C245" s="2"/>
      <c r="D245" s="228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46"/>
      <c r="X245" s="246"/>
      <c r="Y245" s="246"/>
      <c r="Z245" s="246"/>
      <c r="AA245" s="29"/>
      <c r="AB245" s="1"/>
      <c r="AC245" s="1"/>
      <c r="AD245" s="1"/>
      <c r="AE245" s="1"/>
      <c r="AF245" s="1"/>
      <c r="AG245" s="1"/>
    </row>
    <row r="246" spans="1:33" ht="15.75" customHeight="1" x14ac:dyDescent="0.25">
      <c r="A246" s="1"/>
      <c r="B246" s="227"/>
      <c r="C246" s="2"/>
      <c r="D246" s="228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46"/>
      <c r="X246" s="246"/>
      <c r="Y246" s="246"/>
      <c r="Z246" s="246"/>
      <c r="AA246" s="29"/>
      <c r="AB246" s="1"/>
      <c r="AC246" s="1"/>
      <c r="AD246" s="1"/>
      <c r="AE246" s="1"/>
      <c r="AF246" s="1"/>
      <c r="AG246" s="1"/>
    </row>
    <row r="247" spans="1:33" ht="15.75" customHeight="1" x14ac:dyDescent="0.25">
      <c r="A247" s="1"/>
      <c r="B247" s="227"/>
      <c r="C247" s="2"/>
      <c r="D247" s="228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46"/>
      <c r="X247" s="246"/>
      <c r="Y247" s="246"/>
      <c r="Z247" s="246"/>
      <c r="AA247" s="29"/>
      <c r="AB247" s="1"/>
      <c r="AC247" s="1"/>
      <c r="AD247" s="1"/>
      <c r="AE247" s="1"/>
      <c r="AF247" s="1"/>
      <c r="AG247" s="1"/>
    </row>
    <row r="248" spans="1:33" ht="15.75" customHeight="1" x14ac:dyDescent="0.25">
      <c r="A248" s="1"/>
      <c r="B248" s="227"/>
      <c r="C248" s="2"/>
      <c r="D248" s="228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46"/>
      <c r="X248" s="246"/>
      <c r="Y248" s="246"/>
      <c r="Z248" s="246"/>
      <c r="AA248" s="29"/>
      <c r="AB248" s="1"/>
      <c r="AC248" s="1"/>
      <c r="AD248" s="1"/>
      <c r="AE248" s="1"/>
      <c r="AF248" s="1"/>
      <c r="AG248" s="1"/>
    </row>
    <row r="249" spans="1:33" ht="15.75" customHeight="1" x14ac:dyDescent="0.25">
      <c r="A249" s="1"/>
      <c r="B249" s="227"/>
      <c r="C249" s="2"/>
      <c r="D249" s="228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46"/>
      <c r="X249" s="246"/>
      <c r="Y249" s="246"/>
      <c r="Z249" s="246"/>
      <c r="AA249" s="29"/>
      <c r="AB249" s="1"/>
      <c r="AC249" s="1"/>
      <c r="AD249" s="1"/>
      <c r="AE249" s="1"/>
      <c r="AF249" s="1"/>
      <c r="AG249" s="1"/>
    </row>
    <row r="250" spans="1:33" ht="15.75" customHeight="1" x14ac:dyDescent="0.25">
      <c r="A250" s="1"/>
      <c r="B250" s="227"/>
      <c r="C250" s="2"/>
      <c r="D250" s="228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46"/>
      <c r="X250" s="246"/>
      <c r="Y250" s="246"/>
      <c r="Z250" s="246"/>
      <c r="AA250" s="29"/>
      <c r="AB250" s="1"/>
      <c r="AC250" s="1"/>
      <c r="AD250" s="1"/>
      <c r="AE250" s="1"/>
      <c r="AF250" s="1"/>
      <c r="AG250" s="1"/>
    </row>
    <row r="251" spans="1:33" ht="15.75" customHeight="1" x14ac:dyDescent="0.25">
      <c r="A251" s="1"/>
      <c r="B251" s="227"/>
      <c r="C251" s="2"/>
      <c r="D251" s="228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46"/>
      <c r="X251" s="246"/>
      <c r="Y251" s="246"/>
      <c r="Z251" s="246"/>
      <c r="AA251" s="29"/>
      <c r="AB251" s="1"/>
      <c r="AC251" s="1"/>
      <c r="AD251" s="1"/>
      <c r="AE251" s="1"/>
      <c r="AF251" s="1"/>
      <c r="AG251" s="1"/>
    </row>
    <row r="252" spans="1:33" ht="15.75" customHeight="1" x14ac:dyDescent="0.25">
      <c r="A252" s="1"/>
      <c r="B252" s="227"/>
      <c r="C252" s="2"/>
      <c r="D252" s="228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46"/>
      <c r="X252" s="246"/>
      <c r="Y252" s="246"/>
      <c r="Z252" s="246"/>
      <c r="AA252" s="29"/>
      <c r="AB252" s="1"/>
      <c r="AC252" s="1"/>
      <c r="AD252" s="1"/>
      <c r="AE252" s="1"/>
      <c r="AF252" s="1"/>
      <c r="AG252" s="1"/>
    </row>
    <row r="253" spans="1:33" ht="15.75" customHeight="1" x14ac:dyDescent="0.25">
      <c r="A253" s="1"/>
      <c r="B253" s="227"/>
      <c r="C253" s="2"/>
      <c r="D253" s="228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46"/>
      <c r="X253" s="246"/>
      <c r="Y253" s="246"/>
      <c r="Z253" s="246"/>
      <c r="AA253" s="29"/>
      <c r="AB253" s="1"/>
      <c r="AC253" s="1"/>
      <c r="AD253" s="1"/>
      <c r="AE253" s="1"/>
      <c r="AF253" s="1"/>
      <c r="AG253" s="1"/>
    </row>
    <row r="254" spans="1:33" ht="15.75" customHeight="1" x14ac:dyDescent="0.25">
      <c r="A254" s="1"/>
      <c r="B254" s="227"/>
      <c r="C254" s="2"/>
      <c r="D254" s="228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46"/>
      <c r="X254" s="246"/>
      <c r="Y254" s="246"/>
      <c r="Z254" s="246"/>
      <c r="AA254" s="29"/>
      <c r="AB254" s="1"/>
      <c r="AC254" s="1"/>
      <c r="AD254" s="1"/>
      <c r="AE254" s="1"/>
      <c r="AF254" s="1"/>
      <c r="AG254" s="1"/>
    </row>
    <row r="255" spans="1:33" ht="15.75" customHeight="1" x14ac:dyDescent="0.25">
      <c r="A255" s="1"/>
      <c r="B255" s="227"/>
      <c r="C255" s="2"/>
      <c r="D255" s="228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46"/>
      <c r="X255" s="246"/>
      <c r="Y255" s="246"/>
      <c r="Z255" s="246"/>
      <c r="AA255" s="29"/>
      <c r="AB255" s="1"/>
      <c r="AC255" s="1"/>
      <c r="AD255" s="1"/>
      <c r="AE255" s="1"/>
      <c r="AF255" s="1"/>
      <c r="AG255" s="1"/>
    </row>
    <row r="256" spans="1:33" ht="15.75" customHeight="1" x14ac:dyDescent="0.25">
      <c r="A256" s="1"/>
      <c r="B256" s="227"/>
      <c r="C256" s="2"/>
      <c r="D256" s="228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46"/>
      <c r="X256" s="246"/>
      <c r="Y256" s="246"/>
      <c r="Z256" s="246"/>
      <c r="AA256" s="29"/>
      <c r="AB256" s="1"/>
      <c r="AC256" s="1"/>
      <c r="AD256" s="1"/>
      <c r="AE256" s="1"/>
      <c r="AF256" s="1"/>
      <c r="AG256" s="1"/>
    </row>
    <row r="257" spans="1:33" ht="15.75" customHeight="1" x14ac:dyDescent="0.25">
      <c r="A257" s="1"/>
      <c r="B257" s="227"/>
      <c r="C257" s="2"/>
      <c r="D257" s="228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46"/>
      <c r="X257" s="246"/>
      <c r="Y257" s="246"/>
      <c r="Z257" s="246"/>
      <c r="AA257" s="29"/>
      <c r="AB257" s="1"/>
      <c r="AC257" s="1"/>
      <c r="AD257" s="1"/>
      <c r="AE257" s="1"/>
      <c r="AF257" s="1"/>
      <c r="AG257" s="1"/>
    </row>
    <row r="258" spans="1:33" ht="15.75" customHeight="1" x14ac:dyDescent="0.25">
      <c r="A258" s="1"/>
      <c r="B258" s="227"/>
      <c r="C258" s="2"/>
      <c r="D258" s="228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46"/>
      <c r="X258" s="246"/>
      <c r="Y258" s="246"/>
      <c r="Z258" s="246"/>
      <c r="AA258" s="29"/>
      <c r="AB258" s="1"/>
      <c r="AC258" s="1"/>
      <c r="AD258" s="1"/>
      <c r="AE258" s="1"/>
      <c r="AF258" s="1"/>
      <c r="AG258" s="1"/>
    </row>
    <row r="259" spans="1:33" ht="15.75" customHeight="1" x14ac:dyDescent="0.25">
      <c r="A259" s="1"/>
      <c r="B259" s="227"/>
      <c r="C259" s="2"/>
      <c r="D259" s="228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46"/>
      <c r="X259" s="246"/>
      <c r="Y259" s="246"/>
      <c r="Z259" s="246"/>
      <c r="AA259" s="29"/>
      <c r="AB259" s="1"/>
      <c r="AC259" s="1"/>
      <c r="AD259" s="1"/>
      <c r="AE259" s="1"/>
      <c r="AF259" s="1"/>
      <c r="AG259" s="1"/>
    </row>
    <row r="260" spans="1:33" ht="15.75" customHeight="1" x14ac:dyDescent="0.25">
      <c r="A260" s="1"/>
      <c r="B260" s="227"/>
      <c r="C260" s="2"/>
      <c r="D260" s="228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46"/>
      <c r="X260" s="246"/>
      <c r="Y260" s="246"/>
      <c r="Z260" s="246"/>
      <c r="AA260" s="29"/>
      <c r="AB260" s="1"/>
      <c r="AC260" s="1"/>
      <c r="AD260" s="1"/>
      <c r="AE260" s="1"/>
      <c r="AF260" s="1"/>
      <c r="AG260" s="1"/>
    </row>
    <row r="261" spans="1:33" ht="15.75" customHeight="1" x14ac:dyDescent="0.25">
      <c r="A261" s="1"/>
      <c r="B261" s="227"/>
      <c r="C261" s="2"/>
      <c r="D261" s="228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46"/>
      <c r="X261" s="246"/>
      <c r="Y261" s="246"/>
      <c r="Z261" s="246"/>
      <c r="AA261" s="29"/>
      <c r="AB261" s="1"/>
      <c r="AC261" s="1"/>
      <c r="AD261" s="1"/>
      <c r="AE261" s="1"/>
      <c r="AF261" s="1"/>
      <c r="AG261" s="1"/>
    </row>
    <row r="262" spans="1:33" ht="15.75" customHeight="1" x14ac:dyDescent="0.25">
      <c r="A262" s="1"/>
      <c r="B262" s="227"/>
      <c r="C262" s="2"/>
      <c r="D262" s="228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46"/>
      <c r="X262" s="246"/>
      <c r="Y262" s="246"/>
      <c r="Z262" s="246"/>
      <c r="AA262" s="29"/>
      <c r="AB262" s="1"/>
      <c r="AC262" s="1"/>
      <c r="AD262" s="1"/>
      <c r="AE262" s="1"/>
      <c r="AF262" s="1"/>
      <c r="AG262" s="1"/>
    </row>
    <row r="263" spans="1:33" ht="15.75" customHeight="1" x14ac:dyDescent="0.25">
      <c r="A263" s="1"/>
      <c r="B263" s="227"/>
      <c r="C263" s="2"/>
      <c r="D263" s="228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46"/>
      <c r="X263" s="246"/>
      <c r="Y263" s="246"/>
      <c r="Z263" s="246"/>
      <c r="AA263" s="29"/>
      <c r="AB263" s="1"/>
      <c r="AC263" s="1"/>
      <c r="AD263" s="1"/>
      <c r="AE263" s="1"/>
      <c r="AF263" s="1"/>
      <c r="AG263" s="1"/>
    </row>
    <row r="264" spans="1:33" ht="15.75" customHeight="1" x14ac:dyDescent="0.25">
      <c r="A264" s="1"/>
      <c r="B264" s="227"/>
      <c r="C264" s="2"/>
      <c r="D264" s="228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46"/>
      <c r="X264" s="246"/>
      <c r="Y264" s="246"/>
      <c r="Z264" s="246"/>
      <c r="AA264" s="29"/>
      <c r="AB264" s="1"/>
      <c r="AC264" s="1"/>
      <c r="AD264" s="1"/>
      <c r="AE264" s="1"/>
      <c r="AF264" s="1"/>
      <c r="AG264" s="1"/>
    </row>
    <row r="265" spans="1:33" ht="15.75" customHeight="1" x14ac:dyDescent="0.25">
      <c r="A265" s="1"/>
      <c r="B265" s="227"/>
      <c r="C265" s="2"/>
      <c r="D265" s="228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46"/>
      <c r="X265" s="246"/>
      <c r="Y265" s="246"/>
      <c r="Z265" s="246"/>
      <c r="AA265" s="29"/>
      <c r="AB265" s="1"/>
      <c r="AC265" s="1"/>
      <c r="AD265" s="1"/>
      <c r="AE265" s="1"/>
      <c r="AF265" s="1"/>
      <c r="AG265" s="1"/>
    </row>
    <row r="266" spans="1:33" ht="15.75" customHeight="1" x14ac:dyDescent="0.25">
      <c r="A266" s="1"/>
      <c r="B266" s="227"/>
      <c r="C266" s="2"/>
      <c r="D266" s="228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46"/>
      <c r="X266" s="246"/>
      <c r="Y266" s="246"/>
      <c r="Z266" s="246"/>
      <c r="AA266" s="29"/>
      <c r="AB266" s="1"/>
      <c r="AC266" s="1"/>
      <c r="AD266" s="1"/>
      <c r="AE266" s="1"/>
      <c r="AF266" s="1"/>
      <c r="AG266" s="1"/>
    </row>
    <row r="267" spans="1:33" ht="15.75" customHeight="1" x14ac:dyDescent="0.25">
      <c r="A267" s="1"/>
      <c r="B267" s="227"/>
      <c r="C267" s="2"/>
      <c r="D267" s="228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46"/>
      <c r="X267" s="246"/>
      <c r="Y267" s="246"/>
      <c r="Z267" s="246"/>
      <c r="AA267" s="29"/>
      <c r="AB267" s="1"/>
      <c r="AC267" s="1"/>
      <c r="AD267" s="1"/>
      <c r="AE267" s="1"/>
      <c r="AF267" s="1"/>
      <c r="AG267" s="1"/>
    </row>
    <row r="268" spans="1:33" ht="15.75" customHeight="1" x14ac:dyDescent="0.25">
      <c r="A268" s="1"/>
      <c r="B268" s="227"/>
      <c r="C268" s="2"/>
      <c r="D268" s="228"/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46"/>
      <c r="X268" s="246"/>
      <c r="Y268" s="246"/>
      <c r="Z268" s="246"/>
      <c r="AA268" s="29"/>
      <c r="AB268" s="1"/>
      <c r="AC268" s="1"/>
      <c r="AD268" s="1"/>
      <c r="AE268" s="1"/>
      <c r="AF268" s="1"/>
      <c r="AG268" s="1"/>
    </row>
    <row r="269" spans="1:33" ht="15.75" customHeight="1" x14ac:dyDescent="0.25">
      <c r="A269" s="1"/>
      <c r="B269" s="227"/>
      <c r="C269" s="2"/>
      <c r="D269" s="228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46"/>
      <c r="X269" s="246"/>
      <c r="Y269" s="246"/>
      <c r="Z269" s="246"/>
      <c r="AA269" s="29"/>
      <c r="AB269" s="1"/>
      <c r="AC269" s="1"/>
      <c r="AD269" s="1"/>
      <c r="AE269" s="1"/>
      <c r="AF269" s="1"/>
      <c r="AG269" s="1"/>
    </row>
    <row r="270" spans="1:33" ht="15.75" customHeight="1" x14ac:dyDescent="0.25">
      <c r="A270" s="1"/>
      <c r="B270" s="227"/>
      <c r="C270" s="2"/>
      <c r="D270" s="228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46"/>
      <c r="X270" s="246"/>
      <c r="Y270" s="246"/>
      <c r="Z270" s="246"/>
      <c r="AA270" s="29"/>
      <c r="AB270" s="1"/>
      <c r="AC270" s="1"/>
      <c r="AD270" s="1"/>
      <c r="AE270" s="1"/>
      <c r="AF270" s="1"/>
      <c r="AG270" s="1"/>
    </row>
    <row r="271" spans="1:33" ht="15.75" customHeight="1" x14ac:dyDescent="0.25">
      <c r="A271" s="1"/>
      <c r="B271" s="227"/>
      <c r="C271" s="2"/>
      <c r="D271" s="228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46"/>
      <c r="X271" s="246"/>
      <c r="Y271" s="246"/>
      <c r="Z271" s="246"/>
      <c r="AA271" s="29"/>
      <c r="AB271" s="1"/>
      <c r="AC271" s="1"/>
      <c r="AD271" s="1"/>
      <c r="AE271" s="1"/>
      <c r="AF271" s="1"/>
      <c r="AG271" s="1"/>
    </row>
    <row r="272" spans="1:33" ht="15.75" customHeight="1" x14ac:dyDescent="0.25">
      <c r="A272" s="1"/>
      <c r="B272" s="227"/>
      <c r="C272" s="2"/>
      <c r="D272" s="228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46"/>
      <c r="X272" s="246"/>
      <c r="Y272" s="246"/>
      <c r="Z272" s="246"/>
      <c r="AA272" s="29"/>
      <c r="AB272" s="1"/>
      <c r="AC272" s="1"/>
      <c r="AD272" s="1"/>
      <c r="AE272" s="1"/>
      <c r="AF272" s="1"/>
      <c r="AG272" s="1"/>
    </row>
    <row r="273" spans="1:33" ht="15.75" customHeight="1" x14ac:dyDescent="0.25">
      <c r="A273" s="1"/>
      <c r="B273" s="227"/>
      <c r="C273" s="2"/>
      <c r="D273" s="228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46"/>
      <c r="X273" s="246"/>
      <c r="Y273" s="246"/>
      <c r="Z273" s="246"/>
      <c r="AA273" s="29"/>
      <c r="AB273" s="1"/>
      <c r="AC273" s="1"/>
      <c r="AD273" s="1"/>
      <c r="AE273" s="1"/>
      <c r="AF273" s="1"/>
      <c r="AG273" s="1"/>
    </row>
    <row r="274" spans="1:33" ht="15.75" customHeight="1" x14ac:dyDescent="0.25">
      <c r="A274" s="1"/>
      <c r="B274" s="227"/>
      <c r="C274" s="2"/>
      <c r="D274" s="228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46"/>
      <c r="X274" s="246"/>
      <c r="Y274" s="246"/>
      <c r="Z274" s="246"/>
      <c r="AA274" s="29"/>
      <c r="AB274" s="1"/>
      <c r="AC274" s="1"/>
      <c r="AD274" s="1"/>
      <c r="AE274" s="1"/>
      <c r="AF274" s="1"/>
      <c r="AG274" s="1"/>
    </row>
    <row r="275" spans="1:33" ht="15.75" customHeight="1" x14ac:dyDescent="0.25">
      <c r="A275" s="1"/>
      <c r="B275" s="227"/>
      <c r="C275" s="2"/>
      <c r="D275" s="228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46"/>
      <c r="X275" s="246"/>
      <c r="Y275" s="246"/>
      <c r="Z275" s="246"/>
      <c r="AA275" s="29"/>
      <c r="AB275" s="1"/>
      <c r="AC275" s="1"/>
      <c r="AD275" s="1"/>
      <c r="AE275" s="1"/>
      <c r="AF275" s="1"/>
      <c r="AG275" s="1"/>
    </row>
    <row r="276" spans="1:33" ht="15.75" customHeight="1" x14ac:dyDescent="0.25">
      <c r="A276" s="1"/>
      <c r="B276" s="227"/>
      <c r="C276" s="2"/>
      <c r="D276" s="228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46"/>
      <c r="X276" s="246"/>
      <c r="Y276" s="246"/>
      <c r="Z276" s="246"/>
      <c r="AA276" s="29"/>
      <c r="AB276" s="1"/>
      <c r="AC276" s="1"/>
      <c r="AD276" s="1"/>
      <c r="AE276" s="1"/>
      <c r="AF276" s="1"/>
      <c r="AG276" s="1"/>
    </row>
    <row r="277" spans="1:33" ht="15.75" customHeight="1" x14ac:dyDescent="0.25">
      <c r="A277" s="1"/>
      <c r="B277" s="227"/>
      <c r="C277" s="2"/>
      <c r="D277" s="228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46"/>
      <c r="X277" s="246"/>
      <c r="Y277" s="246"/>
      <c r="Z277" s="246"/>
      <c r="AA277" s="29"/>
      <c r="AB277" s="1"/>
      <c r="AC277" s="1"/>
      <c r="AD277" s="1"/>
      <c r="AE277" s="1"/>
      <c r="AF277" s="1"/>
      <c r="AG277" s="1"/>
    </row>
    <row r="278" spans="1:33" ht="15.75" customHeight="1" x14ac:dyDescent="0.25">
      <c r="A278" s="1"/>
      <c r="B278" s="227"/>
      <c r="C278" s="2"/>
      <c r="D278" s="228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46"/>
      <c r="X278" s="246"/>
      <c r="Y278" s="246"/>
      <c r="Z278" s="246"/>
      <c r="AA278" s="29"/>
      <c r="AB278" s="1"/>
      <c r="AC278" s="1"/>
      <c r="AD278" s="1"/>
      <c r="AE278" s="1"/>
      <c r="AF278" s="1"/>
      <c r="AG278" s="1"/>
    </row>
    <row r="279" spans="1:33" ht="15.75" customHeight="1" x14ac:dyDescent="0.25">
      <c r="A279" s="1"/>
      <c r="B279" s="227"/>
      <c r="C279" s="2"/>
      <c r="D279" s="228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46"/>
      <c r="X279" s="246"/>
      <c r="Y279" s="246"/>
      <c r="Z279" s="246"/>
      <c r="AA279" s="29"/>
      <c r="AB279" s="1"/>
      <c r="AC279" s="1"/>
      <c r="AD279" s="1"/>
      <c r="AE279" s="1"/>
      <c r="AF279" s="1"/>
      <c r="AG279" s="1"/>
    </row>
    <row r="280" spans="1:33" ht="15.75" customHeight="1" x14ac:dyDescent="0.25">
      <c r="A280" s="1"/>
      <c r="B280" s="227"/>
      <c r="C280" s="2"/>
      <c r="D280" s="228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46"/>
      <c r="X280" s="246"/>
      <c r="Y280" s="246"/>
      <c r="Z280" s="246"/>
      <c r="AA280" s="29"/>
      <c r="AB280" s="1"/>
      <c r="AC280" s="1"/>
      <c r="AD280" s="1"/>
      <c r="AE280" s="1"/>
      <c r="AF280" s="1"/>
      <c r="AG280" s="1"/>
    </row>
    <row r="281" spans="1:33" ht="15.75" customHeight="1" x14ac:dyDescent="0.25">
      <c r="A281" s="1"/>
      <c r="B281" s="227"/>
      <c r="C281" s="2"/>
      <c r="D281" s="228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46"/>
      <c r="X281" s="246"/>
      <c r="Y281" s="246"/>
      <c r="Z281" s="246"/>
      <c r="AA281" s="29"/>
      <c r="AB281" s="1"/>
      <c r="AC281" s="1"/>
      <c r="AD281" s="1"/>
      <c r="AE281" s="1"/>
      <c r="AF281" s="1"/>
      <c r="AG281" s="1"/>
    </row>
    <row r="282" spans="1:33" ht="15.75" customHeight="1" x14ac:dyDescent="0.25">
      <c r="A282" s="1"/>
      <c r="B282" s="227"/>
      <c r="C282" s="2"/>
      <c r="D282" s="228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46"/>
      <c r="X282" s="246"/>
      <c r="Y282" s="246"/>
      <c r="Z282" s="246"/>
      <c r="AA282" s="29"/>
      <c r="AB282" s="1"/>
      <c r="AC282" s="1"/>
      <c r="AD282" s="1"/>
      <c r="AE282" s="1"/>
      <c r="AF282" s="1"/>
      <c r="AG282" s="1"/>
    </row>
    <row r="283" spans="1:33" ht="15.75" customHeight="1" x14ac:dyDescent="0.25">
      <c r="A283" s="1"/>
      <c r="B283" s="227"/>
      <c r="C283" s="2"/>
      <c r="D283" s="228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46"/>
      <c r="X283" s="246"/>
      <c r="Y283" s="246"/>
      <c r="Z283" s="246"/>
      <c r="AA283" s="29"/>
      <c r="AB283" s="1"/>
      <c r="AC283" s="1"/>
      <c r="AD283" s="1"/>
      <c r="AE283" s="1"/>
      <c r="AF283" s="1"/>
      <c r="AG283" s="1"/>
    </row>
    <row r="284" spans="1:33" ht="15.75" customHeight="1" x14ac:dyDescent="0.25">
      <c r="A284" s="1"/>
      <c r="B284" s="227"/>
      <c r="C284" s="2"/>
      <c r="D284" s="228"/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46"/>
      <c r="X284" s="246"/>
      <c r="Y284" s="246"/>
      <c r="Z284" s="246"/>
      <c r="AA284" s="29"/>
      <c r="AB284" s="1"/>
      <c r="AC284" s="1"/>
      <c r="AD284" s="1"/>
      <c r="AE284" s="1"/>
      <c r="AF284" s="1"/>
      <c r="AG284" s="1"/>
    </row>
    <row r="285" spans="1:33" ht="15.75" customHeight="1" x14ac:dyDescent="0.25">
      <c r="A285" s="1"/>
      <c r="B285" s="227"/>
      <c r="C285" s="2"/>
      <c r="D285" s="228"/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46"/>
      <c r="X285" s="246"/>
      <c r="Y285" s="246"/>
      <c r="Z285" s="246"/>
      <c r="AA285" s="29"/>
      <c r="AB285" s="1"/>
      <c r="AC285" s="1"/>
      <c r="AD285" s="1"/>
      <c r="AE285" s="1"/>
      <c r="AF285" s="1"/>
      <c r="AG285" s="1"/>
    </row>
    <row r="286" spans="1:33" ht="15.75" customHeight="1" x14ac:dyDescent="0.25">
      <c r="A286" s="1"/>
      <c r="B286" s="227"/>
      <c r="C286" s="2"/>
      <c r="D286" s="228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46"/>
      <c r="X286" s="246"/>
      <c r="Y286" s="246"/>
      <c r="Z286" s="246"/>
      <c r="AA286" s="29"/>
      <c r="AB286" s="1"/>
      <c r="AC286" s="1"/>
      <c r="AD286" s="1"/>
      <c r="AE286" s="1"/>
      <c r="AF286" s="1"/>
      <c r="AG286" s="1"/>
    </row>
    <row r="287" spans="1:33" ht="15.75" customHeight="1" x14ac:dyDescent="0.25">
      <c r="A287" s="1"/>
      <c r="B287" s="227"/>
      <c r="C287" s="2"/>
      <c r="D287" s="228"/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46"/>
      <c r="X287" s="246"/>
      <c r="Y287" s="246"/>
      <c r="Z287" s="246"/>
      <c r="AA287" s="29"/>
      <c r="AB287" s="1"/>
      <c r="AC287" s="1"/>
      <c r="AD287" s="1"/>
      <c r="AE287" s="1"/>
      <c r="AF287" s="1"/>
      <c r="AG287" s="1"/>
    </row>
    <row r="288" spans="1:33" ht="15.75" customHeight="1" x14ac:dyDescent="0.25">
      <c r="A288" s="1"/>
      <c r="B288" s="227"/>
      <c r="C288" s="2"/>
      <c r="D288" s="228"/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46"/>
      <c r="X288" s="246"/>
      <c r="Y288" s="246"/>
      <c r="Z288" s="246"/>
      <c r="AA288" s="29"/>
      <c r="AB288" s="1"/>
      <c r="AC288" s="1"/>
      <c r="AD288" s="1"/>
      <c r="AE288" s="1"/>
      <c r="AF288" s="1"/>
      <c r="AG288" s="1"/>
    </row>
    <row r="289" spans="1:33" ht="15.75" customHeight="1" x14ac:dyDescent="0.25">
      <c r="A289" s="1"/>
      <c r="B289" s="227"/>
      <c r="C289" s="2"/>
      <c r="D289" s="228"/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46"/>
      <c r="X289" s="246"/>
      <c r="Y289" s="246"/>
      <c r="Z289" s="246"/>
      <c r="AA289" s="29"/>
      <c r="AB289" s="1"/>
      <c r="AC289" s="1"/>
      <c r="AD289" s="1"/>
      <c r="AE289" s="1"/>
      <c r="AF289" s="1"/>
      <c r="AG289" s="1"/>
    </row>
    <row r="290" spans="1:33" ht="15.75" customHeight="1" x14ac:dyDescent="0.25">
      <c r="A290" s="1"/>
      <c r="B290" s="227"/>
      <c r="C290" s="2"/>
      <c r="D290" s="228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46"/>
      <c r="X290" s="246"/>
      <c r="Y290" s="246"/>
      <c r="Z290" s="246"/>
      <c r="AA290" s="29"/>
      <c r="AB290" s="1"/>
      <c r="AC290" s="1"/>
      <c r="AD290" s="1"/>
      <c r="AE290" s="1"/>
      <c r="AF290" s="1"/>
      <c r="AG290" s="1"/>
    </row>
    <row r="291" spans="1:33" ht="15.75" customHeight="1" x14ac:dyDescent="0.25">
      <c r="A291" s="1"/>
      <c r="B291" s="227"/>
      <c r="C291" s="2"/>
      <c r="D291" s="228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46"/>
      <c r="X291" s="246"/>
      <c r="Y291" s="246"/>
      <c r="Z291" s="246"/>
      <c r="AA291" s="29"/>
      <c r="AB291" s="1"/>
      <c r="AC291" s="1"/>
      <c r="AD291" s="1"/>
      <c r="AE291" s="1"/>
      <c r="AF291" s="1"/>
      <c r="AG291" s="1"/>
    </row>
    <row r="292" spans="1:33" ht="15.75" customHeight="1" x14ac:dyDescent="0.25">
      <c r="A292" s="1"/>
      <c r="B292" s="227"/>
      <c r="C292" s="2"/>
      <c r="D292" s="228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46"/>
      <c r="X292" s="246"/>
      <c r="Y292" s="246"/>
      <c r="Z292" s="246"/>
      <c r="AA292" s="29"/>
      <c r="AB292" s="1"/>
      <c r="AC292" s="1"/>
      <c r="AD292" s="1"/>
      <c r="AE292" s="1"/>
      <c r="AF292" s="1"/>
      <c r="AG292" s="1"/>
    </row>
    <row r="293" spans="1:33" ht="15.75" customHeight="1" x14ac:dyDescent="0.25">
      <c r="A293" s="1"/>
      <c r="B293" s="227"/>
      <c r="C293" s="2"/>
      <c r="D293" s="228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46"/>
      <c r="X293" s="246"/>
      <c r="Y293" s="246"/>
      <c r="Z293" s="246"/>
      <c r="AA293" s="29"/>
      <c r="AB293" s="1"/>
      <c r="AC293" s="1"/>
      <c r="AD293" s="1"/>
      <c r="AE293" s="1"/>
      <c r="AF293" s="1"/>
      <c r="AG293" s="1"/>
    </row>
    <row r="294" spans="1:33" ht="15.75" customHeight="1" x14ac:dyDescent="0.25">
      <c r="A294" s="1"/>
      <c r="B294" s="227"/>
      <c r="C294" s="2"/>
      <c r="D294" s="228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46"/>
      <c r="X294" s="246"/>
      <c r="Y294" s="246"/>
      <c r="Z294" s="246"/>
      <c r="AA294" s="29"/>
      <c r="AB294" s="1"/>
      <c r="AC294" s="1"/>
      <c r="AD294" s="1"/>
      <c r="AE294" s="1"/>
      <c r="AF294" s="1"/>
      <c r="AG294" s="1"/>
    </row>
    <row r="295" spans="1:33" ht="15.75" customHeight="1" x14ac:dyDescent="0.25">
      <c r="A295" s="1"/>
      <c r="B295" s="227"/>
      <c r="C295" s="2"/>
      <c r="D295" s="228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46"/>
      <c r="X295" s="246"/>
      <c r="Y295" s="246"/>
      <c r="Z295" s="246"/>
      <c r="AA295" s="29"/>
      <c r="AB295" s="1"/>
      <c r="AC295" s="1"/>
      <c r="AD295" s="1"/>
      <c r="AE295" s="1"/>
      <c r="AF295" s="1"/>
      <c r="AG295" s="1"/>
    </row>
    <row r="296" spans="1:33" ht="15.75" customHeight="1" x14ac:dyDescent="0.25">
      <c r="A296" s="1"/>
      <c r="B296" s="227"/>
      <c r="C296" s="2"/>
      <c r="D296" s="228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46"/>
      <c r="X296" s="246"/>
      <c r="Y296" s="246"/>
      <c r="Z296" s="246"/>
      <c r="AA296" s="29"/>
      <c r="AB296" s="1"/>
      <c r="AC296" s="1"/>
      <c r="AD296" s="1"/>
      <c r="AE296" s="1"/>
      <c r="AF296" s="1"/>
      <c r="AG296" s="1"/>
    </row>
    <row r="297" spans="1:33" ht="15.75" customHeight="1" x14ac:dyDescent="0.25">
      <c r="A297" s="1"/>
      <c r="B297" s="227"/>
      <c r="C297" s="2"/>
      <c r="D297" s="228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46"/>
      <c r="X297" s="246"/>
      <c r="Y297" s="246"/>
      <c r="Z297" s="246"/>
      <c r="AA297" s="29"/>
      <c r="AB297" s="1"/>
      <c r="AC297" s="1"/>
      <c r="AD297" s="1"/>
      <c r="AE297" s="1"/>
      <c r="AF297" s="1"/>
      <c r="AG297" s="1"/>
    </row>
    <row r="298" spans="1:33" ht="15.75" customHeight="1" x14ac:dyDescent="0.25">
      <c r="A298" s="1"/>
      <c r="B298" s="227"/>
      <c r="C298" s="2"/>
      <c r="D298" s="228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46"/>
      <c r="X298" s="246"/>
      <c r="Y298" s="246"/>
      <c r="Z298" s="246"/>
      <c r="AA298" s="29"/>
      <c r="AB298" s="1"/>
      <c r="AC298" s="1"/>
      <c r="AD298" s="1"/>
      <c r="AE298" s="1"/>
      <c r="AF298" s="1"/>
      <c r="AG298" s="1"/>
    </row>
    <row r="299" spans="1:33" ht="15.75" customHeight="1" x14ac:dyDescent="0.25">
      <c r="A299" s="1"/>
      <c r="B299" s="227"/>
      <c r="C299" s="2"/>
      <c r="D299" s="228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46"/>
      <c r="X299" s="246"/>
      <c r="Y299" s="246"/>
      <c r="Z299" s="246"/>
      <c r="AA299" s="29"/>
      <c r="AB299" s="1"/>
      <c r="AC299" s="1"/>
      <c r="AD299" s="1"/>
      <c r="AE299" s="1"/>
      <c r="AF299" s="1"/>
      <c r="AG299" s="1"/>
    </row>
    <row r="300" spans="1:33" ht="15.75" customHeight="1" x14ac:dyDescent="0.25">
      <c r="A300" s="1"/>
      <c r="B300" s="227"/>
      <c r="C300" s="2"/>
      <c r="D300" s="228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46"/>
      <c r="X300" s="246"/>
      <c r="Y300" s="246"/>
      <c r="Z300" s="246"/>
      <c r="AA300" s="29"/>
      <c r="AB300" s="1"/>
      <c r="AC300" s="1"/>
      <c r="AD300" s="1"/>
      <c r="AE300" s="1"/>
      <c r="AF300" s="1"/>
      <c r="AG300" s="1"/>
    </row>
    <row r="301" spans="1:33" ht="15.75" customHeight="1" x14ac:dyDescent="0.25">
      <c r="A301" s="1"/>
      <c r="B301" s="227"/>
      <c r="C301" s="2"/>
      <c r="D301" s="228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46"/>
      <c r="X301" s="246"/>
      <c r="Y301" s="246"/>
      <c r="Z301" s="246"/>
      <c r="AA301" s="29"/>
      <c r="AB301" s="1"/>
      <c r="AC301" s="1"/>
      <c r="AD301" s="1"/>
      <c r="AE301" s="1"/>
      <c r="AF301" s="1"/>
      <c r="AG301" s="1"/>
    </row>
    <row r="302" spans="1:33" ht="15.75" customHeight="1" x14ac:dyDescent="0.25">
      <c r="A302" s="1"/>
      <c r="B302" s="227"/>
      <c r="C302" s="2"/>
      <c r="D302" s="228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46"/>
      <c r="X302" s="246"/>
      <c r="Y302" s="246"/>
      <c r="Z302" s="246"/>
      <c r="AA302" s="29"/>
      <c r="AB302" s="1"/>
      <c r="AC302" s="1"/>
      <c r="AD302" s="1"/>
      <c r="AE302" s="1"/>
      <c r="AF302" s="1"/>
      <c r="AG302" s="1"/>
    </row>
    <row r="303" spans="1:33" ht="15.75" customHeight="1" x14ac:dyDescent="0.25">
      <c r="A303" s="1"/>
      <c r="B303" s="227"/>
      <c r="C303" s="2"/>
      <c r="D303" s="228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46"/>
      <c r="X303" s="246"/>
      <c r="Y303" s="246"/>
      <c r="Z303" s="246"/>
      <c r="AA303" s="29"/>
      <c r="AB303" s="1"/>
      <c r="AC303" s="1"/>
      <c r="AD303" s="1"/>
      <c r="AE303" s="1"/>
      <c r="AF303" s="1"/>
      <c r="AG303" s="1"/>
    </row>
    <row r="304" spans="1:33" ht="15.75" customHeight="1" x14ac:dyDescent="0.25">
      <c r="A304" s="1"/>
      <c r="B304" s="227"/>
      <c r="C304" s="2"/>
      <c r="D304" s="228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246"/>
      <c r="X304" s="246"/>
      <c r="Y304" s="246"/>
      <c r="Z304" s="246"/>
      <c r="AA304" s="29"/>
      <c r="AB304" s="1"/>
      <c r="AC304" s="1"/>
      <c r="AD304" s="1"/>
      <c r="AE304" s="1"/>
      <c r="AF304" s="1"/>
      <c r="AG304" s="1"/>
    </row>
    <row r="305" spans="1:33" ht="15.75" customHeight="1" x14ac:dyDescent="0.25">
      <c r="A305" s="1"/>
      <c r="B305" s="227"/>
      <c r="C305" s="2"/>
      <c r="D305" s="228"/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46"/>
      <c r="X305" s="246"/>
      <c r="Y305" s="246"/>
      <c r="Z305" s="246"/>
      <c r="AA305" s="29"/>
      <c r="AB305" s="1"/>
      <c r="AC305" s="1"/>
      <c r="AD305" s="1"/>
      <c r="AE305" s="1"/>
      <c r="AF305" s="1"/>
      <c r="AG305" s="1"/>
    </row>
    <row r="306" spans="1:33" ht="15.75" customHeight="1" x14ac:dyDescent="0.25">
      <c r="A306" s="1"/>
      <c r="B306" s="227"/>
      <c r="C306" s="2"/>
      <c r="D306" s="228"/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46"/>
      <c r="X306" s="246"/>
      <c r="Y306" s="246"/>
      <c r="Z306" s="246"/>
      <c r="AA306" s="29"/>
      <c r="AB306" s="1"/>
      <c r="AC306" s="1"/>
      <c r="AD306" s="1"/>
      <c r="AE306" s="1"/>
      <c r="AF306" s="1"/>
      <c r="AG306" s="1"/>
    </row>
    <row r="307" spans="1:33" ht="15.75" customHeight="1" x14ac:dyDescent="0.25">
      <c r="A307" s="1"/>
      <c r="B307" s="227"/>
      <c r="C307" s="2"/>
      <c r="D307" s="228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46"/>
      <c r="X307" s="246"/>
      <c r="Y307" s="246"/>
      <c r="Z307" s="246"/>
      <c r="AA307" s="29"/>
      <c r="AB307" s="1"/>
      <c r="AC307" s="1"/>
      <c r="AD307" s="1"/>
      <c r="AE307" s="1"/>
      <c r="AF307" s="1"/>
      <c r="AG307" s="1"/>
    </row>
    <row r="308" spans="1:33" ht="15.75" customHeight="1" x14ac:dyDescent="0.25">
      <c r="A308" s="1"/>
      <c r="B308" s="227"/>
      <c r="C308" s="2"/>
      <c r="D308" s="228"/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46"/>
      <c r="X308" s="246"/>
      <c r="Y308" s="246"/>
      <c r="Z308" s="246"/>
      <c r="AA308" s="29"/>
      <c r="AB308" s="1"/>
      <c r="AC308" s="1"/>
      <c r="AD308" s="1"/>
      <c r="AE308" s="1"/>
      <c r="AF308" s="1"/>
      <c r="AG308" s="1"/>
    </row>
    <row r="309" spans="1:33" ht="15.75" customHeight="1" x14ac:dyDescent="0.25">
      <c r="A309" s="1"/>
      <c r="B309" s="227"/>
      <c r="C309" s="2"/>
      <c r="D309" s="228"/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46"/>
      <c r="X309" s="246"/>
      <c r="Y309" s="246"/>
      <c r="Z309" s="246"/>
      <c r="AA309" s="29"/>
      <c r="AB309" s="1"/>
      <c r="AC309" s="1"/>
      <c r="AD309" s="1"/>
      <c r="AE309" s="1"/>
      <c r="AF309" s="1"/>
      <c r="AG309" s="1"/>
    </row>
    <row r="310" spans="1:33" ht="15.75" customHeight="1" x14ac:dyDescent="0.25">
      <c r="A310" s="1"/>
      <c r="B310" s="227"/>
      <c r="C310" s="2"/>
      <c r="D310" s="228"/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46"/>
      <c r="X310" s="246"/>
      <c r="Y310" s="246"/>
      <c r="Z310" s="246"/>
      <c r="AA310" s="29"/>
      <c r="AB310" s="1"/>
      <c r="AC310" s="1"/>
      <c r="AD310" s="1"/>
      <c r="AE310" s="1"/>
      <c r="AF310" s="1"/>
      <c r="AG310" s="1"/>
    </row>
    <row r="311" spans="1:33" ht="15.75" customHeight="1" x14ac:dyDescent="0.25">
      <c r="A311" s="1"/>
      <c r="B311" s="227"/>
      <c r="C311" s="2"/>
      <c r="D311" s="228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46"/>
      <c r="X311" s="246"/>
      <c r="Y311" s="246"/>
      <c r="Z311" s="246"/>
      <c r="AA311" s="29"/>
      <c r="AB311" s="1"/>
      <c r="AC311" s="1"/>
      <c r="AD311" s="1"/>
      <c r="AE311" s="1"/>
      <c r="AF311" s="1"/>
      <c r="AG311" s="1"/>
    </row>
    <row r="312" spans="1:33" ht="15.75" customHeight="1" x14ac:dyDescent="0.25">
      <c r="A312" s="1"/>
      <c r="B312" s="227"/>
      <c r="C312" s="2"/>
      <c r="D312" s="228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46"/>
      <c r="X312" s="246"/>
      <c r="Y312" s="246"/>
      <c r="Z312" s="246"/>
      <c r="AA312" s="29"/>
      <c r="AB312" s="1"/>
      <c r="AC312" s="1"/>
      <c r="AD312" s="1"/>
      <c r="AE312" s="1"/>
      <c r="AF312" s="1"/>
      <c r="AG312" s="1"/>
    </row>
    <row r="313" spans="1:33" ht="15.75" customHeight="1" x14ac:dyDescent="0.25">
      <c r="A313" s="1"/>
      <c r="B313" s="227"/>
      <c r="C313" s="2"/>
      <c r="D313" s="228"/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46"/>
      <c r="X313" s="246"/>
      <c r="Y313" s="246"/>
      <c r="Z313" s="246"/>
      <c r="AA313" s="29"/>
      <c r="AB313" s="1"/>
      <c r="AC313" s="1"/>
      <c r="AD313" s="1"/>
      <c r="AE313" s="1"/>
      <c r="AF313" s="1"/>
      <c r="AG313" s="1"/>
    </row>
    <row r="314" spans="1:33" ht="15.75" customHeight="1" x14ac:dyDescent="0.25">
      <c r="A314" s="1"/>
      <c r="B314" s="227"/>
      <c r="C314" s="2"/>
      <c r="D314" s="228"/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46"/>
      <c r="X314" s="246"/>
      <c r="Y314" s="246"/>
      <c r="Z314" s="246"/>
      <c r="AA314" s="29"/>
      <c r="AB314" s="1"/>
      <c r="AC314" s="1"/>
      <c r="AD314" s="1"/>
      <c r="AE314" s="1"/>
      <c r="AF314" s="1"/>
      <c r="AG314" s="1"/>
    </row>
    <row r="315" spans="1:33" ht="15.75" customHeight="1" x14ac:dyDescent="0.25">
      <c r="A315" s="1"/>
      <c r="B315" s="227"/>
      <c r="C315" s="2"/>
      <c r="D315" s="228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46"/>
      <c r="X315" s="246"/>
      <c r="Y315" s="246"/>
      <c r="Z315" s="246"/>
      <c r="AA315" s="29"/>
      <c r="AB315" s="1"/>
      <c r="AC315" s="1"/>
      <c r="AD315" s="1"/>
      <c r="AE315" s="1"/>
      <c r="AF315" s="1"/>
      <c r="AG315" s="1"/>
    </row>
    <row r="316" spans="1:33" ht="15.75" customHeight="1" x14ac:dyDescent="0.25">
      <c r="A316" s="1"/>
      <c r="B316" s="227"/>
      <c r="C316" s="2"/>
      <c r="D316" s="228"/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46"/>
      <c r="X316" s="246"/>
      <c r="Y316" s="246"/>
      <c r="Z316" s="246"/>
      <c r="AA316" s="29"/>
      <c r="AB316" s="1"/>
      <c r="AC316" s="1"/>
      <c r="AD316" s="1"/>
      <c r="AE316" s="1"/>
      <c r="AF316" s="1"/>
      <c r="AG316" s="1"/>
    </row>
    <row r="317" spans="1:33" ht="15.75" customHeight="1" x14ac:dyDescent="0.25">
      <c r="A317" s="1"/>
      <c r="B317" s="227"/>
      <c r="C317" s="2"/>
      <c r="D317" s="228"/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46"/>
      <c r="X317" s="246"/>
      <c r="Y317" s="246"/>
      <c r="Z317" s="246"/>
      <c r="AA317" s="29"/>
      <c r="AB317" s="1"/>
      <c r="AC317" s="1"/>
      <c r="AD317" s="1"/>
      <c r="AE317" s="1"/>
      <c r="AF317" s="1"/>
      <c r="AG317" s="1"/>
    </row>
    <row r="318" spans="1:33" ht="15.75" customHeight="1" x14ac:dyDescent="0.25">
      <c r="A318" s="1"/>
      <c r="B318" s="227"/>
      <c r="C318" s="2"/>
      <c r="D318" s="228"/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46"/>
      <c r="X318" s="246"/>
      <c r="Y318" s="246"/>
      <c r="Z318" s="246"/>
      <c r="AA318" s="29"/>
      <c r="AB318" s="1"/>
      <c r="AC318" s="1"/>
      <c r="AD318" s="1"/>
      <c r="AE318" s="1"/>
      <c r="AF318" s="1"/>
      <c r="AG318" s="1"/>
    </row>
    <row r="319" spans="1:33" ht="15.75" customHeight="1" x14ac:dyDescent="0.25">
      <c r="A319" s="1"/>
      <c r="B319" s="227"/>
      <c r="C319" s="2"/>
      <c r="D319" s="228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46"/>
      <c r="X319" s="246"/>
      <c r="Y319" s="246"/>
      <c r="Z319" s="246"/>
      <c r="AA319" s="29"/>
      <c r="AB319" s="1"/>
      <c r="AC319" s="1"/>
      <c r="AD319" s="1"/>
      <c r="AE319" s="1"/>
      <c r="AF319" s="1"/>
      <c r="AG319" s="1"/>
    </row>
    <row r="320" spans="1:33" ht="15.75" customHeight="1" x14ac:dyDescent="0.25">
      <c r="A320" s="1"/>
      <c r="B320" s="227"/>
      <c r="C320" s="2"/>
      <c r="D320" s="228"/>
      <c r="E320" s="27"/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246"/>
      <c r="X320" s="246"/>
      <c r="Y320" s="246"/>
      <c r="Z320" s="246"/>
      <c r="AA320" s="29"/>
      <c r="AB320" s="1"/>
      <c r="AC320" s="1"/>
      <c r="AD320" s="1"/>
      <c r="AE320" s="1"/>
      <c r="AF320" s="1"/>
      <c r="AG320" s="1"/>
    </row>
    <row r="321" spans="1:33" ht="15.75" customHeight="1" x14ac:dyDescent="0.25">
      <c r="A321" s="1"/>
      <c r="B321" s="227"/>
      <c r="C321" s="2"/>
      <c r="D321" s="228"/>
      <c r="E321" s="27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46"/>
      <c r="X321" s="246"/>
      <c r="Y321" s="246"/>
      <c r="Z321" s="246"/>
      <c r="AA321" s="29"/>
      <c r="AB321" s="1"/>
      <c r="AC321" s="1"/>
      <c r="AD321" s="1"/>
      <c r="AE321" s="1"/>
      <c r="AF321" s="1"/>
      <c r="AG321" s="1"/>
    </row>
    <row r="322" spans="1:33" ht="15.75" customHeight="1" x14ac:dyDescent="0.25">
      <c r="A322" s="1"/>
      <c r="B322" s="227"/>
      <c r="C322" s="2"/>
      <c r="D322" s="228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46"/>
      <c r="X322" s="246"/>
      <c r="Y322" s="246"/>
      <c r="Z322" s="246"/>
      <c r="AA322" s="29"/>
      <c r="AB322" s="1"/>
      <c r="AC322" s="1"/>
      <c r="AD322" s="1"/>
      <c r="AE322" s="1"/>
      <c r="AF322" s="1"/>
      <c r="AG322" s="1"/>
    </row>
    <row r="323" spans="1:33" ht="15.75" customHeight="1" x14ac:dyDescent="0.25">
      <c r="A323" s="1"/>
      <c r="B323" s="227"/>
      <c r="C323" s="2"/>
      <c r="D323" s="228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46"/>
      <c r="X323" s="246"/>
      <c r="Y323" s="246"/>
      <c r="Z323" s="246"/>
      <c r="AA323" s="29"/>
      <c r="AB323" s="1"/>
      <c r="AC323" s="1"/>
      <c r="AD323" s="1"/>
      <c r="AE323" s="1"/>
      <c r="AF323" s="1"/>
      <c r="AG323" s="1"/>
    </row>
    <row r="324" spans="1:33" ht="15.75" customHeight="1" x14ac:dyDescent="0.25">
      <c r="A324" s="1"/>
      <c r="B324" s="227"/>
      <c r="C324" s="2"/>
      <c r="D324" s="228"/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7"/>
      <c r="W324" s="246"/>
      <c r="X324" s="246"/>
      <c r="Y324" s="246"/>
      <c r="Z324" s="246"/>
      <c r="AA324" s="29"/>
      <c r="AB324" s="1"/>
      <c r="AC324" s="1"/>
      <c r="AD324" s="1"/>
      <c r="AE324" s="1"/>
      <c r="AF324" s="1"/>
      <c r="AG324" s="1"/>
    </row>
    <row r="325" spans="1:33" ht="15.75" customHeight="1" x14ac:dyDescent="0.25">
      <c r="A325" s="1"/>
      <c r="B325" s="227"/>
      <c r="C325" s="2"/>
      <c r="D325" s="228"/>
      <c r="E325" s="27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/>
      <c r="W325" s="246"/>
      <c r="X325" s="246"/>
      <c r="Y325" s="246"/>
      <c r="Z325" s="246"/>
      <c r="AA325" s="29"/>
      <c r="AB325" s="1"/>
      <c r="AC325" s="1"/>
      <c r="AD325" s="1"/>
      <c r="AE325" s="1"/>
      <c r="AF325" s="1"/>
      <c r="AG325" s="1"/>
    </row>
    <row r="326" spans="1:33" ht="15.75" customHeight="1" x14ac:dyDescent="0.25">
      <c r="A326" s="1"/>
      <c r="B326" s="227"/>
      <c r="C326" s="2"/>
      <c r="D326" s="228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246"/>
      <c r="X326" s="246"/>
      <c r="Y326" s="246"/>
      <c r="Z326" s="246"/>
      <c r="AA326" s="29"/>
      <c r="AB326" s="1"/>
      <c r="AC326" s="1"/>
      <c r="AD326" s="1"/>
      <c r="AE326" s="1"/>
      <c r="AF326" s="1"/>
      <c r="AG326" s="1"/>
    </row>
    <row r="327" spans="1:33" ht="15.75" customHeight="1" x14ac:dyDescent="0.25">
      <c r="A327" s="1"/>
      <c r="B327" s="227"/>
      <c r="C327" s="2"/>
      <c r="D327" s="228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46"/>
      <c r="X327" s="246"/>
      <c r="Y327" s="246"/>
      <c r="Z327" s="246"/>
      <c r="AA327" s="29"/>
      <c r="AB327" s="1"/>
      <c r="AC327" s="1"/>
      <c r="AD327" s="1"/>
      <c r="AE327" s="1"/>
      <c r="AF327" s="1"/>
      <c r="AG327" s="1"/>
    </row>
    <row r="328" spans="1:33" ht="15.75" customHeight="1" x14ac:dyDescent="0.25">
      <c r="A328" s="1"/>
      <c r="B328" s="227"/>
      <c r="C328" s="2"/>
      <c r="D328" s="228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246"/>
      <c r="X328" s="246"/>
      <c r="Y328" s="246"/>
      <c r="Z328" s="246"/>
      <c r="AA328" s="29"/>
      <c r="AB328" s="1"/>
      <c r="AC328" s="1"/>
      <c r="AD328" s="1"/>
      <c r="AE328" s="1"/>
      <c r="AF328" s="1"/>
      <c r="AG328" s="1"/>
    </row>
    <row r="329" spans="1:33" ht="15.75" customHeight="1" x14ac:dyDescent="0.25">
      <c r="A329" s="1"/>
      <c r="B329" s="227"/>
      <c r="C329" s="2"/>
      <c r="D329" s="228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7"/>
      <c r="W329" s="246"/>
      <c r="X329" s="246"/>
      <c r="Y329" s="246"/>
      <c r="Z329" s="246"/>
      <c r="AA329" s="29"/>
      <c r="AB329" s="1"/>
      <c r="AC329" s="1"/>
      <c r="AD329" s="1"/>
      <c r="AE329" s="1"/>
      <c r="AF329" s="1"/>
      <c r="AG329" s="1"/>
    </row>
    <row r="330" spans="1:33" ht="15.75" customHeight="1" x14ac:dyDescent="0.25">
      <c r="A330" s="1"/>
      <c r="B330" s="227"/>
      <c r="C330" s="2"/>
      <c r="D330" s="228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46"/>
      <c r="X330" s="246"/>
      <c r="Y330" s="246"/>
      <c r="Z330" s="246"/>
      <c r="AA330" s="29"/>
      <c r="AB330" s="1"/>
      <c r="AC330" s="1"/>
      <c r="AD330" s="1"/>
      <c r="AE330" s="1"/>
      <c r="AF330" s="1"/>
      <c r="AG330" s="1"/>
    </row>
    <row r="331" spans="1:33" ht="15.75" customHeight="1" x14ac:dyDescent="0.25">
      <c r="A331" s="1"/>
      <c r="B331" s="227"/>
      <c r="C331" s="2"/>
      <c r="D331" s="228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46"/>
      <c r="X331" s="246"/>
      <c r="Y331" s="246"/>
      <c r="Z331" s="246"/>
      <c r="AA331" s="29"/>
      <c r="AB331" s="1"/>
      <c r="AC331" s="1"/>
      <c r="AD331" s="1"/>
      <c r="AE331" s="1"/>
      <c r="AF331" s="1"/>
      <c r="AG331" s="1"/>
    </row>
    <row r="332" spans="1:33" ht="15.75" customHeight="1" x14ac:dyDescent="0.25">
      <c r="A332" s="1"/>
      <c r="B332" s="227"/>
      <c r="C332" s="2"/>
      <c r="D332" s="228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46"/>
      <c r="X332" s="246"/>
      <c r="Y332" s="246"/>
      <c r="Z332" s="246"/>
      <c r="AA332" s="29"/>
      <c r="AB332" s="1"/>
      <c r="AC332" s="1"/>
      <c r="AD332" s="1"/>
      <c r="AE332" s="1"/>
      <c r="AF332" s="1"/>
      <c r="AG332" s="1"/>
    </row>
    <row r="333" spans="1:33" ht="15.75" customHeight="1" x14ac:dyDescent="0.25">
      <c r="A333" s="1"/>
      <c r="B333" s="227"/>
      <c r="C333" s="2"/>
      <c r="D333" s="228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246"/>
      <c r="X333" s="246"/>
      <c r="Y333" s="246"/>
      <c r="Z333" s="246"/>
      <c r="AA333" s="29"/>
      <c r="AB333" s="1"/>
      <c r="AC333" s="1"/>
      <c r="AD333" s="1"/>
      <c r="AE333" s="1"/>
      <c r="AF333" s="1"/>
      <c r="AG333" s="1"/>
    </row>
    <row r="334" spans="1:33" ht="15.75" customHeight="1" x14ac:dyDescent="0.25">
      <c r="A334" s="1"/>
      <c r="B334" s="227"/>
      <c r="C334" s="2"/>
      <c r="D334" s="228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27"/>
      <c r="W334" s="246"/>
      <c r="X334" s="246"/>
      <c r="Y334" s="246"/>
      <c r="Z334" s="246"/>
      <c r="AA334" s="29"/>
      <c r="AB334" s="1"/>
      <c r="AC334" s="1"/>
      <c r="AD334" s="1"/>
      <c r="AE334" s="1"/>
      <c r="AF334" s="1"/>
      <c r="AG334" s="1"/>
    </row>
    <row r="335" spans="1:33" ht="15.75" customHeight="1" x14ac:dyDescent="0.25">
      <c r="A335" s="1"/>
      <c r="B335" s="227"/>
      <c r="C335" s="2"/>
      <c r="D335" s="228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7"/>
      <c r="W335" s="246"/>
      <c r="X335" s="246"/>
      <c r="Y335" s="246"/>
      <c r="Z335" s="246"/>
      <c r="AA335" s="29"/>
      <c r="AB335" s="1"/>
      <c r="AC335" s="1"/>
      <c r="AD335" s="1"/>
      <c r="AE335" s="1"/>
      <c r="AF335" s="1"/>
      <c r="AG335" s="1"/>
    </row>
    <row r="336" spans="1:33" ht="15.75" customHeight="1" x14ac:dyDescent="0.25">
      <c r="A336" s="1"/>
      <c r="B336" s="227"/>
      <c r="C336" s="2"/>
      <c r="D336" s="228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7"/>
      <c r="W336" s="246"/>
      <c r="X336" s="246"/>
      <c r="Y336" s="246"/>
      <c r="Z336" s="246"/>
      <c r="AA336" s="29"/>
      <c r="AB336" s="1"/>
      <c r="AC336" s="1"/>
      <c r="AD336" s="1"/>
      <c r="AE336" s="1"/>
      <c r="AF336" s="1"/>
      <c r="AG336" s="1"/>
    </row>
    <row r="337" spans="1:33" ht="15.75" customHeight="1" x14ac:dyDescent="0.25">
      <c r="A337" s="1"/>
      <c r="B337" s="227"/>
      <c r="C337" s="2"/>
      <c r="D337" s="228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246"/>
      <c r="X337" s="246"/>
      <c r="Y337" s="246"/>
      <c r="Z337" s="246"/>
      <c r="AA337" s="29"/>
      <c r="AB337" s="1"/>
      <c r="AC337" s="1"/>
      <c r="AD337" s="1"/>
      <c r="AE337" s="1"/>
      <c r="AF337" s="1"/>
      <c r="AG337" s="1"/>
    </row>
    <row r="338" spans="1:33" ht="15.75" customHeight="1" x14ac:dyDescent="0.25">
      <c r="A338" s="1"/>
      <c r="B338" s="227"/>
      <c r="C338" s="2"/>
      <c r="D338" s="228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46"/>
      <c r="X338" s="246"/>
      <c r="Y338" s="246"/>
      <c r="Z338" s="246"/>
      <c r="AA338" s="29"/>
      <c r="AB338" s="1"/>
      <c r="AC338" s="1"/>
      <c r="AD338" s="1"/>
      <c r="AE338" s="1"/>
      <c r="AF338" s="1"/>
      <c r="AG338" s="1"/>
    </row>
    <row r="339" spans="1:33" ht="15.75" customHeight="1" x14ac:dyDescent="0.25">
      <c r="A339" s="1"/>
      <c r="B339" s="227"/>
      <c r="C339" s="2"/>
      <c r="D339" s="228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  <c r="W339" s="246"/>
      <c r="X339" s="246"/>
      <c r="Y339" s="246"/>
      <c r="Z339" s="246"/>
      <c r="AA339" s="29"/>
      <c r="AB339" s="1"/>
      <c r="AC339" s="1"/>
      <c r="AD339" s="1"/>
      <c r="AE339" s="1"/>
      <c r="AF339" s="1"/>
      <c r="AG339" s="1"/>
    </row>
    <row r="340" spans="1:33" ht="15.75" customHeight="1" x14ac:dyDescent="0.25">
      <c r="A340" s="1"/>
      <c r="B340" s="227"/>
      <c r="C340" s="2"/>
      <c r="D340" s="228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27"/>
      <c r="W340" s="246"/>
      <c r="X340" s="246"/>
      <c r="Y340" s="246"/>
      <c r="Z340" s="246"/>
      <c r="AA340" s="29"/>
      <c r="AB340" s="1"/>
      <c r="AC340" s="1"/>
      <c r="AD340" s="1"/>
      <c r="AE340" s="1"/>
      <c r="AF340" s="1"/>
      <c r="AG340" s="1"/>
    </row>
    <row r="341" spans="1:33" ht="15.75" customHeight="1" x14ac:dyDescent="0.25">
      <c r="A341" s="1"/>
      <c r="B341" s="227"/>
      <c r="C341" s="2"/>
      <c r="D341" s="228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7"/>
      <c r="W341" s="246"/>
      <c r="X341" s="246"/>
      <c r="Y341" s="246"/>
      <c r="Z341" s="246"/>
      <c r="AA341" s="29"/>
      <c r="AB341" s="1"/>
      <c r="AC341" s="1"/>
      <c r="AD341" s="1"/>
      <c r="AE341" s="1"/>
      <c r="AF341" s="1"/>
      <c r="AG341" s="1"/>
    </row>
    <row r="342" spans="1:33" ht="15.75" customHeight="1" x14ac:dyDescent="0.25">
      <c r="A342" s="1"/>
      <c r="B342" s="227"/>
      <c r="C342" s="2"/>
      <c r="D342" s="228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7"/>
      <c r="W342" s="246"/>
      <c r="X342" s="246"/>
      <c r="Y342" s="246"/>
      <c r="Z342" s="246"/>
      <c r="AA342" s="29"/>
      <c r="AB342" s="1"/>
      <c r="AC342" s="1"/>
      <c r="AD342" s="1"/>
      <c r="AE342" s="1"/>
      <c r="AF342" s="1"/>
      <c r="AG342" s="1"/>
    </row>
    <row r="343" spans="1:33" ht="15.75" customHeight="1" x14ac:dyDescent="0.25">
      <c r="A343" s="1"/>
      <c r="B343" s="227"/>
      <c r="C343" s="2"/>
      <c r="D343" s="228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7"/>
      <c r="W343" s="246"/>
      <c r="X343" s="246"/>
      <c r="Y343" s="246"/>
      <c r="Z343" s="246"/>
      <c r="AA343" s="29"/>
      <c r="AB343" s="1"/>
      <c r="AC343" s="1"/>
      <c r="AD343" s="1"/>
      <c r="AE343" s="1"/>
      <c r="AF343" s="1"/>
      <c r="AG343" s="1"/>
    </row>
    <row r="344" spans="1:33" ht="15.75" customHeight="1" x14ac:dyDescent="0.25">
      <c r="A344" s="1"/>
      <c r="B344" s="227"/>
      <c r="C344" s="2"/>
      <c r="D344" s="228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7"/>
      <c r="W344" s="246"/>
      <c r="X344" s="246"/>
      <c r="Y344" s="246"/>
      <c r="Z344" s="246"/>
      <c r="AA344" s="29"/>
      <c r="AB344" s="1"/>
      <c r="AC344" s="1"/>
      <c r="AD344" s="1"/>
      <c r="AE344" s="1"/>
      <c r="AF344" s="1"/>
      <c r="AG344" s="1"/>
    </row>
    <row r="345" spans="1:33" ht="15.75" customHeight="1" x14ac:dyDescent="0.25">
      <c r="A345" s="1"/>
      <c r="B345" s="227"/>
      <c r="C345" s="2"/>
      <c r="D345" s="228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7"/>
      <c r="W345" s="246"/>
      <c r="X345" s="246"/>
      <c r="Y345" s="246"/>
      <c r="Z345" s="246"/>
      <c r="AA345" s="29"/>
      <c r="AB345" s="1"/>
      <c r="AC345" s="1"/>
      <c r="AD345" s="1"/>
      <c r="AE345" s="1"/>
      <c r="AF345" s="1"/>
      <c r="AG345" s="1"/>
    </row>
    <row r="346" spans="1:33" ht="15.75" customHeight="1" x14ac:dyDescent="0.25">
      <c r="A346" s="1"/>
      <c r="B346" s="227"/>
      <c r="C346" s="2"/>
      <c r="D346" s="228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246"/>
      <c r="X346" s="246"/>
      <c r="Y346" s="246"/>
      <c r="Z346" s="246"/>
      <c r="AA346" s="29"/>
      <c r="AB346" s="1"/>
      <c r="AC346" s="1"/>
      <c r="AD346" s="1"/>
      <c r="AE346" s="1"/>
      <c r="AF346" s="1"/>
      <c r="AG346" s="1"/>
    </row>
    <row r="347" spans="1:33" ht="15.75" customHeight="1" x14ac:dyDescent="0.25">
      <c r="A347" s="1"/>
      <c r="B347" s="227"/>
      <c r="C347" s="2"/>
      <c r="D347" s="228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46"/>
      <c r="X347" s="246"/>
      <c r="Y347" s="246"/>
      <c r="Z347" s="246"/>
      <c r="AA347" s="29"/>
      <c r="AB347" s="1"/>
      <c r="AC347" s="1"/>
      <c r="AD347" s="1"/>
      <c r="AE347" s="1"/>
      <c r="AF347" s="1"/>
      <c r="AG347" s="1"/>
    </row>
    <row r="348" spans="1:33" ht="15.75" customHeight="1" x14ac:dyDescent="0.25">
      <c r="A348" s="1"/>
      <c r="B348" s="227"/>
      <c r="C348" s="2"/>
      <c r="D348" s="228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46"/>
      <c r="X348" s="246"/>
      <c r="Y348" s="246"/>
      <c r="Z348" s="246"/>
      <c r="AA348" s="29"/>
      <c r="AB348" s="1"/>
      <c r="AC348" s="1"/>
      <c r="AD348" s="1"/>
      <c r="AE348" s="1"/>
      <c r="AF348" s="1"/>
      <c r="AG348" s="1"/>
    </row>
    <row r="349" spans="1:33" ht="15.75" customHeight="1" x14ac:dyDescent="0.25">
      <c r="A349" s="1"/>
      <c r="B349" s="227"/>
      <c r="C349" s="2"/>
      <c r="D349" s="228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7"/>
      <c r="W349" s="246"/>
      <c r="X349" s="246"/>
      <c r="Y349" s="246"/>
      <c r="Z349" s="246"/>
      <c r="AA349" s="29"/>
      <c r="AB349" s="1"/>
      <c r="AC349" s="1"/>
      <c r="AD349" s="1"/>
      <c r="AE349" s="1"/>
      <c r="AF349" s="1"/>
      <c r="AG349" s="1"/>
    </row>
    <row r="350" spans="1:33" ht="15.75" customHeight="1" x14ac:dyDescent="0.25">
      <c r="A350" s="1"/>
      <c r="B350" s="227"/>
      <c r="C350" s="2"/>
      <c r="D350" s="228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7"/>
      <c r="W350" s="246"/>
      <c r="X350" s="246"/>
      <c r="Y350" s="246"/>
      <c r="Z350" s="246"/>
      <c r="AA350" s="29"/>
      <c r="AB350" s="1"/>
      <c r="AC350" s="1"/>
      <c r="AD350" s="1"/>
      <c r="AE350" s="1"/>
      <c r="AF350" s="1"/>
      <c r="AG350" s="1"/>
    </row>
    <row r="351" spans="1:33" ht="15.75" customHeight="1" x14ac:dyDescent="0.25">
      <c r="A351" s="1"/>
      <c r="B351" s="227"/>
      <c r="C351" s="2"/>
      <c r="D351" s="228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7"/>
      <c r="W351" s="246"/>
      <c r="X351" s="246"/>
      <c r="Y351" s="246"/>
      <c r="Z351" s="246"/>
      <c r="AA351" s="29"/>
      <c r="AB351" s="1"/>
      <c r="AC351" s="1"/>
      <c r="AD351" s="1"/>
      <c r="AE351" s="1"/>
      <c r="AF351" s="1"/>
      <c r="AG351" s="1"/>
    </row>
    <row r="352" spans="1:33" ht="15.75" customHeight="1" x14ac:dyDescent="0.25">
      <c r="A352" s="1"/>
      <c r="B352" s="227"/>
      <c r="C352" s="2"/>
      <c r="D352" s="228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  <c r="R352" s="27"/>
      <c r="S352" s="27"/>
      <c r="T352" s="27"/>
      <c r="U352" s="27"/>
      <c r="V352" s="27"/>
      <c r="W352" s="246"/>
      <c r="X352" s="246"/>
      <c r="Y352" s="246"/>
      <c r="Z352" s="246"/>
      <c r="AA352" s="29"/>
      <c r="AB352" s="1"/>
      <c r="AC352" s="1"/>
      <c r="AD352" s="1"/>
      <c r="AE352" s="1"/>
      <c r="AF352" s="1"/>
      <c r="AG352" s="1"/>
    </row>
    <row r="353" spans="1:33" ht="15.75" customHeight="1" x14ac:dyDescent="0.25">
      <c r="A353" s="1"/>
      <c r="B353" s="227"/>
      <c r="C353" s="2"/>
      <c r="D353" s="228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  <c r="R353" s="27"/>
      <c r="S353" s="27"/>
      <c r="T353" s="27"/>
      <c r="U353" s="27"/>
      <c r="V353" s="27"/>
      <c r="W353" s="246"/>
      <c r="X353" s="246"/>
      <c r="Y353" s="246"/>
      <c r="Z353" s="246"/>
      <c r="AA353" s="29"/>
      <c r="AB353" s="1"/>
      <c r="AC353" s="1"/>
      <c r="AD353" s="1"/>
      <c r="AE353" s="1"/>
      <c r="AF353" s="1"/>
      <c r="AG353" s="1"/>
    </row>
    <row r="354" spans="1:33" ht="15.75" customHeight="1" x14ac:dyDescent="0.25">
      <c r="A354" s="1"/>
      <c r="B354" s="227"/>
      <c r="C354" s="2"/>
      <c r="D354" s="228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  <c r="R354" s="27"/>
      <c r="S354" s="27"/>
      <c r="T354" s="27"/>
      <c r="U354" s="27"/>
      <c r="V354" s="27"/>
      <c r="W354" s="246"/>
      <c r="X354" s="246"/>
      <c r="Y354" s="246"/>
      <c r="Z354" s="246"/>
      <c r="AA354" s="29"/>
      <c r="AB354" s="1"/>
      <c r="AC354" s="1"/>
      <c r="AD354" s="1"/>
      <c r="AE354" s="1"/>
      <c r="AF354" s="1"/>
      <c r="AG354" s="1"/>
    </row>
    <row r="355" spans="1:33" ht="15.75" customHeight="1" x14ac:dyDescent="0.25">
      <c r="A355" s="1"/>
      <c r="B355" s="227"/>
      <c r="C355" s="2"/>
      <c r="D355" s="228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  <c r="R355" s="27"/>
      <c r="S355" s="27"/>
      <c r="T355" s="27"/>
      <c r="U355" s="27"/>
      <c r="V355" s="27"/>
      <c r="W355" s="246"/>
      <c r="X355" s="246"/>
      <c r="Y355" s="246"/>
      <c r="Z355" s="246"/>
      <c r="AA355" s="29"/>
      <c r="AB355" s="1"/>
      <c r="AC355" s="1"/>
      <c r="AD355" s="1"/>
      <c r="AE355" s="1"/>
      <c r="AF355" s="1"/>
      <c r="AG355" s="1"/>
    </row>
    <row r="356" spans="1:33" ht="15.75" customHeight="1" x14ac:dyDescent="0.25">
      <c r="A356" s="1"/>
      <c r="B356" s="227"/>
      <c r="C356" s="2"/>
      <c r="D356" s="228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  <c r="R356" s="27"/>
      <c r="S356" s="27"/>
      <c r="T356" s="27"/>
      <c r="U356" s="27"/>
      <c r="V356" s="27"/>
      <c r="W356" s="246"/>
      <c r="X356" s="246"/>
      <c r="Y356" s="246"/>
      <c r="Z356" s="246"/>
      <c r="AA356" s="29"/>
      <c r="AB356" s="1"/>
      <c r="AC356" s="1"/>
      <c r="AD356" s="1"/>
      <c r="AE356" s="1"/>
      <c r="AF356" s="1"/>
      <c r="AG356" s="1"/>
    </row>
    <row r="357" spans="1:33" ht="15.75" customHeight="1" x14ac:dyDescent="0.25">
      <c r="A357" s="1"/>
      <c r="B357" s="227"/>
      <c r="C357" s="2"/>
      <c r="D357" s="228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  <c r="R357" s="27"/>
      <c r="S357" s="27"/>
      <c r="T357" s="27"/>
      <c r="U357" s="27"/>
      <c r="V357" s="27"/>
      <c r="W357" s="246"/>
      <c r="X357" s="246"/>
      <c r="Y357" s="246"/>
      <c r="Z357" s="246"/>
      <c r="AA357" s="29"/>
      <c r="AB357" s="1"/>
      <c r="AC357" s="1"/>
      <c r="AD357" s="1"/>
      <c r="AE357" s="1"/>
      <c r="AF357" s="1"/>
      <c r="AG357" s="1"/>
    </row>
    <row r="358" spans="1:33" ht="15.75" customHeight="1" x14ac:dyDescent="0.25">
      <c r="A358" s="1"/>
      <c r="B358" s="227"/>
      <c r="C358" s="2"/>
      <c r="D358" s="228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  <c r="R358" s="27"/>
      <c r="S358" s="27"/>
      <c r="T358" s="27"/>
      <c r="U358" s="27"/>
      <c r="V358" s="27"/>
      <c r="W358" s="246"/>
      <c r="X358" s="246"/>
      <c r="Y358" s="246"/>
      <c r="Z358" s="246"/>
      <c r="AA358" s="29"/>
      <c r="AB358" s="1"/>
      <c r="AC358" s="1"/>
      <c r="AD358" s="1"/>
      <c r="AE358" s="1"/>
      <c r="AF358" s="1"/>
      <c r="AG358" s="1"/>
    </row>
    <row r="359" spans="1:33" ht="15.75" customHeight="1" x14ac:dyDescent="0.25">
      <c r="A359" s="1"/>
      <c r="B359" s="227"/>
      <c r="C359" s="2"/>
      <c r="D359" s="228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  <c r="R359" s="27"/>
      <c r="S359" s="27"/>
      <c r="T359" s="27"/>
      <c r="U359" s="27"/>
      <c r="V359" s="27"/>
      <c r="W359" s="246"/>
      <c r="X359" s="246"/>
      <c r="Y359" s="246"/>
      <c r="Z359" s="246"/>
      <c r="AA359" s="29"/>
      <c r="AB359" s="1"/>
      <c r="AC359" s="1"/>
      <c r="AD359" s="1"/>
      <c r="AE359" s="1"/>
      <c r="AF359" s="1"/>
      <c r="AG359" s="1"/>
    </row>
    <row r="360" spans="1:33" ht="15.75" customHeight="1" x14ac:dyDescent="0.25">
      <c r="A360" s="1"/>
      <c r="B360" s="227"/>
      <c r="C360" s="2"/>
      <c r="D360" s="228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  <c r="Q360" s="27"/>
      <c r="R360" s="27"/>
      <c r="S360" s="27"/>
      <c r="T360" s="27"/>
      <c r="U360" s="27"/>
      <c r="V360" s="27"/>
      <c r="W360" s="246"/>
      <c r="X360" s="246"/>
      <c r="Y360" s="246"/>
      <c r="Z360" s="246"/>
      <c r="AA360" s="29"/>
      <c r="AB360" s="1"/>
      <c r="AC360" s="1"/>
      <c r="AD360" s="1"/>
      <c r="AE360" s="1"/>
      <c r="AF360" s="1"/>
      <c r="AG360" s="1"/>
    </row>
    <row r="361" spans="1:33" ht="15.75" customHeight="1" x14ac:dyDescent="0.25">
      <c r="A361" s="1"/>
      <c r="B361" s="227"/>
      <c r="C361" s="2"/>
      <c r="D361" s="228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  <c r="R361" s="27"/>
      <c r="S361" s="27"/>
      <c r="T361" s="27"/>
      <c r="U361" s="27"/>
      <c r="V361" s="27"/>
      <c r="W361" s="246"/>
      <c r="X361" s="246"/>
      <c r="Y361" s="246"/>
      <c r="Z361" s="246"/>
      <c r="AA361" s="29"/>
      <c r="AB361" s="1"/>
      <c r="AC361" s="1"/>
      <c r="AD361" s="1"/>
      <c r="AE361" s="1"/>
      <c r="AF361" s="1"/>
      <c r="AG361" s="1"/>
    </row>
    <row r="362" spans="1:33" ht="15.75" customHeight="1" x14ac:dyDescent="0.25">
      <c r="A362" s="1"/>
      <c r="B362" s="227"/>
      <c r="C362" s="2"/>
      <c r="D362" s="228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  <c r="R362" s="27"/>
      <c r="S362" s="27"/>
      <c r="T362" s="27"/>
      <c r="U362" s="27"/>
      <c r="V362" s="27"/>
      <c r="W362" s="246"/>
      <c r="X362" s="246"/>
      <c r="Y362" s="246"/>
      <c r="Z362" s="246"/>
      <c r="AA362" s="29"/>
      <c r="AB362" s="1"/>
      <c r="AC362" s="1"/>
      <c r="AD362" s="1"/>
      <c r="AE362" s="1"/>
      <c r="AF362" s="1"/>
      <c r="AG362" s="1"/>
    </row>
    <row r="363" spans="1:33" ht="15.75" customHeight="1" x14ac:dyDescent="0.25">
      <c r="A363" s="1"/>
      <c r="B363" s="227"/>
      <c r="C363" s="2"/>
      <c r="D363" s="228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  <c r="R363" s="27"/>
      <c r="S363" s="27"/>
      <c r="T363" s="27"/>
      <c r="U363" s="27"/>
      <c r="V363" s="27"/>
      <c r="W363" s="246"/>
      <c r="X363" s="246"/>
      <c r="Y363" s="246"/>
      <c r="Z363" s="246"/>
      <c r="AA363" s="29"/>
      <c r="AB363" s="1"/>
      <c r="AC363" s="1"/>
      <c r="AD363" s="1"/>
      <c r="AE363" s="1"/>
      <c r="AF363" s="1"/>
      <c r="AG363" s="1"/>
    </row>
    <row r="364" spans="1:33" ht="15.75" customHeight="1" x14ac:dyDescent="0.25">
      <c r="A364" s="1"/>
      <c r="B364" s="227"/>
      <c r="C364" s="2"/>
      <c r="D364" s="228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27"/>
      <c r="R364" s="27"/>
      <c r="S364" s="27"/>
      <c r="T364" s="27"/>
      <c r="U364" s="27"/>
      <c r="V364" s="27"/>
      <c r="W364" s="246"/>
      <c r="X364" s="246"/>
      <c r="Y364" s="246"/>
      <c r="Z364" s="246"/>
      <c r="AA364" s="29"/>
      <c r="AB364" s="1"/>
      <c r="AC364" s="1"/>
      <c r="AD364" s="1"/>
      <c r="AE364" s="1"/>
      <c r="AF364" s="1"/>
      <c r="AG364" s="1"/>
    </row>
    <row r="365" spans="1:33" ht="15.75" customHeight="1" x14ac:dyDescent="0.25">
      <c r="A365" s="1"/>
      <c r="B365" s="227"/>
      <c r="C365" s="2"/>
      <c r="D365" s="228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  <c r="R365" s="27"/>
      <c r="S365" s="27"/>
      <c r="T365" s="27"/>
      <c r="U365" s="27"/>
      <c r="V365" s="27"/>
      <c r="W365" s="246"/>
      <c r="X365" s="246"/>
      <c r="Y365" s="246"/>
      <c r="Z365" s="246"/>
      <c r="AA365" s="29"/>
      <c r="AB365" s="1"/>
      <c r="AC365" s="1"/>
      <c r="AD365" s="1"/>
      <c r="AE365" s="1"/>
      <c r="AF365" s="1"/>
      <c r="AG365" s="1"/>
    </row>
    <row r="366" spans="1:33" ht="15.75" customHeight="1" x14ac:dyDescent="0.25">
      <c r="A366" s="1"/>
      <c r="B366" s="227"/>
      <c r="C366" s="2"/>
      <c r="D366" s="228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  <c r="Q366" s="27"/>
      <c r="R366" s="27"/>
      <c r="S366" s="27"/>
      <c r="T366" s="27"/>
      <c r="U366" s="27"/>
      <c r="V366" s="27"/>
      <c r="W366" s="246"/>
      <c r="X366" s="246"/>
      <c r="Y366" s="246"/>
      <c r="Z366" s="246"/>
      <c r="AA366" s="29"/>
      <c r="AB366" s="1"/>
      <c r="AC366" s="1"/>
      <c r="AD366" s="1"/>
      <c r="AE366" s="1"/>
      <c r="AF366" s="1"/>
      <c r="AG366" s="1"/>
    </row>
    <row r="367" spans="1:33" ht="15.75" customHeight="1" x14ac:dyDescent="0.25">
      <c r="A367" s="1"/>
      <c r="B367" s="227"/>
      <c r="C367" s="2"/>
      <c r="D367" s="228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  <c r="R367" s="27"/>
      <c r="S367" s="27"/>
      <c r="T367" s="27"/>
      <c r="U367" s="27"/>
      <c r="V367" s="27"/>
      <c r="W367" s="246"/>
      <c r="X367" s="246"/>
      <c r="Y367" s="246"/>
      <c r="Z367" s="246"/>
      <c r="AA367" s="29"/>
      <c r="AB367" s="1"/>
      <c r="AC367" s="1"/>
      <c r="AD367" s="1"/>
      <c r="AE367" s="1"/>
      <c r="AF367" s="1"/>
      <c r="AG367" s="1"/>
    </row>
    <row r="368" spans="1:33" ht="15.75" customHeight="1" x14ac:dyDescent="0.25">
      <c r="A368" s="1"/>
      <c r="B368" s="227"/>
      <c r="C368" s="2"/>
      <c r="D368" s="228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  <c r="Q368" s="27"/>
      <c r="R368" s="27"/>
      <c r="S368" s="27"/>
      <c r="T368" s="27"/>
      <c r="U368" s="27"/>
      <c r="V368" s="27"/>
      <c r="W368" s="246"/>
      <c r="X368" s="246"/>
      <c r="Y368" s="246"/>
      <c r="Z368" s="246"/>
      <c r="AA368" s="29"/>
      <c r="AB368" s="1"/>
      <c r="AC368" s="1"/>
      <c r="AD368" s="1"/>
      <c r="AE368" s="1"/>
      <c r="AF368" s="1"/>
      <c r="AG368" s="1"/>
    </row>
    <row r="369" spans="1:33" ht="15.75" customHeight="1" x14ac:dyDescent="0.25">
      <c r="A369" s="1"/>
      <c r="B369" s="227"/>
      <c r="C369" s="2"/>
      <c r="D369" s="228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27"/>
      <c r="R369" s="27"/>
      <c r="S369" s="27"/>
      <c r="T369" s="27"/>
      <c r="U369" s="27"/>
      <c r="V369" s="27"/>
      <c r="W369" s="246"/>
      <c r="X369" s="246"/>
      <c r="Y369" s="246"/>
      <c r="Z369" s="246"/>
      <c r="AA369" s="29"/>
      <c r="AB369" s="1"/>
      <c r="AC369" s="1"/>
      <c r="AD369" s="1"/>
      <c r="AE369" s="1"/>
      <c r="AF369" s="1"/>
      <c r="AG369" s="1"/>
    </row>
    <row r="370" spans="1:33" ht="15.75" customHeight="1" x14ac:dyDescent="0.25">
      <c r="A370" s="1"/>
      <c r="B370" s="227"/>
      <c r="C370" s="2"/>
      <c r="D370" s="228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  <c r="R370" s="27"/>
      <c r="S370" s="27"/>
      <c r="T370" s="27"/>
      <c r="U370" s="27"/>
      <c r="V370" s="27"/>
      <c r="W370" s="246"/>
      <c r="X370" s="246"/>
      <c r="Y370" s="246"/>
      <c r="Z370" s="246"/>
      <c r="AA370" s="29"/>
      <c r="AB370" s="1"/>
      <c r="AC370" s="1"/>
      <c r="AD370" s="1"/>
      <c r="AE370" s="1"/>
      <c r="AF370" s="1"/>
      <c r="AG370" s="1"/>
    </row>
    <row r="371" spans="1:33" ht="15.75" customHeight="1" x14ac:dyDescent="0.25">
      <c r="A371" s="1"/>
      <c r="B371" s="227"/>
      <c r="C371" s="2"/>
      <c r="D371" s="228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  <c r="R371" s="27"/>
      <c r="S371" s="27"/>
      <c r="T371" s="27"/>
      <c r="U371" s="27"/>
      <c r="V371" s="27"/>
      <c r="W371" s="246"/>
      <c r="X371" s="246"/>
      <c r="Y371" s="246"/>
      <c r="Z371" s="246"/>
      <c r="AA371" s="29"/>
      <c r="AB371" s="1"/>
      <c r="AC371" s="1"/>
      <c r="AD371" s="1"/>
      <c r="AE371" s="1"/>
      <c r="AF371" s="1"/>
      <c r="AG371" s="1"/>
    </row>
    <row r="372" spans="1:33" ht="15.75" customHeight="1" x14ac:dyDescent="0.25">
      <c r="A372" s="1"/>
      <c r="B372" s="227"/>
      <c r="C372" s="2"/>
      <c r="D372" s="228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  <c r="R372" s="27"/>
      <c r="S372" s="27"/>
      <c r="T372" s="27"/>
      <c r="U372" s="27"/>
      <c r="V372" s="27"/>
      <c r="W372" s="246"/>
      <c r="X372" s="246"/>
      <c r="Y372" s="246"/>
      <c r="Z372" s="246"/>
      <c r="AA372" s="29"/>
      <c r="AB372" s="1"/>
      <c r="AC372" s="1"/>
      <c r="AD372" s="1"/>
      <c r="AE372" s="1"/>
      <c r="AF372" s="1"/>
      <c r="AG372" s="1"/>
    </row>
    <row r="373" spans="1:33" ht="15.75" customHeight="1" x14ac:dyDescent="0.25">
      <c r="A373" s="1"/>
      <c r="B373" s="227"/>
      <c r="C373" s="2"/>
      <c r="D373" s="228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  <c r="R373" s="27"/>
      <c r="S373" s="27"/>
      <c r="T373" s="27"/>
      <c r="U373" s="27"/>
      <c r="V373" s="27"/>
      <c r="W373" s="246"/>
      <c r="X373" s="246"/>
      <c r="Y373" s="246"/>
      <c r="Z373" s="246"/>
      <c r="AA373" s="29"/>
      <c r="AB373" s="1"/>
      <c r="AC373" s="1"/>
      <c r="AD373" s="1"/>
      <c r="AE373" s="1"/>
      <c r="AF373" s="1"/>
      <c r="AG373" s="1"/>
    </row>
    <row r="374" spans="1:33" ht="15.75" customHeight="1" x14ac:dyDescent="0.25">
      <c r="A374" s="1"/>
      <c r="B374" s="227"/>
      <c r="C374" s="2"/>
      <c r="D374" s="228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  <c r="R374" s="27"/>
      <c r="S374" s="27"/>
      <c r="T374" s="27"/>
      <c r="U374" s="27"/>
      <c r="V374" s="27"/>
      <c r="W374" s="246"/>
      <c r="X374" s="246"/>
      <c r="Y374" s="246"/>
      <c r="Z374" s="246"/>
      <c r="AA374" s="29"/>
      <c r="AB374" s="1"/>
      <c r="AC374" s="1"/>
      <c r="AD374" s="1"/>
      <c r="AE374" s="1"/>
      <c r="AF374" s="1"/>
      <c r="AG374" s="1"/>
    </row>
    <row r="375" spans="1:33" ht="15.75" customHeight="1" x14ac:dyDescent="0.25">
      <c r="A375" s="1"/>
      <c r="B375" s="227"/>
      <c r="C375" s="2"/>
      <c r="D375" s="228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  <c r="R375" s="27"/>
      <c r="S375" s="27"/>
      <c r="T375" s="27"/>
      <c r="U375" s="27"/>
      <c r="V375" s="27"/>
      <c r="W375" s="246"/>
      <c r="X375" s="246"/>
      <c r="Y375" s="246"/>
      <c r="Z375" s="246"/>
      <c r="AA375" s="29"/>
      <c r="AB375" s="1"/>
      <c r="AC375" s="1"/>
      <c r="AD375" s="1"/>
      <c r="AE375" s="1"/>
      <c r="AF375" s="1"/>
      <c r="AG375" s="1"/>
    </row>
    <row r="376" spans="1:33" ht="15.75" customHeight="1" x14ac:dyDescent="0.25">
      <c r="A376" s="1"/>
      <c r="B376" s="227"/>
      <c r="C376" s="2"/>
      <c r="D376" s="228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  <c r="R376" s="27"/>
      <c r="S376" s="27"/>
      <c r="T376" s="27"/>
      <c r="U376" s="27"/>
      <c r="V376" s="27"/>
      <c r="W376" s="246"/>
      <c r="X376" s="246"/>
      <c r="Y376" s="246"/>
      <c r="Z376" s="246"/>
      <c r="AA376" s="29"/>
      <c r="AB376" s="1"/>
      <c r="AC376" s="1"/>
      <c r="AD376" s="1"/>
      <c r="AE376" s="1"/>
      <c r="AF376" s="1"/>
      <c r="AG376" s="1"/>
    </row>
    <row r="377" spans="1:33" ht="15.75" customHeight="1" x14ac:dyDescent="0.25">
      <c r="A377" s="1"/>
      <c r="B377" s="227"/>
      <c r="C377" s="2"/>
      <c r="D377" s="228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  <c r="R377" s="27"/>
      <c r="S377" s="27"/>
      <c r="T377" s="27"/>
      <c r="U377" s="27"/>
      <c r="V377" s="27"/>
      <c r="W377" s="246"/>
      <c r="X377" s="246"/>
      <c r="Y377" s="246"/>
      <c r="Z377" s="246"/>
      <c r="AA377" s="29"/>
      <c r="AB377" s="1"/>
      <c r="AC377" s="1"/>
      <c r="AD377" s="1"/>
      <c r="AE377" s="1"/>
      <c r="AF377" s="1"/>
      <c r="AG377" s="1"/>
    </row>
    <row r="378" spans="1:33" ht="15.75" customHeight="1" x14ac:dyDescent="0.25">
      <c r="A378" s="1"/>
      <c r="B378" s="227"/>
      <c r="C378" s="2"/>
      <c r="D378" s="228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  <c r="R378" s="27"/>
      <c r="S378" s="27"/>
      <c r="T378" s="27"/>
      <c r="U378" s="27"/>
      <c r="V378" s="27"/>
      <c r="W378" s="246"/>
      <c r="X378" s="246"/>
      <c r="Y378" s="246"/>
      <c r="Z378" s="246"/>
      <c r="AA378" s="29"/>
      <c r="AB378" s="1"/>
      <c r="AC378" s="1"/>
      <c r="AD378" s="1"/>
      <c r="AE378" s="1"/>
      <c r="AF378" s="1"/>
      <c r="AG378" s="1"/>
    </row>
    <row r="379" spans="1:33" ht="15.75" customHeight="1" x14ac:dyDescent="0.25">
      <c r="A379" s="1"/>
      <c r="B379" s="227"/>
      <c r="C379" s="2"/>
      <c r="D379" s="228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  <c r="R379" s="27"/>
      <c r="S379" s="27"/>
      <c r="T379" s="27"/>
      <c r="U379" s="27"/>
      <c r="V379" s="27"/>
      <c r="W379" s="246"/>
      <c r="X379" s="246"/>
      <c r="Y379" s="246"/>
      <c r="Z379" s="246"/>
      <c r="AA379" s="29"/>
      <c r="AB379" s="1"/>
      <c r="AC379" s="1"/>
      <c r="AD379" s="1"/>
      <c r="AE379" s="1"/>
      <c r="AF379" s="1"/>
      <c r="AG379" s="1"/>
    </row>
    <row r="380" spans="1:33" ht="15.75" customHeight="1" x14ac:dyDescent="0.25">
      <c r="A380" s="1"/>
      <c r="B380" s="227"/>
      <c r="C380" s="2"/>
      <c r="D380" s="228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  <c r="R380" s="27"/>
      <c r="S380" s="27"/>
      <c r="T380" s="27"/>
      <c r="U380" s="27"/>
      <c r="V380" s="27"/>
      <c r="W380" s="246"/>
      <c r="X380" s="246"/>
      <c r="Y380" s="246"/>
      <c r="Z380" s="246"/>
      <c r="AA380" s="29"/>
      <c r="AB380" s="1"/>
      <c r="AC380" s="1"/>
      <c r="AD380" s="1"/>
      <c r="AE380" s="1"/>
      <c r="AF380" s="1"/>
      <c r="AG380" s="1"/>
    </row>
    <row r="381" spans="1:33" ht="15.75" customHeight="1" x14ac:dyDescent="0.25">
      <c r="A381" s="1"/>
      <c r="B381" s="227"/>
      <c r="C381" s="2"/>
      <c r="D381" s="228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  <c r="R381" s="27"/>
      <c r="S381" s="27"/>
      <c r="T381" s="27"/>
      <c r="U381" s="27"/>
      <c r="V381" s="27"/>
      <c r="W381" s="246"/>
      <c r="X381" s="246"/>
      <c r="Y381" s="246"/>
      <c r="Z381" s="246"/>
      <c r="AA381" s="29"/>
      <c r="AB381" s="1"/>
      <c r="AC381" s="1"/>
      <c r="AD381" s="1"/>
      <c r="AE381" s="1"/>
      <c r="AF381" s="1"/>
      <c r="AG381" s="1"/>
    </row>
    <row r="382" spans="1:33" ht="15.75" customHeight="1" x14ac:dyDescent="0.25">
      <c r="A382" s="1"/>
      <c r="B382" s="227"/>
      <c r="C382" s="2"/>
      <c r="D382" s="228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  <c r="Q382" s="27"/>
      <c r="R382" s="27"/>
      <c r="S382" s="27"/>
      <c r="T382" s="27"/>
      <c r="U382" s="27"/>
      <c r="V382" s="27"/>
      <c r="W382" s="246"/>
      <c r="X382" s="246"/>
      <c r="Y382" s="246"/>
      <c r="Z382" s="246"/>
      <c r="AA382" s="29"/>
      <c r="AB382" s="1"/>
      <c r="AC382" s="1"/>
      <c r="AD382" s="1"/>
      <c r="AE382" s="1"/>
      <c r="AF382" s="1"/>
      <c r="AG382" s="1"/>
    </row>
    <row r="383" spans="1:33" ht="15.75" customHeight="1" x14ac:dyDescent="0.25">
      <c r="A383" s="1"/>
      <c r="B383" s="227"/>
      <c r="C383" s="2"/>
      <c r="D383" s="228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27"/>
      <c r="R383" s="27"/>
      <c r="S383" s="27"/>
      <c r="T383" s="27"/>
      <c r="U383" s="27"/>
      <c r="V383" s="27"/>
      <c r="W383" s="246"/>
      <c r="X383" s="246"/>
      <c r="Y383" s="246"/>
      <c r="Z383" s="246"/>
      <c r="AA383" s="29"/>
      <c r="AB383" s="1"/>
      <c r="AC383" s="1"/>
      <c r="AD383" s="1"/>
      <c r="AE383" s="1"/>
      <c r="AF383" s="1"/>
      <c r="AG383" s="1"/>
    </row>
    <row r="384" spans="1:33" ht="15.75" customHeight="1" x14ac:dyDescent="0.25">
      <c r="A384" s="1"/>
      <c r="B384" s="227"/>
      <c r="C384" s="2"/>
      <c r="D384" s="228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  <c r="Q384" s="27"/>
      <c r="R384" s="27"/>
      <c r="S384" s="27"/>
      <c r="T384" s="27"/>
      <c r="U384" s="27"/>
      <c r="V384" s="27"/>
      <c r="W384" s="246"/>
      <c r="X384" s="246"/>
      <c r="Y384" s="246"/>
      <c r="Z384" s="246"/>
      <c r="AA384" s="29"/>
      <c r="AB384" s="1"/>
      <c r="AC384" s="1"/>
      <c r="AD384" s="1"/>
      <c r="AE384" s="1"/>
      <c r="AF384" s="1"/>
      <c r="AG384" s="1"/>
    </row>
    <row r="385" spans="1:33" ht="15.75" customHeight="1" x14ac:dyDescent="0.25">
      <c r="A385" s="1"/>
      <c r="B385" s="227"/>
      <c r="C385" s="2"/>
      <c r="D385" s="228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  <c r="Q385" s="27"/>
      <c r="R385" s="27"/>
      <c r="S385" s="27"/>
      <c r="T385" s="27"/>
      <c r="U385" s="27"/>
      <c r="V385" s="27"/>
      <c r="W385" s="246"/>
      <c r="X385" s="246"/>
      <c r="Y385" s="246"/>
      <c r="Z385" s="246"/>
      <c r="AA385" s="29"/>
      <c r="AB385" s="1"/>
      <c r="AC385" s="1"/>
      <c r="AD385" s="1"/>
      <c r="AE385" s="1"/>
      <c r="AF385" s="1"/>
      <c r="AG385" s="1"/>
    </row>
    <row r="386" spans="1:33" ht="15.75" customHeight="1" x14ac:dyDescent="0.25">
      <c r="A386" s="1"/>
      <c r="B386" s="227"/>
      <c r="C386" s="2"/>
      <c r="D386" s="228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  <c r="R386" s="27"/>
      <c r="S386" s="27"/>
      <c r="T386" s="27"/>
      <c r="U386" s="27"/>
      <c r="V386" s="27"/>
      <c r="W386" s="246"/>
      <c r="X386" s="246"/>
      <c r="Y386" s="246"/>
      <c r="Z386" s="246"/>
      <c r="AA386" s="29"/>
      <c r="AB386" s="1"/>
      <c r="AC386" s="1"/>
      <c r="AD386" s="1"/>
      <c r="AE386" s="1"/>
      <c r="AF386" s="1"/>
      <c r="AG386" s="1"/>
    </row>
    <row r="387" spans="1:33" ht="15.75" customHeight="1" x14ac:dyDescent="0.25">
      <c r="A387" s="1"/>
      <c r="B387" s="227"/>
      <c r="C387" s="2"/>
      <c r="D387" s="228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7"/>
      <c r="R387" s="27"/>
      <c r="S387" s="27"/>
      <c r="T387" s="27"/>
      <c r="U387" s="27"/>
      <c r="V387" s="27"/>
      <c r="W387" s="246"/>
      <c r="X387" s="246"/>
      <c r="Y387" s="246"/>
      <c r="Z387" s="246"/>
      <c r="AA387" s="29"/>
      <c r="AB387" s="1"/>
      <c r="AC387" s="1"/>
      <c r="AD387" s="1"/>
      <c r="AE387" s="1"/>
      <c r="AF387" s="1"/>
      <c r="AG387" s="1"/>
    </row>
    <row r="388" spans="1:33" ht="15.75" customHeight="1" x14ac:dyDescent="0.25">
      <c r="A388" s="1"/>
      <c r="B388" s="227"/>
      <c r="C388" s="2"/>
      <c r="D388" s="228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  <c r="Q388" s="27"/>
      <c r="R388" s="27"/>
      <c r="S388" s="27"/>
      <c r="T388" s="27"/>
      <c r="U388" s="27"/>
      <c r="V388" s="27"/>
      <c r="W388" s="246"/>
      <c r="X388" s="246"/>
      <c r="Y388" s="246"/>
      <c r="Z388" s="246"/>
      <c r="AA388" s="29"/>
      <c r="AB388" s="1"/>
      <c r="AC388" s="1"/>
      <c r="AD388" s="1"/>
      <c r="AE388" s="1"/>
      <c r="AF388" s="1"/>
      <c r="AG388" s="1"/>
    </row>
    <row r="389" spans="1:33" ht="15.75" customHeight="1" x14ac:dyDescent="0.25">
      <c r="A389" s="1"/>
      <c r="B389" s="227"/>
      <c r="C389" s="2"/>
      <c r="D389" s="228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  <c r="Q389" s="27"/>
      <c r="R389" s="27"/>
      <c r="S389" s="27"/>
      <c r="T389" s="27"/>
      <c r="U389" s="27"/>
      <c r="V389" s="27"/>
      <c r="W389" s="246"/>
      <c r="X389" s="246"/>
      <c r="Y389" s="246"/>
      <c r="Z389" s="246"/>
      <c r="AA389" s="29"/>
      <c r="AB389" s="1"/>
      <c r="AC389" s="1"/>
      <c r="AD389" s="1"/>
      <c r="AE389" s="1"/>
      <c r="AF389" s="1"/>
      <c r="AG389" s="1"/>
    </row>
    <row r="390" spans="1:33" ht="15.75" customHeight="1" x14ac:dyDescent="0.25">
      <c r="A390" s="1"/>
      <c r="B390" s="227"/>
      <c r="C390" s="2"/>
      <c r="D390" s="228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27"/>
      <c r="R390" s="27"/>
      <c r="S390" s="27"/>
      <c r="T390" s="27"/>
      <c r="U390" s="27"/>
      <c r="V390" s="27"/>
      <c r="W390" s="246"/>
      <c r="X390" s="246"/>
      <c r="Y390" s="246"/>
      <c r="Z390" s="246"/>
      <c r="AA390" s="29"/>
      <c r="AB390" s="1"/>
      <c r="AC390" s="1"/>
      <c r="AD390" s="1"/>
      <c r="AE390" s="1"/>
      <c r="AF390" s="1"/>
      <c r="AG390" s="1"/>
    </row>
    <row r="391" spans="1:33" ht="15.75" customHeight="1" x14ac:dyDescent="0.25">
      <c r="A391" s="1"/>
      <c r="B391" s="227"/>
      <c r="C391" s="2"/>
      <c r="D391" s="228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  <c r="Q391" s="27"/>
      <c r="R391" s="27"/>
      <c r="S391" s="27"/>
      <c r="T391" s="27"/>
      <c r="U391" s="27"/>
      <c r="V391" s="27"/>
      <c r="W391" s="246"/>
      <c r="X391" s="246"/>
      <c r="Y391" s="246"/>
      <c r="Z391" s="246"/>
      <c r="AA391" s="29"/>
      <c r="AB391" s="1"/>
      <c r="AC391" s="1"/>
      <c r="AD391" s="1"/>
      <c r="AE391" s="1"/>
      <c r="AF391" s="1"/>
      <c r="AG391" s="1"/>
    </row>
    <row r="392" spans="1:33" ht="15.75" customHeight="1" x14ac:dyDescent="0.25">
      <c r="A392" s="1"/>
      <c r="B392" s="227"/>
      <c r="C392" s="2"/>
      <c r="D392" s="228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  <c r="Q392" s="27"/>
      <c r="R392" s="27"/>
      <c r="S392" s="27"/>
      <c r="T392" s="27"/>
      <c r="U392" s="27"/>
      <c r="V392" s="27"/>
      <c r="W392" s="246"/>
      <c r="X392" s="246"/>
      <c r="Y392" s="246"/>
      <c r="Z392" s="246"/>
      <c r="AA392" s="29"/>
      <c r="AB392" s="1"/>
      <c r="AC392" s="1"/>
      <c r="AD392" s="1"/>
      <c r="AE392" s="1"/>
      <c r="AF392" s="1"/>
      <c r="AG392" s="1"/>
    </row>
    <row r="393" spans="1:33" ht="15.75" customHeight="1" x14ac:dyDescent="0.25">
      <c r="A393" s="1"/>
      <c r="B393" s="227"/>
      <c r="C393" s="2"/>
      <c r="D393" s="228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  <c r="Q393" s="27"/>
      <c r="R393" s="27"/>
      <c r="S393" s="27"/>
      <c r="T393" s="27"/>
      <c r="U393" s="27"/>
      <c r="V393" s="27"/>
      <c r="W393" s="246"/>
      <c r="X393" s="246"/>
      <c r="Y393" s="246"/>
      <c r="Z393" s="246"/>
      <c r="AA393" s="29"/>
      <c r="AB393" s="1"/>
      <c r="AC393" s="1"/>
      <c r="AD393" s="1"/>
      <c r="AE393" s="1"/>
      <c r="AF393" s="1"/>
      <c r="AG393" s="1"/>
    </row>
    <row r="394" spans="1:33" ht="15.75" customHeight="1" x14ac:dyDescent="0.25">
      <c r="A394" s="1"/>
      <c r="B394" s="227"/>
      <c r="C394" s="2"/>
      <c r="D394" s="228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  <c r="R394" s="27"/>
      <c r="S394" s="27"/>
      <c r="T394" s="27"/>
      <c r="U394" s="27"/>
      <c r="V394" s="27"/>
      <c r="W394" s="246"/>
      <c r="X394" s="246"/>
      <c r="Y394" s="246"/>
      <c r="Z394" s="246"/>
      <c r="AA394" s="29"/>
      <c r="AB394" s="1"/>
      <c r="AC394" s="1"/>
      <c r="AD394" s="1"/>
      <c r="AE394" s="1"/>
      <c r="AF394" s="1"/>
      <c r="AG394" s="1"/>
    </row>
    <row r="395" spans="1:33" ht="15.75" customHeight="1" x14ac:dyDescent="0.25">
      <c r="A395" s="1"/>
      <c r="B395" s="227"/>
      <c r="C395" s="2"/>
      <c r="D395" s="228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  <c r="R395" s="27"/>
      <c r="S395" s="27"/>
      <c r="T395" s="27"/>
      <c r="U395" s="27"/>
      <c r="V395" s="27"/>
      <c r="W395" s="246"/>
      <c r="X395" s="246"/>
      <c r="Y395" s="246"/>
      <c r="Z395" s="246"/>
      <c r="AA395" s="29"/>
      <c r="AB395" s="1"/>
      <c r="AC395" s="1"/>
      <c r="AD395" s="1"/>
      <c r="AE395" s="1"/>
      <c r="AF395" s="1"/>
      <c r="AG395" s="1"/>
    </row>
    <row r="396" spans="1:33" ht="15.75" customHeight="1" x14ac:dyDescent="0.25">
      <c r="A396" s="1"/>
      <c r="B396" s="227"/>
      <c r="C396" s="2"/>
      <c r="D396" s="228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  <c r="Q396" s="27"/>
      <c r="R396" s="27"/>
      <c r="S396" s="27"/>
      <c r="T396" s="27"/>
      <c r="U396" s="27"/>
      <c r="V396" s="27"/>
      <c r="W396" s="246"/>
      <c r="X396" s="246"/>
      <c r="Y396" s="246"/>
      <c r="Z396" s="246"/>
      <c r="AA396" s="29"/>
      <c r="AB396" s="1"/>
      <c r="AC396" s="1"/>
      <c r="AD396" s="1"/>
      <c r="AE396" s="1"/>
      <c r="AF396" s="1"/>
      <c r="AG396" s="1"/>
    </row>
    <row r="397" spans="1:33" ht="15.75" customHeight="1" x14ac:dyDescent="0.25">
      <c r="A397" s="1"/>
      <c r="B397" s="227"/>
      <c r="C397" s="2"/>
      <c r="D397" s="228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7"/>
      <c r="R397" s="27"/>
      <c r="S397" s="27"/>
      <c r="T397" s="27"/>
      <c r="U397" s="27"/>
      <c r="V397" s="27"/>
      <c r="W397" s="246"/>
      <c r="X397" s="246"/>
      <c r="Y397" s="246"/>
      <c r="Z397" s="246"/>
      <c r="AA397" s="29"/>
      <c r="AB397" s="1"/>
      <c r="AC397" s="1"/>
      <c r="AD397" s="1"/>
      <c r="AE397" s="1"/>
      <c r="AF397" s="1"/>
      <c r="AG397" s="1"/>
    </row>
    <row r="398" spans="1:33" ht="15.75" customHeight="1" x14ac:dyDescent="0.25">
      <c r="A398" s="1"/>
      <c r="B398" s="227"/>
      <c r="C398" s="2"/>
      <c r="D398" s="228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  <c r="R398" s="27"/>
      <c r="S398" s="27"/>
      <c r="T398" s="27"/>
      <c r="U398" s="27"/>
      <c r="V398" s="27"/>
      <c r="W398" s="246"/>
      <c r="X398" s="246"/>
      <c r="Y398" s="246"/>
      <c r="Z398" s="246"/>
      <c r="AA398" s="29"/>
      <c r="AB398" s="1"/>
      <c r="AC398" s="1"/>
      <c r="AD398" s="1"/>
      <c r="AE398" s="1"/>
      <c r="AF398" s="1"/>
      <c r="AG398" s="1"/>
    </row>
    <row r="399" spans="1:33" ht="15.75" customHeight="1" x14ac:dyDescent="0.25">
      <c r="A399" s="1"/>
      <c r="B399" s="227"/>
      <c r="C399" s="2"/>
      <c r="D399" s="228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  <c r="R399" s="27"/>
      <c r="S399" s="27"/>
      <c r="T399" s="27"/>
      <c r="U399" s="27"/>
      <c r="V399" s="27"/>
      <c r="W399" s="246"/>
      <c r="X399" s="246"/>
      <c r="Y399" s="246"/>
      <c r="Z399" s="246"/>
      <c r="AA399" s="29"/>
      <c r="AB399" s="1"/>
      <c r="AC399" s="1"/>
      <c r="AD399" s="1"/>
      <c r="AE399" s="1"/>
      <c r="AF399" s="1"/>
      <c r="AG399" s="1"/>
    </row>
    <row r="400" spans="1:33" ht="15.75" customHeight="1" x14ac:dyDescent="0.25">
      <c r="A400" s="1"/>
      <c r="B400" s="227"/>
      <c r="C400" s="2"/>
      <c r="D400" s="228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7"/>
      <c r="V400" s="27"/>
      <c r="W400" s="246"/>
      <c r="X400" s="246"/>
      <c r="Y400" s="246"/>
      <c r="Z400" s="246"/>
      <c r="AA400" s="29"/>
      <c r="AB400" s="1"/>
      <c r="AC400" s="1"/>
      <c r="AD400" s="1"/>
      <c r="AE400" s="1"/>
      <c r="AF400" s="1"/>
      <c r="AG400" s="1"/>
    </row>
    <row r="401" spans="1:33" ht="15.75" customHeight="1" x14ac:dyDescent="0.25">
      <c r="A401" s="1"/>
      <c r="B401" s="227"/>
      <c r="C401" s="2"/>
      <c r="D401" s="228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  <c r="Q401" s="27"/>
      <c r="R401" s="27"/>
      <c r="S401" s="27"/>
      <c r="T401" s="27"/>
      <c r="U401" s="27"/>
      <c r="V401" s="27"/>
      <c r="W401" s="246"/>
      <c r="X401" s="246"/>
      <c r="Y401" s="246"/>
      <c r="Z401" s="246"/>
      <c r="AA401" s="29"/>
      <c r="AB401" s="1"/>
      <c r="AC401" s="1"/>
      <c r="AD401" s="1"/>
      <c r="AE401" s="1"/>
      <c r="AF401" s="1"/>
      <c r="AG401" s="1"/>
    </row>
    <row r="402" spans="1:33" ht="15.75" customHeight="1" x14ac:dyDescent="0.25">
      <c r="A402" s="1"/>
      <c r="B402" s="227"/>
      <c r="C402" s="2"/>
      <c r="D402" s="228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  <c r="Q402" s="27"/>
      <c r="R402" s="27"/>
      <c r="S402" s="27"/>
      <c r="T402" s="27"/>
      <c r="U402" s="27"/>
      <c r="V402" s="27"/>
      <c r="W402" s="246"/>
      <c r="X402" s="246"/>
      <c r="Y402" s="246"/>
      <c r="Z402" s="246"/>
      <c r="AA402" s="29"/>
      <c r="AB402" s="1"/>
      <c r="AC402" s="1"/>
      <c r="AD402" s="1"/>
      <c r="AE402" s="1"/>
      <c r="AF402" s="1"/>
      <c r="AG402" s="1"/>
    </row>
    <row r="403" spans="1:33" ht="15.75" customHeight="1" x14ac:dyDescent="0.25">
      <c r="A403" s="1"/>
      <c r="B403" s="227"/>
      <c r="C403" s="2"/>
      <c r="D403" s="228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  <c r="Q403" s="27"/>
      <c r="R403" s="27"/>
      <c r="S403" s="27"/>
      <c r="T403" s="27"/>
      <c r="U403" s="27"/>
      <c r="V403" s="27"/>
      <c r="W403" s="246"/>
      <c r="X403" s="246"/>
      <c r="Y403" s="246"/>
      <c r="Z403" s="246"/>
      <c r="AA403" s="29"/>
      <c r="AB403" s="1"/>
      <c r="AC403" s="1"/>
      <c r="AD403" s="1"/>
      <c r="AE403" s="1"/>
      <c r="AF403" s="1"/>
      <c r="AG403" s="1"/>
    </row>
    <row r="404" spans="1:33" ht="15.75" customHeight="1" x14ac:dyDescent="0.25">
      <c r="A404" s="1"/>
      <c r="B404" s="227"/>
      <c r="C404" s="2"/>
      <c r="D404" s="228"/>
      <c r="E404" s="27"/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27"/>
      <c r="Q404" s="27"/>
      <c r="R404" s="27"/>
      <c r="S404" s="27"/>
      <c r="T404" s="27"/>
      <c r="U404" s="27"/>
      <c r="V404" s="27"/>
      <c r="W404" s="246"/>
      <c r="X404" s="246"/>
      <c r="Y404" s="246"/>
      <c r="Z404" s="246"/>
      <c r="AA404" s="29"/>
      <c r="AB404" s="1"/>
      <c r="AC404" s="1"/>
      <c r="AD404" s="1"/>
      <c r="AE404" s="1"/>
      <c r="AF404" s="1"/>
      <c r="AG404" s="1"/>
    </row>
    <row r="405" spans="1:33" ht="15.75" customHeight="1" x14ac:dyDescent="0.25">
      <c r="A405" s="1"/>
      <c r="B405" s="227"/>
      <c r="C405" s="2"/>
      <c r="D405" s="228"/>
      <c r="E405" s="27"/>
      <c r="F405" s="27"/>
      <c r="G405" s="27"/>
      <c r="H405" s="27"/>
      <c r="I405" s="27"/>
      <c r="J405" s="27"/>
      <c r="K405" s="27"/>
      <c r="L405" s="27"/>
      <c r="M405" s="27"/>
      <c r="N405" s="27"/>
      <c r="O405" s="27"/>
      <c r="P405" s="27"/>
      <c r="Q405" s="27"/>
      <c r="R405" s="27"/>
      <c r="S405" s="27"/>
      <c r="T405" s="27"/>
      <c r="U405" s="27"/>
      <c r="V405" s="27"/>
      <c r="W405" s="246"/>
      <c r="X405" s="246"/>
      <c r="Y405" s="246"/>
      <c r="Z405" s="246"/>
      <c r="AA405" s="29"/>
      <c r="AB405" s="1"/>
      <c r="AC405" s="1"/>
      <c r="AD405" s="1"/>
      <c r="AE405" s="1"/>
      <c r="AF405" s="1"/>
      <c r="AG405" s="1"/>
    </row>
    <row r="406" spans="1:33" ht="15.75" customHeight="1" x14ac:dyDescent="0.25">
      <c r="A406" s="1"/>
      <c r="B406" s="227"/>
      <c r="C406" s="2"/>
      <c r="D406" s="228"/>
      <c r="E406" s="27"/>
      <c r="F406" s="27"/>
      <c r="G406" s="27"/>
      <c r="H406" s="27"/>
      <c r="I406" s="27"/>
      <c r="J406" s="27"/>
      <c r="K406" s="27"/>
      <c r="L406" s="27"/>
      <c r="M406" s="27"/>
      <c r="N406" s="27"/>
      <c r="O406" s="27"/>
      <c r="P406" s="27"/>
      <c r="Q406" s="27"/>
      <c r="R406" s="27"/>
      <c r="S406" s="27"/>
      <c r="T406" s="27"/>
      <c r="U406" s="27"/>
      <c r="V406" s="27"/>
      <c r="W406" s="246"/>
      <c r="X406" s="246"/>
      <c r="Y406" s="246"/>
      <c r="Z406" s="246"/>
      <c r="AA406" s="29"/>
      <c r="AB406" s="1"/>
      <c r="AC406" s="1"/>
      <c r="AD406" s="1"/>
      <c r="AE406" s="1"/>
      <c r="AF406" s="1"/>
      <c r="AG406" s="1"/>
    </row>
    <row r="407" spans="1:33" ht="15.75" customHeight="1" x14ac:dyDescent="0.25">
      <c r="A407" s="1"/>
      <c r="B407" s="227"/>
      <c r="C407" s="2"/>
      <c r="D407" s="228"/>
      <c r="E407" s="27"/>
      <c r="F407" s="27"/>
      <c r="G407" s="27"/>
      <c r="H407" s="27"/>
      <c r="I407" s="27"/>
      <c r="J407" s="27"/>
      <c r="K407" s="27"/>
      <c r="L407" s="27"/>
      <c r="M407" s="27"/>
      <c r="N407" s="27"/>
      <c r="O407" s="27"/>
      <c r="P407" s="27"/>
      <c r="Q407" s="27"/>
      <c r="R407" s="27"/>
      <c r="S407" s="27"/>
      <c r="T407" s="27"/>
      <c r="U407" s="27"/>
      <c r="V407" s="27"/>
      <c r="W407" s="246"/>
      <c r="X407" s="246"/>
      <c r="Y407" s="246"/>
      <c r="Z407" s="246"/>
      <c r="AA407" s="29"/>
      <c r="AB407" s="1"/>
      <c r="AC407" s="1"/>
      <c r="AD407" s="1"/>
      <c r="AE407" s="1"/>
      <c r="AF407" s="1"/>
      <c r="AG407" s="1"/>
    </row>
    <row r="408" spans="1:33" ht="15.75" customHeight="1" x14ac:dyDescent="0.25">
      <c r="A408" s="1"/>
      <c r="B408" s="227"/>
      <c r="C408" s="2"/>
      <c r="D408" s="228"/>
      <c r="E408" s="27"/>
      <c r="F408" s="27"/>
      <c r="G408" s="27"/>
      <c r="H408" s="27"/>
      <c r="I408" s="27"/>
      <c r="J408" s="27"/>
      <c r="K408" s="27"/>
      <c r="L408" s="27"/>
      <c r="M408" s="27"/>
      <c r="N408" s="27"/>
      <c r="O408" s="27"/>
      <c r="P408" s="27"/>
      <c r="Q408" s="27"/>
      <c r="R408" s="27"/>
      <c r="S408" s="27"/>
      <c r="T408" s="27"/>
      <c r="U408" s="27"/>
      <c r="V408" s="27"/>
      <c r="W408" s="246"/>
      <c r="X408" s="246"/>
      <c r="Y408" s="246"/>
      <c r="Z408" s="246"/>
      <c r="AA408" s="29"/>
      <c r="AB408" s="1"/>
      <c r="AC408" s="1"/>
      <c r="AD408" s="1"/>
      <c r="AE408" s="1"/>
      <c r="AF408" s="1"/>
      <c r="AG408" s="1"/>
    </row>
    <row r="409" spans="1:33" ht="15.75" customHeight="1" x14ac:dyDescent="0.25">
      <c r="A409" s="1"/>
      <c r="B409" s="227"/>
      <c r="C409" s="2"/>
      <c r="D409" s="228"/>
      <c r="E409" s="27"/>
      <c r="F409" s="27"/>
      <c r="G409" s="27"/>
      <c r="H409" s="27"/>
      <c r="I409" s="27"/>
      <c r="J409" s="27"/>
      <c r="K409" s="27"/>
      <c r="L409" s="27"/>
      <c r="M409" s="27"/>
      <c r="N409" s="27"/>
      <c r="O409" s="27"/>
      <c r="P409" s="27"/>
      <c r="Q409" s="27"/>
      <c r="R409" s="27"/>
      <c r="S409" s="27"/>
      <c r="T409" s="27"/>
      <c r="U409" s="27"/>
      <c r="V409" s="27"/>
      <c r="W409" s="246"/>
      <c r="X409" s="246"/>
      <c r="Y409" s="246"/>
      <c r="Z409" s="246"/>
      <c r="AA409" s="29"/>
      <c r="AB409" s="1"/>
      <c r="AC409" s="1"/>
      <c r="AD409" s="1"/>
      <c r="AE409" s="1"/>
      <c r="AF409" s="1"/>
      <c r="AG409" s="1"/>
    </row>
    <row r="410" spans="1:33" ht="15.75" customHeight="1" x14ac:dyDescent="0.25">
      <c r="A410" s="1"/>
      <c r="B410" s="227"/>
      <c r="C410" s="2"/>
      <c r="D410" s="228"/>
      <c r="E410" s="27"/>
      <c r="F410" s="27"/>
      <c r="G410" s="27"/>
      <c r="H410" s="27"/>
      <c r="I410" s="27"/>
      <c r="J410" s="27"/>
      <c r="K410" s="27"/>
      <c r="L410" s="27"/>
      <c r="M410" s="27"/>
      <c r="N410" s="27"/>
      <c r="O410" s="27"/>
      <c r="P410" s="27"/>
      <c r="Q410" s="27"/>
      <c r="R410" s="27"/>
      <c r="S410" s="27"/>
      <c r="T410" s="27"/>
      <c r="U410" s="27"/>
      <c r="V410" s="27"/>
      <c r="W410" s="246"/>
      <c r="X410" s="246"/>
      <c r="Y410" s="246"/>
      <c r="Z410" s="246"/>
      <c r="AA410" s="29"/>
      <c r="AB410" s="1"/>
      <c r="AC410" s="1"/>
      <c r="AD410" s="1"/>
      <c r="AE410" s="1"/>
      <c r="AF410" s="1"/>
      <c r="AG410" s="1"/>
    </row>
    <row r="411" spans="1:33" ht="15.75" customHeight="1" x14ac:dyDescent="0.25">
      <c r="A411" s="1"/>
      <c r="B411" s="227"/>
      <c r="C411" s="2"/>
      <c r="D411" s="228"/>
      <c r="E411" s="27"/>
      <c r="F411" s="27"/>
      <c r="G411" s="27"/>
      <c r="H411" s="27"/>
      <c r="I411" s="27"/>
      <c r="J411" s="27"/>
      <c r="K411" s="27"/>
      <c r="L411" s="27"/>
      <c r="M411" s="27"/>
      <c r="N411" s="27"/>
      <c r="O411" s="27"/>
      <c r="P411" s="27"/>
      <c r="Q411" s="27"/>
      <c r="R411" s="27"/>
      <c r="S411" s="27"/>
      <c r="T411" s="27"/>
      <c r="U411" s="27"/>
      <c r="V411" s="27"/>
      <c r="W411" s="246"/>
      <c r="X411" s="246"/>
      <c r="Y411" s="246"/>
      <c r="Z411" s="246"/>
      <c r="AA411" s="29"/>
      <c r="AB411" s="1"/>
      <c r="AC411" s="1"/>
      <c r="AD411" s="1"/>
      <c r="AE411" s="1"/>
      <c r="AF411" s="1"/>
      <c r="AG411" s="1"/>
    </row>
    <row r="412" spans="1:33" ht="15.75" customHeight="1" x14ac:dyDescent="0.25">
      <c r="A412" s="1"/>
      <c r="B412" s="227"/>
      <c r="C412" s="2"/>
      <c r="D412" s="228"/>
      <c r="E412" s="27"/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7"/>
      <c r="Q412" s="27"/>
      <c r="R412" s="27"/>
      <c r="S412" s="27"/>
      <c r="T412" s="27"/>
      <c r="U412" s="27"/>
      <c r="V412" s="27"/>
      <c r="W412" s="246"/>
      <c r="X412" s="246"/>
      <c r="Y412" s="246"/>
      <c r="Z412" s="246"/>
      <c r="AA412" s="29"/>
      <c r="AB412" s="1"/>
      <c r="AC412" s="1"/>
      <c r="AD412" s="1"/>
      <c r="AE412" s="1"/>
      <c r="AF412" s="1"/>
      <c r="AG412" s="1"/>
    </row>
    <row r="413" spans="1:33" ht="15.75" customHeight="1" x14ac:dyDescent="0.25">
      <c r="A413" s="1"/>
      <c r="B413" s="227"/>
      <c r="C413" s="2"/>
      <c r="D413" s="228"/>
      <c r="E413" s="27"/>
      <c r="F413" s="27"/>
      <c r="G413" s="27"/>
      <c r="H413" s="27"/>
      <c r="I413" s="27"/>
      <c r="J413" s="27"/>
      <c r="K413" s="27"/>
      <c r="L413" s="27"/>
      <c r="M413" s="27"/>
      <c r="N413" s="27"/>
      <c r="O413" s="27"/>
      <c r="P413" s="27"/>
      <c r="Q413" s="27"/>
      <c r="R413" s="27"/>
      <c r="S413" s="27"/>
      <c r="T413" s="27"/>
      <c r="U413" s="27"/>
      <c r="V413" s="27"/>
      <c r="W413" s="246"/>
      <c r="X413" s="246"/>
      <c r="Y413" s="246"/>
      <c r="Z413" s="246"/>
      <c r="AA413" s="29"/>
      <c r="AB413" s="1"/>
      <c r="AC413" s="1"/>
      <c r="AD413" s="1"/>
      <c r="AE413" s="1"/>
      <c r="AF413" s="1"/>
      <c r="AG413" s="1"/>
    </row>
    <row r="414" spans="1:33" ht="15.75" customHeight="1" x14ac:dyDescent="0.25">
      <c r="A414" s="1"/>
      <c r="B414" s="227"/>
      <c r="C414" s="2"/>
      <c r="D414" s="228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  <c r="Q414" s="27"/>
      <c r="R414" s="27"/>
      <c r="S414" s="27"/>
      <c r="T414" s="27"/>
      <c r="U414" s="27"/>
      <c r="V414" s="27"/>
      <c r="W414" s="246"/>
      <c r="X414" s="246"/>
      <c r="Y414" s="246"/>
      <c r="Z414" s="246"/>
      <c r="AA414" s="29"/>
      <c r="AB414" s="1"/>
      <c r="AC414" s="1"/>
      <c r="AD414" s="1"/>
      <c r="AE414" s="1"/>
      <c r="AF414" s="1"/>
      <c r="AG414" s="1"/>
    </row>
    <row r="415" spans="1:33" ht="15.75" customHeight="1" x14ac:dyDescent="0.25">
      <c r="A415" s="1"/>
      <c r="B415" s="227"/>
      <c r="C415" s="2"/>
      <c r="D415" s="228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  <c r="Q415" s="27"/>
      <c r="R415" s="27"/>
      <c r="S415" s="27"/>
      <c r="T415" s="27"/>
      <c r="U415" s="27"/>
      <c r="V415" s="27"/>
      <c r="W415" s="246"/>
      <c r="X415" s="246"/>
      <c r="Y415" s="246"/>
      <c r="Z415" s="246"/>
      <c r="AA415" s="29"/>
      <c r="AB415" s="1"/>
      <c r="AC415" s="1"/>
      <c r="AD415" s="1"/>
      <c r="AE415" s="1"/>
      <c r="AF415" s="1"/>
      <c r="AG415" s="1"/>
    </row>
    <row r="416" spans="1:33" ht="15.75" customHeight="1" x14ac:dyDescent="0.25">
      <c r="A416" s="1"/>
      <c r="B416" s="227"/>
      <c r="C416" s="2"/>
      <c r="D416" s="228"/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  <c r="Q416" s="27"/>
      <c r="R416" s="27"/>
      <c r="S416" s="27"/>
      <c r="T416" s="27"/>
      <c r="U416" s="27"/>
      <c r="V416" s="27"/>
      <c r="W416" s="246"/>
      <c r="X416" s="246"/>
      <c r="Y416" s="246"/>
      <c r="Z416" s="246"/>
      <c r="AA416" s="29"/>
      <c r="AB416" s="1"/>
      <c r="AC416" s="1"/>
      <c r="AD416" s="1"/>
      <c r="AE416" s="1"/>
      <c r="AF416" s="1"/>
      <c r="AG416" s="1"/>
    </row>
    <row r="417" spans="1:33" ht="15.75" customHeight="1" x14ac:dyDescent="0.25">
      <c r="A417" s="1"/>
      <c r="B417" s="227"/>
      <c r="C417" s="2"/>
      <c r="D417" s="228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  <c r="Q417" s="27"/>
      <c r="R417" s="27"/>
      <c r="S417" s="27"/>
      <c r="T417" s="27"/>
      <c r="U417" s="27"/>
      <c r="V417" s="27"/>
      <c r="W417" s="246"/>
      <c r="X417" s="246"/>
      <c r="Y417" s="246"/>
      <c r="Z417" s="246"/>
      <c r="AA417" s="29"/>
      <c r="AB417" s="1"/>
      <c r="AC417" s="1"/>
      <c r="AD417" s="1"/>
      <c r="AE417" s="1"/>
      <c r="AF417" s="1"/>
      <c r="AG417" s="1"/>
    </row>
    <row r="418" spans="1:33" ht="15.75" customHeight="1" x14ac:dyDescent="0.25">
      <c r="A418" s="1"/>
      <c r="B418" s="227"/>
      <c r="C418" s="2"/>
      <c r="D418" s="228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  <c r="Q418" s="27"/>
      <c r="R418" s="27"/>
      <c r="S418" s="27"/>
      <c r="T418" s="27"/>
      <c r="U418" s="27"/>
      <c r="V418" s="27"/>
      <c r="W418" s="246"/>
      <c r="X418" s="246"/>
      <c r="Y418" s="246"/>
      <c r="Z418" s="246"/>
      <c r="AA418" s="29"/>
      <c r="AB418" s="1"/>
      <c r="AC418" s="1"/>
      <c r="AD418" s="1"/>
      <c r="AE418" s="1"/>
      <c r="AF418" s="1"/>
      <c r="AG418" s="1"/>
    </row>
    <row r="419" spans="1:33" ht="15.75" customHeight="1" x14ac:dyDescent="0.25">
      <c r="A419" s="1"/>
      <c r="B419" s="227"/>
      <c r="C419" s="2"/>
      <c r="D419" s="228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  <c r="Q419" s="27"/>
      <c r="R419" s="27"/>
      <c r="S419" s="27"/>
      <c r="T419" s="27"/>
      <c r="U419" s="27"/>
      <c r="V419" s="27"/>
      <c r="W419" s="246"/>
      <c r="X419" s="246"/>
      <c r="Y419" s="246"/>
      <c r="Z419" s="246"/>
      <c r="AA419" s="29"/>
      <c r="AB419" s="1"/>
      <c r="AC419" s="1"/>
      <c r="AD419" s="1"/>
      <c r="AE419" s="1"/>
      <c r="AF419" s="1"/>
      <c r="AG419" s="1"/>
    </row>
    <row r="420" spans="1:33" ht="15.75" customHeight="1" x14ac:dyDescent="0.25">
      <c r="A420" s="1"/>
      <c r="B420" s="227"/>
      <c r="C420" s="2"/>
      <c r="D420" s="228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  <c r="Q420" s="27"/>
      <c r="R420" s="27"/>
      <c r="S420" s="27"/>
      <c r="T420" s="27"/>
      <c r="U420" s="27"/>
      <c r="V420" s="27"/>
      <c r="W420" s="246"/>
      <c r="X420" s="246"/>
      <c r="Y420" s="246"/>
      <c r="Z420" s="246"/>
      <c r="AA420" s="29"/>
      <c r="AB420" s="1"/>
      <c r="AC420" s="1"/>
      <c r="AD420" s="1"/>
      <c r="AE420" s="1"/>
      <c r="AF420" s="1"/>
      <c r="AG420" s="1"/>
    </row>
    <row r="421" spans="1:33" ht="15.75" customHeight="1" x14ac:dyDescent="0.25">
      <c r="A421" s="1"/>
      <c r="B421" s="227"/>
      <c r="C421" s="2"/>
      <c r="D421" s="228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  <c r="Q421" s="27"/>
      <c r="R421" s="27"/>
      <c r="S421" s="27"/>
      <c r="T421" s="27"/>
      <c r="U421" s="27"/>
      <c r="V421" s="27"/>
      <c r="W421" s="246"/>
      <c r="X421" s="246"/>
      <c r="Y421" s="246"/>
      <c r="Z421" s="246"/>
      <c r="AA421" s="29"/>
      <c r="AB421" s="1"/>
      <c r="AC421" s="1"/>
      <c r="AD421" s="1"/>
      <c r="AE421" s="1"/>
      <c r="AF421" s="1"/>
      <c r="AG421" s="1"/>
    </row>
    <row r="422" spans="1:33" ht="15.75" customHeight="1" x14ac:dyDescent="0.25">
      <c r="A422" s="1"/>
      <c r="B422" s="227"/>
      <c r="C422" s="2"/>
      <c r="D422" s="228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  <c r="Q422" s="27"/>
      <c r="R422" s="27"/>
      <c r="S422" s="27"/>
      <c r="T422" s="27"/>
      <c r="U422" s="27"/>
      <c r="V422" s="27"/>
      <c r="W422" s="246"/>
      <c r="X422" s="246"/>
      <c r="Y422" s="246"/>
      <c r="Z422" s="246"/>
      <c r="AA422" s="29"/>
      <c r="AB422" s="1"/>
      <c r="AC422" s="1"/>
      <c r="AD422" s="1"/>
      <c r="AE422" s="1"/>
      <c r="AF422" s="1"/>
      <c r="AG422" s="1"/>
    </row>
    <row r="423" spans="1:33" ht="15.75" customHeight="1" x14ac:dyDescent="0.25">
      <c r="A423" s="1"/>
      <c r="B423" s="227"/>
      <c r="C423" s="2"/>
      <c r="D423" s="228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  <c r="Q423" s="27"/>
      <c r="R423" s="27"/>
      <c r="S423" s="27"/>
      <c r="T423" s="27"/>
      <c r="U423" s="27"/>
      <c r="V423" s="27"/>
      <c r="W423" s="246"/>
      <c r="X423" s="246"/>
      <c r="Y423" s="246"/>
      <c r="Z423" s="246"/>
      <c r="AA423" s="29"/>
      <c r="AB423" s="1"/>
      <c r="AC423" s="1"/>
      <c r="AD423" s="1"/>
      <c r="AE423" s="1"/>
      <c r="AF423" s="1"/>
      <c r="AG423" s="1"/>
    </row>
    <row r="424" spans="1:33" ht="15.75" customHeight="1" x14ac:dyDescent="0.25">
      <c r="A424" s="1"/>
      <c r="B424" s="227"/>
      <c r="C424" s="2"/>
      <c r="D424" s="228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  <c r="Q424" s="27"/>
      <c r="R424" s="27"/>
      <c r="S424" s="27"/>
      <c r="T424" s="27"/>
      <c r="U424" s="27"/>
      <c r="V424" s="27"/>
      <c r="W424" s="246"/>
      <c r="X424" s="246"/>
      <c r="Y424" s="246"/>
      <c r="Z424" s="246"/>
      <c r="AA424" s="29"/>
      <c r="AB424" s="1"/>
      <c r="AC424" s="1"/>
      <c r="AD424" s="1"/>
      <c r="AE424" s="1"/>
      <c r="AF424" s="1"/>
      <c r="AG424" s="1"/>
    </row>
    <row r="425" spans="1:33" ht="15.75" customHeight="1" x14ac:dyDescent="0.25">
      <c r="A425" s="1"/>
      <c r="B425" s="227"/>
      <c r="C425" s="2"/>
      <c r="D425" s="228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  <c r="Q425" s="27"/>
      <c r="R425" s="27"/>
      <c r="S425" s="27"/>
      <c r="T425" s="27"/>
      <c r="U425" s="27"/>
      <c r="V425" s="27"/>
      <c r="W425" s="246"/>
      <c r="X425" s="246"/>
      <c r="Y425" s="246"/>
      <c r="Z425" s="246"/>
      <c r="AA425" s="29"/>
      <c r="AB425" s="1"/>
      <c r="AC425" s="1"/>
      <c r="AD425" s="1"/>
      <c r="AE425" s="1"/>
      <c r="AF425" s="1"/>
      <c r="AG425" s="1"/>
    </row>
    <row r="426" spans="1:33" ht="15.75" customHeight="1" x14ac:dyDescent="0.25">
      <c r="A426" s="1"/>
      <c r="B426" s="227"/>
      <c r="C426" s="2"/>
      <c r="D426" s="228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  <c r="Q426" s="27"/>
      <c r="R426" s="27"/>
      <c r="S426" s="27"/>
      <c r="T426" s="27"/>
      <c r="U426" s="27"/>
      <c r="V426" s="27"/>
      <c r="W426" s="246"/>
      <c r="X426" s="246"/>
      <c r="Y426" s="246"/>
      <c r="Z426" s="246"/>
      <c r="AA426" s="29"/>
      <c r="AB426" s="1"/>
      <c r="AC426" s="1"/>
      <c r="AD426" s="1"/>
      <c r="AE426" s="1"/>
      <c r="AF426" s="1"/>
      <c r="AG426" s="1"/>
    </row>
    <row r="427" spans="1:33" ht="15.75" customHeight="1" x14ac:dyDescent="0.25">
      <c r="A427" s="1"/>
      <c r="B427" s="227"/>
      <c r="C427" s="2"/>
      <c r="D427" s="228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  <c r="Q427" s="27"/>
      <c r="R427" s="27"/>
      <c r="S427" s="27"/>
      <c r="T427" s="27"/>
      <c r="U427" s="27"/>
      <c r="V427" s="27"/>
      <c r="W427" s="246"/>
      <c r="X427" s="246"/>
      <c r="Y427" s="246"/>
      <c r="Z427" s="246"/>
      <c r="AA427" s="29"/>
      <c r="AB427" s="1"/>
      <c r="AC427" s="1"/>
      <c r="AD427" s="1"/>
      <c r="AE427" s="1"/>
      <c r="AF427" s="1"/>
      <c r="AG427" s="1"/>
    </row>
    <row r="428" spans="1:33" ht="15.75" customHeight="1" x14ac:dyDescent="0.25">
      <c r="A428" s="1"/>
      <c r="B428" s="227"/>
      <c r="C428" s="2"/>
      <c r="D428" s="228"/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  <c r="Q428" s="27"/>
      <c r="R428" s="27"/>
      <c r="S428" s="27"/>
      <c r="T428" s="27"/>
      <c r="U428" s="27"/>
      <c r="V428" s="27"/>
      <c r="W428" s="246"/>
      <c r="X428" s="246"/>
      <c r="Y428" s="246"/>
      <c r="Z428" s="246"/>
      <c r="AA428" s="29"/>
      <c r="AB428" s="1"/>
      <c r="AC428" s="1"/>
      <c r="AD428" s="1"/>
      <c r="AE428" s="1"/>
      <c r="AF428" s="1"/>
      <c r="AG428" s="1"/>
    </row>
    <row r="429" spans="1:33" ht="15.75" customHeight="1" x14ac:dyDescent="0.25">
      <c r="A429" s="1"/>
      <c r="B429" s="227"/>
      <c r="C429" s="2"/>
      <c r="D429" s="228"/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  <c r="Q429" s="27"/>
      <c r="R429" s="27"/>
      <c r="S429" s="27"/>
      <c r="T429" s="27"/>
      <c r="U429" s="27"/>
      <c r="V429" s="27"/>
      <c r="W429" s="246"/>
      <c r="X429" s="246"/>
      <c r="Y429" s="246"/>
      <c r="Z429" s="246"/>
      <c r="AA429" s="29"/>
      <c r="AB429" s="1"/>
      <c r="AC429" s="1"/>
      <c r="AD429" s="1"/>
      <c r="AE429" s="1"/>
      <c r="AF429" s="1"/>
      <c r="AG429" s="1"/>
    </row>
    <row r="430" spans="1:33" ht="15.75" customHeight="1" x14ac:dyDescent="0.25">
      <c r="A430" s="1"/>
      <c r="B430" s="227"/>
      <c r="C430" s="2"/>
      <c r="D430" s="228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  <c r="Q430" s="27"/>
      <c r="R430" s="27"/>
      <c r="S430" s="27"/>
      <c r="T430" s="27"/>
      <c r="U430" s="27"/>
      <c r="V430" s="27"/>
      <c r="W430" s="246"/>
      <c r="X430" s="246"/>
      <c r="Y430" s="246"/>
      <c r="Z430" s="246"/>
      <c r="AA430" s="29"/>
      <c r="AB430" s="1"/>
      <c r="AC430" s="1"/>
      <c r="AD430" s="1"/>
      <c r="AE430" s="1"/>
      <c r="AF430" s="1"/>
      <c r="AG430" s="1"/>
    </row>
    <row r="431" spans="1:33" ht="15.75" customHeight="1" x14ac:dyDescent="0.25">
      <c r="A431" s="1"/>
      <c r="B431" s="227"/>
      <c r="C431" s="2"/>
      <c r="D431" s="228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  <c r="Q431" s="27"/>
      <c r="R431" s="27"/>
      <c r="S431" s="27"/>
      <c r="T431" s="27"/>
      <c r="U431" s="27"/>
      <c r="V431" s="27"/>
      <c r="W431" s="246"/>
      <c r="X431" s="246"/>
      <c r="Y431" s="246"/>
      <c r="Z431" s="246"/>
      <c r="AA431" s="29"/>
      <c r="AB431" s="1"/>
      <c r="AC431" s="1"/>
      <c r="AD431" s="1"/>
      <c r="AE431" s="1"/>
      <c r="AF431" s="1"/>
      <c r="AG431" s="1"/>
    </row>
    <row r="432" spans="1:33" ht="15.75" customHeight="1" x14ac:dyDescent="0.25">
      <c r="A432" s="1"/>
      <c r="B432" s="1"/>
      <c r="C432" s="2"/>
      <c r="D432" s="228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  <c r="Q432" s="27"/>
      <c r="R432" s="27"/>
      <c r="S432" s="27"/>
      <c r="T432" s="27"/>
      <c r="U432" s="27"/>
      <c r="V432" s="27"/>
      <c r="W432" s="246"/>
      <c r="X432" s="246"/>
      <c r="Y432" s="246"/>
      <c r="Z432" s="246"/>
      <c r="AA432" s="29"/>
      <c r="AB432" s="1"/>
      <c r="AC432" s="1"/>
      <c r="AD432" s="1"/>
      <c r="AE432" s="1"/>
      <c r="AF432" s="1"/>
      <c r="AG432" s="1"/>
    </row>
    <row r="433" spans="1:33" ht="15.75" customHeight="1" x14ac:dyDescent="0.25">
      <c r="A433" s="1"/>
      <c r="B433" s="1"/>
      <c r="C433" s="2"/>
      <c r="D433" s="228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  <c r="Q433" s="27"/>
      <c r="R433" s="27"/>
      <c r="S433" s="27"/>
      <c r="T433" s="27"/>
      <c r="U433" s="27"/>
      <c r="V433" s="27"/>
      <c r="W433" s="246"/>
      <c r="X433" s="246"/>
      <c r="Y433" s="246"/>
      <c r="Z433" s="246"/>
      <c r="AA433" s="29"/>
      <c r="AB433" s="1"/>
      <c r="AC433" s="1"/>
      <c r="AD433" s="1"/>
      <c r="AE433" s="1"/>
      <c r="AF433" s="1"/>
      <c r="AG433" s="1"/>
    </row>
    <row r="434" spans="1:33" ht="15.75" customHeight="1" x14ac:dyDescent="0.25">
      <c r="A434" s="1"/>
      <c r="B434" s="1"/>
      <c r="C434" s="2"/>
      <c r="D434" s="228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  <c r="Q434" s="27"/>
      <c r="R434" s="27"/>
      <c r="S434" s="27"/>
      <c r="T434" s="27"/>
      <c r="U434" s="27"/>
      <c r="V434" s="27"/>
      <c r="W434" s="246"/>
      <c r="X434" s="246"/>
      <c r="Y434" s="246"/>
      <c r="Z434" s="246"/>
      <c r="AA434" s="29"/>
      <c r="AB434" s="1"/>
      <c r="AC434" s="1"/>
      <c r="AD434" s="1"/>
      <c r="AE434" s="1"/>
      <c r="AF434" s="1"/>
      <c r="AG434" s="1"/>
    </row>
    <row r="435" spans="1:33" ht="15.75" customHeight="1" x14ac:dyDescent="0.25">
      <c r="A435" s="1"/>
      <c r="B435" s="1"/>
      <c r="C435" s="2"/>
      <c r="D435" s="228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  <c r="Q435" s="27"/>
      <c r="R435" s="27"/>
      <c r="S435" s="27"/>
      <c r="T435" s="27"/>
      <c r="U435" s="27"/>
      <c r="V435" s="27"/>
      <c r="W435" s="246"/>
      <c r="X435" s="246"/>
      <c r="Y435" s="246"/>
      <c r="Z435" s="246"/>
      <c r="AA435" s="29"/>
      <c r="AB435" s="1"/>
      <c r="AC435" s="1"/>
      <c r="AD435" s="1"/>
      <c r="AE435" s="1"/>
      <c r="AF435" s="1"/>
      <c r="AG435" s="1"/>
    </row>
    <row r="436" spans="1:33" ht="15.75" customHeight="1" x14ac:dyDescent="0.25">
      <c r="A436" s="1"/>
      <c r="B436" s="1"/>
      <c r="C436" s="2"/>
      <c r="D436" s="228"/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  <c r="Q436" s="27"/>
      <c r="R436" s="27"/>
      <c r="S436" s="27"/>
      <c r="T436" s="27"/>
      <c r="U436" s="27"/>
      <c r="V436" s="27"/>
      <c r="W436" s="246"/>
      <c r="X436" s="246"/>
      <c r="Y436" s="246"/>
      <c r="Z436" s="246"/>
      <c r="AA436" s="29"/>
      <c r="AB436" s="1"/>
      <c r="AC436" s="1"/>
      <c r="AD436" s="1"/>
      <c r="AE436" s="1"/>
      <c r="AF436" s="1"/>
      <c r="AG436" s="1"/>
    </row>
  </sheetData>
  <mergeCells count="26">
    <mergeCell ref="H235:I235"/>
    <mergeCell ref="A230:C230"/>
    <mergeCell ref="A231:C231"/>
    <mergeCell ref="E60:G61"/>
    <mergeCell ref="A123:D123"/>
    <mergeCell ref="A7:A9"/>
    <mergeCell ref="B7:B9"/>
    <mergeCell ref="C7:C9"/>
    <mergeCell ref="D7:D9"/>
    <mergeCell ref="H60:J61"/>
    <mergeCell ref="E7:J7"/>
    <mergeCell ref="N8:P8"/>
    <mergeCell ref="A177:D177"/>
    <mergeCell ref="A1:G1"/>
    <mergeCell ref="AA7:AA9"/>
    <mergeCell ref="Q8:S8"/>
    <mergeCell ref="E8:G8"/>
    <mergeCell ref="W7:Z7"/>
    <mergeCell ref="H8:J8"/>
    <mergeCell ref="K7:P7"/>
    <mergeCell ref="Q7:V7"/>
    <mergeCell ref="T8:V8"/>
    <mergeCell ref="W8:W9"/>
    <mergeCell ref="X8:X9"/>
    <mergeCell ref="K8:M8"/>
    <mergeCell ref="Y8:Z8"/>
  </mergeCells>
  <pageMargins left="0.70866141732283472" right="0.70866141732283472" top="0.74803149606299213" bottom="0.74803149606299213" header="0.31496062992125984" footer="0.31496062992125984"/>
  <pageSetup paperSize="9" scale="56" fitToHeight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Фінансування</vt:lpstr>
      <vt:lpstr>Кошторис  витрат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2020</dc:creator>
  <cp:lastModifiedBy>Vita</cp:lastModifiedBy>
  <cp:lastPrinted>2021-11-28T18:34:21Z</cp:lastPrinted>
  <dcterms:created xsi:type="dcterms:W3CDTF">2020-11-14T13:09:40Z</dcterms:created>
  <dcterms:modified xsi:type="dcterms:W3CDTF">2021-11-28T20:12:58Z</dcterms:modified>
</cp:coreProperties>
</file>