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er/Documents/GRANTS/2020/4 Bienale 30 /"/>
    </mc:Choice>
  </mc:AlternateContent>
  <xr:revisionPtr revIDLastSave="0" documentId="13_ncr:1_{13613B96-C9B4-E842-8A49-063FD240CEF2}" xr6:coauthVersionLast="36" xr6:coauthVersionMax="47" xr10:uidLastSave="{00000000-0000-0000-0000-000000000000}"/>
  <bookViews>
    <workbookView xWindow="0" yWindow="460" windowWidth="21840" windowHeight="1314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витрат'!$A$10:$AA$186</definedName>
    <definedName name="_xlnm.Print_Area" localSheetId="1">'Кошторис  витрат'!$A$1:$AA$191</definedName>
  </definedNames>
  <calcPr calcId="181029"/>
</workbook>
</file>

<file path=xl/calcChain.xml><?xml version="1.0" encoding="utf-8"?>
<calcChain xmlns="http://schemas.openxmlformats.org/spreadsheetml/2006/main">
  <c r="J175" i="2" l="1"/>
  <c r="L174" i="2" l="1"/>
  <c r="V181" i="2"/>
  <c r="S181" i="2"/>
  <c r="P181" i="2"/>
  <c r="M181" i="2"/>
  <c r="J181" i="2"/>
  <c r="G181" i="2"/>
  <c r="V180" i="2"/>
  <c r="S180" i="2"/>
  <c r="P180" i="2"/>
  <c r="X180" i="2" s="1"/>
  <c r="M180" i="2"/>
  <c r="J180" i="2"/>
  <c r="G180" i="2"/>
  <c r="V179" i="2"/>
  <c r="S179" i="2"/>
  <c r="P179" i="2"/>
  <c r="M179" i="2"/>
  <c r="J179" i="2"/>
  <c r="X179" i="2" s="1"/>
  <c r="G179" i="2"/>
  <c r="V178" i="2"/>
  <c r="S178" i="2"/>
  <c r="P178" i="2"/>
  <c r="M178" i="2"/>
  <c r="J178" i="2"/>
  <c r="G178" i="2"/>
  <c r="V177" i="2"/>
  <c r="S177" i="2"/>
  <c r="P177" i="2"/>
  <c r="M177" i="2"/>
  <c r="J177" i="2"/>
  <c r="X177" i="2" s="1"/>
  <c r="G177" i="2"/>
  <c r="V176" i="2"/>
  <c r="S176" i="2"/>
  <c r="P176" i="2"/>
  <c r="M176" i="2"/>
  <c r="J176" i="2"/>
  <c r="G176" i="2"/>
  <c r="V175" i="2"/>
  <c r="S175" i="2"/>
  <c r="P175" i="2"/>
  <c r="M175" i="2"/>
  <c r="X175" i="2"/>
  <c r="G175" i="2"/>
  <c r="V174" i="2"/>
  <c r="S174" i="2"/>
  <c r="P174" i="2"/>
  <c r="M174" i="2"/>
  <c r="J174" i="2"/>
  <c r="G174" i="2"/>
  <c r="V66" i="2"/>
  <c r="S66" i="2"/>
  <c r="P66" i="2"/>
  <c r="M66" i="2"/>
  <c r="J66" i="2"/>
  <c r="G66" i="2"/>
  <c r="V65" i="2"/>
  <c r="S65" i="2"/>
  <c r="P65" i="2"/>
  <c r="M65" i="2"/>
  <c r="J65" i="2"/>
  <c r="G65" i="2"/>
  <c r="G51" i="2"/>
  <c r="V32" i="2"/>
  <c r="S32" i="2"/>
  <c r="P32" i="2"/>
  <c r="M32" i="2"/>
  <c r="J32" i="2"/>
  <c r="X174" i="2" l="1"/>
  <c r="W176" i="2"/>
  <c r="W177" i="2"/>
  <c r="W178" i="2"/>
  <c r="X181" i="2"/>
  <c r="Y181" i="2" s="1"/>
  <c r="Z181" i="2" s="1"/>
  <c r="W180" i="2"/>
  <c r="Y180" i="2" s="1"/>
  <c r="Z180" i="2" s="1"/>
  <c r="W174" i="2"/>
  <c r="W181" i="2"/>
  <c r="W175" i="2"/>
  <c r="W179" i="2"/>
  <c r="Y179" i="2" s="1"/>
  <c r="Z179" i="2" s="1"/>
  <c r="Y177" i="2"/>
  <c r="Z177" i="2" s="1"/>
  <c r="X176" i="2"/>
  <c r="Y176" i="2" s="1"/>
  <c r="Z176" i="2" s="1"/>
  <c r="X178" i="2"/>
  <c r="Y178" i="2" s="1"/>
  <c r="Z178" i="2" s="1"/>
  <c r="W32" i="2"/>
  <c r="W65" i="2"/>
  <c r="X65" i="2"/>
  <c r="X66" i="2"/>
  <c r="W66" i="2"/>
  <c r="X32" i="2"/>
  <c r="Y174" i="2" l="1"/>
  <c r="Z174" i="2" s="1"/>
  <c r="Y65" i="2"/>
  <c r="Z65" i="2" s="1"/>
  <c r="Y66" i="2"/>
  <c r="Z66" i="2" s="1"/>
  <c r="Y32" i="2"/>
  <c r="Z32" i="2" s="1"/>
  <c r="Y175" i="2"/>
  <c r="Z175" i="2" s="1"/>
  <c r="J27" i="1"/>
  <c r="J28" i="1"/>
  <c r="H30" i="1"/>
  <c r="G30" i="1"/>
  <c r="F30" i="1"/>
  <c r="E30" i="1"/>
  <c r="D30" i="1"/>
  <c r="J29" i="1"/>
  <c r="J30" i="1" l="1"/>
  <c r="N29" i="1"/>
  <c r="I29" i="1" s="1"/>
  <c r="K29" i="1" l="1"/>
  <c r="V182" i="2"/>
  <c r="V173" i="2"/>
  <c r="V172" i="2"/>
  <c r="V171" i="2"/>
  <c r="T170" i="2"/>
  <c r="V169" i="2"/>
  <c r="V168" i="2"/>
  <c r="V167" i="2"/>
  <c r="T166" i="2"/>
  <c r="V165" i="2"/>
  <c r="V164" i="2"/>
  <c r="V163" i="2"/>
  <c r="V162" i="2"/>
  <c r="T161" i="2"/>
  <c r="V160" i="2"/>
  <c r="V159" i="2"/>
  <c r="V158" i="2"/>
  <c r="V157" i="2"/>
  <c r="T156" i="2"/>
  <c r="T154" i="2"/>
  <c r="V153" i="2"/>
  <c r="V152" i="2"/>
  <c r="V151" i="2"/>
  <c r="V150" i="2"/>
  <c r="T148" i="2"/>
  <c r="V147" i="2"/>
  <c r="V146" i="2"/>
  <c r="T144" i="2"/>
  <c r="V143" i="2"/>
  <c r="V142" i="2"/>
  <c r="V141" i="2"/>
  <c r="V140" i="2"/>
  <c r="V139" i="2"/>
  <c r="T137" i="2"/>
  <c r="V136" i="2"/>
  <c r="V135" i="2"/>
  <c r="V134" i="2"/>
  <c r="V133" i="2"/>
  <c r="V132" i="2"/>
  <c r="V131" i="2"/>
  <c r="T129" i="2"/>
  <c r="V128" i="2"/>
  <c r="V127" i="2"/>
  <c r="V126" i="2"/>
  <c r="V125" i="2"/>
  <c r="V124" i="2"/>
  <c r="V123" i="2"/>
  <c r="T121" i="2"/>
  <c r="V120" i="2"/>
  <c r="V119" i="2"/>
  <c r="V118" i="2"/>
  <c r="V117" i="2"/>
  <c r="V116" i="2"/>
  <c r="V115" i="2"/>
  <c r="V114" i="2"/>
  <c r="V113" i="2"/>
  <c r="V112" i="2"/>
  <c r="V111" i="2"/>
  <c r="V110" i="2"/>
  <c r="V107" i="2"/>
  <c r="V106" i="2"/>
  <c r="V105" i="2"/>
  <c r="T104" i="2"/>
  <c r="V103" i="2"/>
  <c r="V102" i="2"/>
  <c r="V101" i="2"/>
  <c r="T100" i="2"/>
  <c r="V99" i="2"/>
  <c r="V98" i="2"/>
  <c r="V97" i="2"/>
  <c r="T96" i="2"/>
  <c r="V93" i="2"/>
  <c r="V92" i="2"/>
  <c r="V91" i="2"/>
  <c r="T90" i="2"/>
  <c r="V89" i="2"/>
  <c r="V88" i="2"/>
  <c r="V87" i="2"/>
  <c r="T86" i="2"/>
  <c r="V85" i="2"/>
  <c r="V84" i="2"/>
  <c r="V83" i="2"/>
  <c r="T82" i="2"/>
  <c r="V79" i="2"/>
  <c r="V78" i="2"/>
  <c r="V77" i="2"/>
  <c r="T76" i="2"/>
  <c r="V75" i="2"/>
  <c r="V74" i="2"/>
  <c r="V73" i="2"/>
  <c r="T72" i="2"/>
  <c r="V71" i="2"/>
  <c r="V70" i="2"/>
  <c r="V69" i="2"/>
  <c r="T68" i="2"/>
  <c r="V67" i="2"/>
  <c r="V64" i="2"/>
  <c r="T63" i="2"/>
  <c r="V62" i="2"/>
  <c r="V61" i="2"/>
  <c r="V60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2" i="2"/>
  <c r="P173" i="2"/>
  <c r="P172" i="2"/>
  <c r="P171" i="2"/>
  <c r="N170" i="2"/>
  <c r="P169" i="2"/>
  <c r="P168" i="2"/>
  <c r="P167" i="2"/>
  <c r="N166" i="2"/>
  <c r="P165" i="2"/>
  <c r="P164" i="2"/>
  <c r="P163" i="2"/>
  <c r="P162" i="2"/>
  <c r="N161" i="2"/>
  <c r="P160" i="2"/>
  <c r="P159" i="2"/>
  <c r="P158" i="2"/>
  <c r="P157" i="2"/>
  <c r="N156" i="2"/>
  <c r="N154" i="2"/>
  <c r="P153" i="2"/>
  <c r="P152" i="2"/>
  <c r="P151" i="2"/>
  <c r="P150" i="2"/>
  <c r="N148" i="2"/>
  <c r="P147" i="2"/>
  <c r="P146" i="2"/>
  <c r="N144" i="2"/>
  <c r="P143" i="2"/>
  <c r="P142" i="2"/>
  <c r="P141" i="2"/>
  <c r="P140" i="2"/>
  <c r="P139" i="2"/>
  <c r="N137" i="2"/>
  <c r="P136" i="2"/>
  <c r="P135" i="2"/>
  <c r="P134" i="2"/>
  <c r="P133" i="2"/>
  <c r="P132" i="2"/>
  <c r="P131" i="2"/>
  <c r="N129" i="2"/>
  <c r="P128" i="2"/>
  <c r="P127" i="2"/>
  <c r="P126" i="2"/>
  <c r="P125" i="2"/>
  <c r="P124" i="2"/>
  <c r="P123" i="2"/>
  <c r="N121" i="2"/>
  <c r="P120" i="2"/>
  <c r="P119" i="2"/>
  <c r="P118" i="2"/>
  <c r="P117" i="2"/>
  <c r="P116" i="2"/>
  <c r="P115" i="2"/>
  <c r="P114" i="2"/>
  <c r="P113" i="2"/>
  <c r="P112" i="2"/>
  <c r="P111" i="2"/>
  <c r="P110" i="2"/>
  <c r="P107" i="2"/>
  <c r="P106" i="2"/>
  <c r="P105" i="2"/>
  <c r="N104" i="2"/>
  <c r="P103" i="2"/>
  <c r="P102" i="2"/>
  <c r="P101" i="2"/>
  <c r="N100" i="2"/>
  <c r="P99" i="2"/>
  <c r="P98" i="2"/>
  <c r="P97" i="2"/>
  <c r="N96" i="2"/>
  <c r="P93" i="2"/>
  <c r="P92" i="2"/>
  <c r="P91" i="2"/>
  <c r="N90" i="2"/>
  <c r="P89" i="2"/>
  <c r="P88" i="2"/>
  <c r="P87" i="2"/>
  <c r="N86" i="2"/>
  <c r="P85" i="2"/>
  <c r="P84" i="2"/>
  <c r="P83" i="2"/>
  <c r="N82" i="2"/>
  <c r="P79" i="2"/>
  <c r="P78" i="2"/>
  <c r="P77" i="2"/>
  <c r="N76" i="2"/>
  <c r="P75" i="2"/>
  <c r="P74" i="2"/>
  <c r="P73" i="2"/>
  <c r="N72" i="2"/>
  <c r="P71" i="2"/>
  <c r="P70" i="2"/>
  <c r="P69" i="2"/>
  <c r="N68" i="2"/>
  <c r="P67" i="2"/>
  <c r="P64" i="2"/>
  <c r="N63" i="2"/>
  <c r="P62" i="2"/>
  <c r="P61" i="2"/>
  <c r="P60" i="2"/>
  <c r="N59" i="2"/>
  <c r="P56" i="2"/>
  <c r="P55" i="2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2" i="2"/>
  <c r="J173" i="2"/>
  <c r="J172" i="2"/>
  <c r="J171" i="2"/>
  <c r="H170" i="2"/>
  <c r="J169" i="2"/>
  <c r="J168" i="2"/>
  <c r="J167" i="2"/>
  <c r="H166" i="2"/>
  <c r="J165" i="2"/>
  <c r="J164" i="2"/>
  <c r="J163" i="2"/>
  <c r="J162" i="2"/>
  <c r="H161" i="2"/>
  <c r="J160" i="2"/>
  <c r="J159" i="2"/>
  <c r="J158" i="2"/>
  <c r="J157" i="2"/>
  <c r="H156" i="2"/>
  <c r="H154" i="2"/>
  <c r="J153" i="2"/>
  <c r="J152" i="2"/>
  <c r="J151" i="2"/>
  <c r="J150" i="2"/>
  <c r="H148" i="2"/>
  <c r="J147" i="2"/>
  <c r="J146" i="2"/>
  <c r="H144" i="2"/>
  <c r="J143" i="2"/>
  <c r="J142" i="2"/>
  <c r="J141" i="2"/>
  <c r="J140" i="2"/>
  <c r="J139" i="2"/>
  <c r="H137" i="2"/>
  <c r="J136" i="2"/>
  <c r="J135" i="2"/>
  <c r="J134" i="2"/>
  <c r="J133" i="2"/>
  <c r="J132" i="2"/>
  <c r="J131" i="2"/>
  <c r="H129" i="2"/>
  <c r="J128" i="2"/>
  <c r="J127" i="2"/>
  <c r="J126" i="2"/>
  <c r="J125" i="2"/>
  <c r="J124" i="2"/>
  <c r="J123" i="2"/>
  <c r="H121" i="2"/>
  <c r="J120" i="2"/>
  <c r="J119" i="2"/>
  <c r="J118" i="2"/>
  <c r="J117" i="2"/>
  <c r="J116" i="2"/>
  <c r="J115" i="2"/>
  <c r="J114" i="2"/>
  <c r="J113" i="2"/>
  <c r="J112" i="2"/>
  <c r="J111" i="2"/>
  <c r="J110" i="2"/>
  <c r="J107" i="2"/>
  <c r="J106" i="2"/>
  <c r="J105" i="2"/>
  <c r="H104" i="2"/>
  <c r="J103" i="2"/>
  <c r="J102" i="2"/>
  <c r="J101" i="2"/>
  <c r="H100" i="2"/>
  <c r="J99" i="2"/>
  <c r="J98" i="2"/>
  <c r="J97" i="2"/>
  <c r="H96" i="2"/>
  <c r="J93" i="2"/>
  <c r="J92" i="2"/>
  <c r="J91" i="2"/>
  <c r="H90" i="2"/>
  <c r="J89" i="2"/>
  <c r="J88" i="2"/>
  <c r="J87" i="2"/>
  <c r="H86" i="2"/>
  <c r="J85" i="2"/>
  <c r="J84" i="2"/>
  <c r="J83" i="2"/>
  <c r="H82" i="2"/>
  <c r="J79" i="2"/>
  <c r="J78" i="2"/>
  <c r="J77" i="2"/>
  <c r="H76" i="2"/>
  <c r="J75" i="2"/>
  <c r="J74" i="2"/>
  <c r="J73" i="2"/>
  <c r="H72" i="2"/>
  <c r="J71" i="2"/>
  <c r="J70" i="2"/>
  <c r="J69" i="2"/>
  <c r="H68" i="2"/>
  <c r="J67" i="2"/>
  <c r="J64" i="2"/>
  <c r="H63" i="2"/>
  <c r="J62" i="2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X114" i="2" l="1"/>
  <c r="X118" i="2"/>
  <c r="X123" i="2"/>
  <c r="X127" i="2"/>
  <c r="X136" i="2"/>
  <c r="X141" i="2"/>
  <c r="X151" i="2"/>
  <c r="X160" i="2"/>
  <c r="X164" i="2"/>
  <c r="X168" i="2"/>
  <c r="X172" i="2"/>
  <c r="X74" i="2"/>
  <c r="X106" i="2"/>
  <c r="X112" i="2"/>
  <c r="X116" i="2"/>
  <c r="X120" i="2"/>
  <c r="X125" i="2"/>
  <c r="X134" i="2"/>
  <c r="X143" i="2"/>
  <c r="X153" i="2"/>
  <c r="X158" i="2"/>
  <c r="X30" i="2"/>
  <c r="X41" i="2"/>
  <c r="X37" i="2"/>
  <c r="X45" i="2"/>
  <c r="X33" i="2"/>
  <c r="X53" i="2"/>
  <c r="X20" i="2"/>
  <c r="X24" i="2"/>
  <c r="X39" i="2"/>
  <c r="X43" i="2"/>
  <c r="X47" i="2"/>
  <c r="V54" i="2"/>
  <c r="X62" i="2"/>
  <c r="X60" i="2"/>
  <c r="J72" i="2"/>
  <c r="V36" i="2"/>
  <c r="V44" i="2"/>
  <c r="V50" i="2"/>
  <c r="V76" i="2"/>
  <c r="V100" i="2"/>
  <c r="V156" i="2"/>
  <c r="P54" i="2"/>
  <c r="J68" i="2"/>
  <c r="X55" i="2"/>
  <c r="X38" i="2"/>
  <c r="X42" i="2"/>
  <c r="X46" i="2"/>
  <c r="X52" i="2"/>
  <c r="X61" i="2"/>
  <c r="X70" i="2"/>
  <c r="X56" i="2"/>
  <c r="X75" i="2"/>
  <c r="X79" i="2"/>
  <c r="X85" i="2"/>
  <c r="X89" i="2"/>
  <c r="X93" i="2"/>
  <c r="X99" i="2"/>
  <c r="X103" i="2"/>
  <c r="X107" i="2"/>
  <c r="X113" i="2"/>
  <c r="X117" i="2"/>
  <c r="X126" i="2"/>
  <c r="X131" i="2"/>
  <c r="X135" i="2"/>
  <c r="X140" i="2"/>
  <c r="X150" i="2"/>
  <c r="X159" i="2"/>
  <c r="X163" i="2"/>
  <c r="X167" i="2"/>
  <c r="P36" i="2"/>
  <c r="P44" i="2"/>
  <c r="P50" i="2"/>
  <c r="X111" i="2"/>
  <c r="X169" i="2"/>
  <c r="X15" i="2"/>
  <c r="X19" i="2"/>
  <c r="X23" i="2"/>
  <c r="X31" i="2"/>
  <c r="X73" i="2"/>
  <c r="X72" i="2" s="1"/>
  <c r="X77" i="2"/>
  <c r="J82" i="2"/>
  <c r="X91" i="2"/>
  <c r="X165" i="2"/>
  <c r="X78" i="2"/>
  <c r="X88" i="2"/>
  <c r="X92" i="2"/>
  <c r="P144" i="2"/>
  <c r="P161" i="2"/>
  <c r="X182" i="2"/>
  <c r="X119" i="2"/>
  <c r="J144" i="2"/>
  <c r="J161" i="2"/>
  <c r="P59" i="2"/>
  <c r="V59" i="2"/>
  <c r="X115" i="2"/>
  <c r="X173" i="2"/>
  <c r="P13" i="2"/>
  <c r="N26" i="2" s="1"/>
  <c r="P17" i="2"/>
  <c r="N27" i="2" s="1"/>
  <c r="P27" i="2" s="1"/>
  <c r="X22" i="2"/>
  <c r="P29" i="2"/>
  <c r="N48" i="2"/>
  <c r="V17" i="2"/>
  <c r="T27" i="2" s="1"/>
  <c r="V27" i="2" s="1"/>
  <c r="V29" i="2"/>
  <c r="T48" i="2"/>
  <c r="J50" i="2"/>
  <c r="J57" i="2" s="1"/>
  <c r="X51" i="2"/>
  <c r="J63" i="2"/>
  <c r="X64" i="2"/>
  <c r="X101" i="2"/>
  <c r="X157" i="2"/>
  <c r="X16" i="2"/>
  <c r="J86" i="2"/>
  <c r="X87" i="2"/>
  <c r="J90" i="2"/>
  <c r="J170" i="2"/>
  <c r="X171" i="2"/>
  <c r="V144" i="2"/>
  <c r="V161" i="2"/>
  <c r="X18" i="2"/>
  <c r="X69" i="2"/>
  <c r="X67" i="2"/>
  <c r="X71" i="2"/>
  <c r="X84" i="2"/>
  <c r="J96" i="2"/>
  <c r="J100" i="2"/>
  <c r="J104" i="2"/>
  <c r="J121" i="2"/>
  <c r="X110" i="2"/>
  <c r="J137" i="2"/>
  <c r="J148" i="2"/>
  <c r="X146" i="2"/>
  <c r="X83" i="2"/>
  <c r="X132" i="2"/>
  <c r="X162" i="2"/>
  <c r="X14" i="2"/>
  <c r="J13" i="2"/>
  <c r="H26" i="2" s="1"/>
  <c r="J21" i="2"/>
  <c r="H28" i="2" s="1"/>
  <c r="J28" i="2" s="1"/>
  <c r="J29" i="2"/>
  <c r="J36" i="2"/>
  <c r="J40" i="2"/>
  <c r="H48" i="2"/>
  <c r="X98" i="2"/>
  <c r="X102" i="2"/>
  <c r="X105" i="2"/>
  <c r="X124" i="2"/>
  <c r="X128" i="2"/>
  <c r="X133" i="2"/>
  <c r="X142" i="2"/>
  <c r="X147" i="2"/>
  <c r="X152" i="2"/>
  <c r="P76" i="2"/>
  <c r="P100" i="2"/>
  <c r="P156" i="2"/>
  <c r="X97" i="2"/>
  <c r="X139" i="2"/>
  <c r="P68" i="2"/>
  <c r="P72" i="2"/>
  <c r="P166" i="2"/>
  <c r="P170" i="2"/>
  <c r="V68" i="2"/>
  <c r="V72" i="2"/>
  <c r="V166" i="2"/>
  <c r="V170" i="2"/>
  <c r="P86" i="2"/>
  <c r="P90" i="2"/>
  <c r="P96" i="2"/>
  <c r="N108" i="2"/>
  <c r="P121" i="2"/>
  <c r="P129" i="2"/>
  <c r="P154" i="2"/>
  <c r="V13" i="2"/>
  <c r="T26" i="2" s="1"/>
  <c r="V86" i="2"/>
  <c r="V90" i="2"/>
  <c r="V96" i="2"/>
  <c r="T108" i="2"/>
  <c r="V121" i="2"/>
  <c r="V129" i="2"/>
  <c r="V154" i="2"/>
  <c r="H80" i="2"/>
  <c r="H183" i="2"/>
  <c r="J17" i="2"/>
  <c r="H27" i="2" s="1"/>
  <c r="J44" i="2"/>
  <c r="H57" i="2"/>
  <c r="J59" i="2"/>
  <c r="J76" i="2"/>
  <c r="H108" i="2"/>
  <c r="J129" i="2"/>
  <c r="J154" i="2"/>
  <c r="J156" i="2"/>
  <c r="J166" i="2"/>
  <c r="P21" i="2"/>
  <c r="N28" i="2" s="1"/>
  <c r="P28" i="2" s="1"/>
  <c r="P40" i="2"/>
  <c r="N57" i="2"/>
  <c r="P63" i="2"/>
  <c r="N80" i="2"/>
  <c r="P82" i="2"/>
  <c r="P104" i="2"/>
  <c r="P137" i="2"/>
  <c r="P148" i="2"/>
  <c r="N183" i="2"/>
  <c r="V21" i="2"/>
  <c r="T28" i="2" s="1"/>
  <c r="V28" i="2" s="1"/>
  <c r="V40" i="2"/>
  <c r="T57" i="2"/>
  <c r="V63" i="2"/>
  <c r="T80" i="2"/>
  <c r="V82" i="2"/>
  <c r="V104" i="2"/>
  <c r="V137" i="2"/>
  <c r="V148" i="2"/>
  <c r="T183" i="2"/>
  <c r="S147" i="2"/>
  <c r="M147" i="2"/>
  <c r="G147" i="2"/>
  <c r="G153" i="2"/>
  <c r="M153" i="2"/>
  <c r="E170" i="2"/>
  <c r="V57" i="2" l="1"/>
  <c r="X44" i="2"/>
  <c r="X161" i="2"/>
  <c r="X104" i="2"/>
  <c r="P48" i="2"/>
  <c r="X154" i="2"/>
  <c r="X29" i="2"/>
  <c r="X36" i="2"/>
  <c r="X40" i="2"/>
  <c r="X54" i="2"/>
  <c r="X59" i="2"/>
  <c r="P57" i="2"/>
  <c r="X166" i="2"/>
  <c r="X156" i="2"/>
  <c r="X50" i="2"/>
  <c r="X170" i="2"/>
  <c r="X144" i="2"/>
  <c r="V48" i="2"/>
  <c r="X96" i="2"/>
  <c r="X17" i="2"/>
  <c r="X90" i="2"/>
  <c r="P94" i="2"/>
  <c r="X13" i="2"/>
  <c r="X86" i="2"/>
  <c r="X21" i="2"/>
  <c r="P183" i="2"/>
  <c r="X76" i="2"/>
  <c r="X129" i="2"/>
  <c r="X137" i="2"/>
  <c r="X121" i="2"/>
  <c r="P108" i="2"/>
  <c r="P80" i="2"/>
  <c r="X148" i="2"/>
  <c r="X68" i="2"/>
  <c r="X63" i="2"/>
  <c r="V80" i="2"/>
  <c r="J108" i="2"/>
  <c r="J94" i="2"/>
  <c r="X100" i="2"/>
  <c r="V94" i="2"/>
  <c r="J48" i="2"/>
  <c r="V108" i="2"/>
  <c r="W147" i="2"/>
  <c r="Y147" i="2" s="1"/>
  <c r="Z147" i="2" s="1"/>
  <c r="J80" i="2"/>
  <c r="X28" i="2"/>
  <c r="V183" i="2"/>
  <c r="X82" i="2"/>
  <c r="J183" i="2"/>
  <c r="J27" i="2"/>
  <c r="T25" i="2"/>
  <c r="V26" i="2"/>
  <c r="V25" i="2" s="1"/>
  <c r="V34" i="2" s="1"/>
  <c r="N25" i="2"/>
  <c r="P26" i="2"/>
  <c r="P25" i="2" s="1"/>
  <c r="P34" i="2" s="1"/>
  <c r="J26" i="2"/>
  <c r="H25" i="2"/>
  <c r="E86" i="2"/>
  <c r="E90" i="2"/>
  <c r="E82" i="2"/>
  <c r="E50" i="2"/>
  <c r="E57" i="2" s="1"/>
  <c r="X57" i="2" l="1"/>
  <c r="X48" i="2"/>
  <c r="X94" i="2"/>
  <c r="X183" i="2"/>
  <c r="V184" i="2"/>
  <c r="L28" i="1" s="1"/>
  <c r="X80" i="2"/>
  <c r="X108" i="2"/>
  <c r="P184" i="2"/>
  <c r="P186" i="2" s="1"/>
  <c r="X26" i="2"/>
  <c r="X27" i="2"/>
  <c r="J25" i="2"/>
  <c r="J34" i="2" s="1"/>
  <c r="J184" i="2" s="1"/>
  <c r="C28" i="1" s="1"/>
  <c r="Q170" i="2"/>
  <c r="K170" i="2"/>
  <c r="Q166" i="2"/>
  <c r="K166" i="2"/>
  <c r="E166" i="2"/>
  <c r="Q161" i="2"/>
  <c r="K161" i="2"/>
  <c r="E161" i="2"/>
  <c r="Q156" i="2"/>
  <c r="K156" i="2"/>
  <c r="E156" i="2"/>
  <c r="G160" i="2"/>
  <c r="Q154" i="2"/>
  <c r="K154" i="2"/>
  <c r="E154" i="2"/>
  <c r="Q148" i="2"/>
  <c r="K148" i="2"/>
  <c r="E148" i="2"/>
  <c r="E144" i="2"/>
  <c r="Q137" i="2"/>
  <c r="K137" i="2"/>
  <c r="E137" i="2"/>
  <c r="Q129" i="2"/>
  <c r="K129" i="2"/>
  <c r="E129" i="2"/>
  <c r="Q121" i="2"/>
  <c r="K121" i="2"/>
  <c r="E121" i="2"/>
  <c r="Q104" i="2"/>
  <c r="K104" i="2"/>
  <c r="E104" i="2"/>
  <c r="Q100" i="2"/>
  <c r="K100" i="2"/>
  <c r="E100" i="2"/>
  <c r="Q96" i="2"/>
  <c r="K96" i="2"/>
  <c r="E96" i="2"/>
  <c r="Q90" i="2"/>
  <c r="K90" i="2"/>
  <c r="Q86" i="2"/>
  <c r="K86" i="2"/>
  <c r="Q82" i="2"/>
  <c r="K82" i="2"/>
  <c r="Q76" i="2"/>
  <c r="K76" i="2"/>
  <c r="E76" i="2"/>
  <c r="Q72" i="2"/>
  <c r="K72" i="2"/>
  <c r="E72" i="2"/>
  <c r="Q68" i="2"/>
  <c r="K68" i="2"/>
  <c r="E68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29" i="2"/>
  <c r="K29" i="2"/>
  <c r="E29" i="2"/>
  <c r="E21" i="2"/>
  <c r="K21" i="2"/>
  <c r="Q21" i="2"/>
  <c r="Q17" i="2"/>
  <c r="K17" i="2"/>
  <c r="E17" i="2"/>
  <c r="Q13" i="2"/>
  <c r="K13" i="2"/>
  <c r="E13" i="2"/>
  <c r="L30" i="1" l="1"/>
  <c r="C30" i="1"/>
  <c r="N28" i="1"/>
  <c r="B28" i="1" s="1"/>
  <c r="B30" i="1" s="1"/>
  <c r="V186" i="2"/>
  <c r="X25" i="2"/>
  <c r="X34" i="2" s="1"/>
  <c r="X184" i="2" s="1"/>
  <c r="J186" i="2"/>
  <c r="E183" i="2"/>
  <c r="K48" i="2"/>
  <c r="E80" i="2"/>
  <c r="K183" i="2"/>
  <c r="Q48" i="2"/>
  <c r="E48" i="2"/>
  <c r="Q183" i="2"/>
  <c r="X186" i="2" l="1"/>
  <c r="N30" i="1"/>
  <c r="I28" i="1"/>
  <c r="I30" i="1" s="1"/>
  <c r="M29" i="1"/>
  <c r="M30" i="1" s="1"/>
  <c r="K28" i="1"/>
  <c r="K30" i="1" s="1"/>
  <c r="M91" i="2"/>
  <c r="E108" i="2"/>
  <c r="Q108" i="2"/>
  <c r="K108" i="2"/>
  <c r="Q144" i="2"/>
  <c r="K144" i="2"/>
  <c r="K54" i="2"/>
  <c r="M182" i="2"/>
  <c r="G182" i="2"/>
  <c r="Q54" i="2"/>
  <c r="A5" i="2" l="1"/>
  <c r="A4" i="2"/>
  <c r="A3" i="2"/>
  <c r="A2" i="2"/>
  <c r="S173" i="2" l="1"/>
  <c r="M173" i="2"/>
  <c r="G173" i="2"/>
  <c r="S172" i="2"/>
  <c r="M172" i="2"/>
  <c r="G172" i="2"/>
  <c r="S171" i="2"/>
  <c r="M171" i="2"/>
  <c r="G171" i="2"/>
  <c r="S169" i="2"/>
  <c r="M169" i="2"/>
  <c r="G169" i="2"/>
  <c r="S168" i="2"/>
  <c r="M168" i="2"/>
  <c r="G168" i="2"/>
  <c r="S167" i="2"/>
  <c r="M167" i="2"/>
  <c r="G167" i="2"/>
  <c r="S164" i="2"/>
  <c r="M164" i="2"/>
  <c r="G164" i="2"/>
  <c r="S163" i="2"/>
  <c r="M163" i="2"/>
  <c r="G163" i="2"/>
  <c r="S162" i="2"/>
  <c r="M162" i="2"/>
  <c r="G162" i="2"/>
  <c r="S160" i="2"/>
  <c r="M160" i="2"/>
  <c r="S159" i="2"/>
  <c r="M159" i="2"/>
  <c r="G159" i="2"/>
  <c r="S158" i="2"/>
  <c r="M158" i="2"/>
  <c r="G158" i="2"/>
  <c r="S157" i="2"/>
  <c r="M157" i="2"/>
  <c r="G157" i="2"/>
  <c r="S152" i="2"/>
  <c r="M152" i="2"/>
  <c r="G152" i="2"/>
  <c r="S151" i="2"/>
  <c r="M151" i="2"/>
  <c r="G151" i="2"/>
  <c r="S150" i="2"/>
  <c r="M150" i="2"/>
  <c r="G150" i="2"/>
  <c r="S146" i="2"/>
  <c r="M146" i="2"/>
  <c r="G146" i="2"/>
  <c r="S142" i="2"/>
  <c r="M142" i="2"/>
  <c r="G142" i="2"/>
  <c r="S141" i="2"/>
  <c r="M141" i="2"/>
  <c r="G141" i="2"/>
  <c r="S140" i="2"/>
  <c r="M140" i="2"/>
  <c r="G140" i="2"/>
  <c r="S139" i="2"/>
  <c r="M139" i="2"/>
  <c r="G139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0" i="2"/>
  <c r="S128" i="2" s="1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M120" i="2" s="1"/>
  <c r="G113" i="2"/>
  <c r="S112" i="2"/>
  <c r="M112" i="2"/>
  <c r="G112" i="2"/>
  <c r="S111" i="2"/>
  <c r="M111" i="2"/>
  <c r="G111" i="2"/>
  <c r="S110" i="2"/>
  <c r="M110" i="2"/>
  <c r="G110" i="2"/>
  <c r="S107" i="2"/>
  <c r="M107" i="2"/>
  <c r="G107" i="2"/>
  <c r="S106" i="2"/>
  <c r="M106" i="2"/>
  <c r="G106" i="2"/>
  <c r="S105" i="2"/>
  <c r="M105" i="2"/>
  <c r="G105" i="2"/>
  <c r="S103" i="2"/>
  <c r="M103" i="2"/>
  <c r="G103" i="2"/>
  <c r="S102" i="2"/>
  <c r="M102" i="2"/>
  <c r="G102" i="2"/>
  <c r="S101" i="2"/>
  <c r="M101" i="2"/>
  <c r="G101" i="2"/>
  <c r="S99" i="2"/>
  <c r="M99" i="2"/>
  <c r="G99" i="2"/>
  <c r="S98" i="2"/>
  <c r="M98" i="2"/>
  <c r="G98" i="2"/>
  <c r="S97" i="2"/>
  <c r="M97" i="2"/>
  <c r="G97" i="2"/>
  <c r="S93" i="2"/>
  <c r="M93" i="2"/>
  <c r="G93" i="2"/>
  <c r="S92" i="2"/>
  <c r="M92" i="2"/>
  <c r="G92" i="2"/>
  <c r="S91" i="2"/>
  <c r="G91" i="2"/>
  <c r="S89" i="2"/>
  <c r="M89" i="2"/>
  <c r="G89" i="2"/>
  <c r="S88" i="2"/>
  <c r="M88" i="2"/>
  <c r="G88" i="2"/>
  <c r="S87" i="2"/>
  <c r="M87" i="2"/>
  <c r="G87" i="2"/>
  <c r="S85" i="2"/>
  <c r="M85" i="2"/>
  <c r="G85" i="2"/>
  <c r="S84" i="2"/>
  <c r="M84" i="2"/>
  <c r="G84" i="2"/>
  <c r="S83" i="2"/>
  <c r="M83" i="2"/>
  <c r="G83" i="2"/>
  <c r="S79" i="2"/>
  <c r="M79" i="2"/>
  <c r="G79" i="2"/>
  <c r="S78" i="2"/>
  <c r="M78" i="2"/>
  <c r="G78" i="2"/>
  <c r="S77" i="2"/>
  <c r="M77" i="2"/>
  <c r="G77" i="2"/>
  <c r="K80" i="2"/>
  <c r="S75" i="2"/>
  <c r="M75" i="2"/>
  <c r="G75" i="2"/>
  <c r="S74" i="2"/>
  <c r="M74" i="2"/>
  <c r="G74" i="2"/>
  <c r="S73" i="2"/>
  <c r="M73" i="2"/>
  <c r="G73" i="2"/>
  <c r="S71" i="2"/>
  <c r="M71" i="2"/>
  <c r="G71" i="2"/>
  <c r="S70" i="2"/>
  <c r="M70" i="2"/>
  <c r="G70" i="2"/>
  <c r="S69" i="2"/>
  <c r="M69" i="2"/>
  <c r="G69" i="2"/>
  <c r="S67" i="2"/>
  <c r="M67" i="2"/>
  <c r="G67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S31" i="2"/>
  <c r="M31" i="2"/>
  <c r="S30" i="2"/>
  <c r="M30" i="2"/>
  <c r="S24" i="2"/>
  <c r="M24" i="2"/>
  <c r="G24" i="2"/>
  <c r="S23" i="2"/>
  <c r="M23" i="2"/>
  <c r="G23" i="2"/>
  <c r="S22" i="2"/>
  <c r="M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6" i="2" l="1"/>
  <c r="Y56" i="2" s="1"/>
  <c r="Z56" i="2" s="1"/>
  <c r="W30" i="2"/>
  <c r="W14" i="2"/>
  <c r="Y14" i="2" s="1"/>
  <c r="Z14" i="2" s="1"/>
  <c r="W24" i="2"/>
  <c r="Y24" i="2" s="1"/>
  <c r="Z24" i="2" s="1"/>
  <c r="W42" i="2"/>
  <c r="Y42" i="2" s="1"/>
  <c r="Z42" i="2" s="1"/>
  <c r="W47" i="2"/>
  <c r="Y47" i="2" s="1"/>
  <c r="Z47" i="2" s="1"/>
  <c r="W52" i="2"/>
  <c r="Y52" i="2" s="1"/>
  <c r="Z52" i="2" s="1"/>
  <c r="W62" i="2"/>
  <c r="Y62" i="2" s="1"/>
  <c r="Z62" i="2" s="1"/>
  <c r="W69" i="2"/>
  <c r="Y69" i="2" s="1"/>
  <c r="Z69" i="2" s="1"/>
  <c r="W74" i="2"/>
  <c r="Y74" i="2" s="1"/>
  <c r="Z74" i="2" s="1"/>
  <c r="W83" i="2"/>
  <c r="Y83" i="2" s="1"/>
  <c r="Z83" i="2" s="1"/>
  <c r="W88" i="2"/>
  <c r="Y88" i="2" s="1"/>
  <c r="Z88" i="2" s="1"/>
  <c r="W92" i="2"/>
  <c r="Y92" i="2" s="1"/>
  <c r="Z92" i="2" s="1"/>
  <c r="W99" i="2"/>
  <c r="Y99" i="2" s="1"/>
  <c r="Z99" i="2" s="1"/>
  <c r="W105" i="2"/>
  <c r="Y105" i="2" s="1"/>
  <c r="Z105" i="2" s="1"/>
  <c r="W111" i="2"/>
  <c r="Y111" i="2" s="1"/>
  <c r="Z111" i="2" s="1"/>
  <c r="W115" i="2"/>
  <c r="Y115" i="2" s="1"/>
  <c r="Z115" i="2" s="1"/>
  <c r="W119" i="2"/>
  <c r="Y119" i="2" s="1"/>
  <c r="Z119" i="2" s="1"/>
  <c r="W123" i="2"/>
  <c r="Y123" i="2" s="1"/>
  <c r="Z123" i="2" s="1"/>
  <c r="W127" i="2"/>
  <c r="Y127" i="2" s="1"/>
  <c r="Z127" i="2" s="1"/>
  <c r="W134" i="2"/>
  <c r="Y134" i="2" s="1"/>
  <c r="Z134" i="2" s="1"/>
  <c r="W141" i="2"/>
  <c r="Y141" i="2" s="1"/>
  <c r="Z141" i="2" s="1"/>
  <c r="W151" i="2"/>
  <c r="Y151" i="2" s="1"/>
  <c r="Z151" i="2" s="1"/>
  <c r="W159" i="2"/>
  <c r="Y159" i="2" s="1"/>
  <c r="Z159" i="2" s="1"/>
  <c r="W163" i="2"/>
  <c r="Y163" i="2" s="1"/>
  <c r="Z163" i="2" s="1"/>
  <c r="W169" i="2"/>
  <c r="Y169" i="2" s="1"/>
  <c r="Z169" i="2" s="1"/>
  <c r="W19" i="2"/>
  <c r="Y19" i="2" s="1"/>
  <c r="Z19" i="2" s="1"/>
  <c r="W37" i="2"/>
  <c r="Y37" i="2" s="1"/>
  <c r="Z37" i="2" s="1"/>
  <c r="W18" i="2"/>
  <c r="S59" i="2"/>
  <c r="W16" i="2"/>
  <c r="Y16" i="2" s="1"/>
  <c r="Z16" i="2" s="1"/>
  <c r="W22" i="2"/>
  <c r="W31" i="2"/>
  <c r="Y31" i="2" s="1"/>
  <c r="Z31" i="2" s="1"/>
  <c r="W39" i="2"/>
  <c r="Y39" i="2" s="1"/>
  <c r="Z39" i="2" s="1"/>
  <c r="W45" i="2"/>
  <c r="W55" i="2"/>
  <c r="W60" i="2"/>
  <c r="W71" i="2"/>
  <c r="Y71" i="2" s="1"/>
  <c r="Z71" i="2" s="1"/>
  <c r="W78" i="2"/>
  <c r="Y78" i="2" s="1"/>
  <c r="Z78" i="2" s="1"/>
  <c r="W85" i="2"/>
  <c r="Y85" i="2" s="1"/>
  <c r="Z85" i="2" s="1"/>
  <c r="W91" i="2"/>
  <c r="Y91" i="2" s="1"/>
  <c r="Z91" i="2" s="1"/>
  <c r="W97" i="2"/>
  <c r="W102" i="2"/>
  <c r="Y102" i="2" s="1"/>
  <c r="Z102" i="2" s="1"/>
  <c r="W107" i="2"/>
  <c r="Y107" i="2" s="1"/>
  <c r="Z107" i="2" s="1"/>
  <c r="W113" i="2"/>
  <c r="Y113" i="2" s="1"/>
  <c r="Z113" i="2" s="1"/>
  <c r="W117" i="2"/>
  <c r="Y117" i="2" s="1"/>
  <c r="Z117" i="2" s="1"/>
  <c r="S129" i="2"/>
  <c r="W125" i="2"/>
  <c r="Y125" i="2" s="1"/>
  <c r="Z125" i="2" s="1"/>
  <c r="W132" i="2"/>
  <c r="Y132" i="2" s="1"/>
  <c r="Z132" i="2" s="1"/>
  <c r="W139" i="2"/>
  <c r="Y139" i="2" s="1"/>
  <c r="Z139" i="2" s="1"/>
  <c r="W146" i="2"/>
  <c r="W157" i="2"/>
  <c r="W167" i="2"/>
  <c r="W172" i="2"/>
  <c r="Y172" i="2" s="1"/>
  <c r="Z172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W67" i="2"/>
  <c r="Y67" i="2" s="1"/>
  <c r="Z67" i="2" s="1"/>
  <c r="M68" i="2"/>
  <c r="W70" i="2"/>
  <c r="Y70" i="2" s="1"/>
  <c r="Z70" i="2" s="1"/>
  <c r="W73" i="2"/>
  <c r="S72" i="2"/>
  <c r="W75" i="2"/>
  <c r="Y75" i="2" s="1"/>
  <c r="Z75" i="2" s="1"/>
  <c r="W77" i="2"/>
  <c r="S76" i="2"/>
  <c r="W79" i="2"/>
  <c r="Y79" i="2" s="1"/>
  <c r="Z79" i="2" s="1"/>
  <c r="M82" i="2"/>
  <c r="W84" i="2"/>
  <c r="Y84" i="2" s="1"/>
  <c r="Z84" i="2" s="1"/>
  <c r="W87" i="2"/>
  <c r="W89" i="2"/>
  <c r="Y89" i="2" s="1"/>
  <c r="Z89" i="2" s="1"/>
  <c r="S90" i="2"/>
  <c r="M90" i="2"/>
  <c r="W93" i="2"/>
  <c r="Y93" i="2" s="1"/>
  <c r="Z93" i="2" s="1"/>
  <c r="W98" i="2"/>
  <c r="Y98" i="2" s="1"/>
  <c r="Z98" i="2" s="1"/>
  <c r="W101" i="2"/>
  <c r="S100" i="2"/>
  <c r="W103" i="2"/>
  <c r="Y103" i="2" s="1"/>
  <c r="Z103" i="2" s="1"/>
  <c r="M104" i="2"/>
  <c r="W106" i="2"/>
  <c r="Y106" i="2" s="1"/>
  <c r="Z106" i="2" s="1"/>
  <c r="W110" i="2"/>
  <c r="Y110" i="2" s="1"/>
  <c r="Z110" i="2" s="1"/>
  <c r="S121" i="2"/>
  <c r="W112" i="2"/>
  <c r="Y112" i="2" s="1"/>
  <c r="Z112" i="2" s="1"/>
  <c r="W114" i="2"/>
  <c r="Y114" i="2" s="1"/>
  <c r="Z114" i="2" s="1"/>
  <c r="W116" i="2"/>
  <c r="Y116" i="2" s="1"/>
  <c r="Z116" i="2" s="1"/>
  <c r="W118" i="2"/>
  <c r="Y118" i="2" s="1"/>
  <c r="Z118" i="2" s="1"/>
  <c r="W124" i="2"/>
  <c r="W126" i="2"/>
  <c r="Y126" i="2" s="1"/>
  <c r="Z126" i="2" s="1"/>
  <c r="W131" i="2"/>
  <c r="Y131" i="2" s="1"/>
  <c r="Z131" i="2" s="1"/>
  <c r="W133" i="2"/>
  <c r="Y133" i="2" s="1"/>
  <c r="Z133" i="2" s="1"/>
  <c r="W135" i="2"/>
  <c r="Y135" i="2" s="1"/>
  <c r="Z135" i="2" s="1"/>
  <c r="W140" i="2"/>
  <c r="Y140" i="2" s="1"/>
  <c r="Z140" i="2" s="1"/>
  <c r="W142" i="2"/>
  <c r="Y142" i="2" s="1"/>
  <c r="Z142" i="2" s="1"/>
  <c r="W150" i="2"/>
  <c r="Y150" i="2" s="1"/>
  <c r="Z150" i="2" s="1"/>
  <c r="W152" i="2"/>
  <c r="Y152" i="2" s="1"/>
  <c r="Z152" i="2" s="1"/>
  <c r="W158" i="2"/>
  <c r="Y158" i="2" s="1"/>
  <c r="Z158" i="2" s="1"/>
  <c r="W160" i="2"/>
  <c r="Y160" i="2" s="1"/>
  <c r="Z160" i="2" s="1"/>
  <c r="W162" i="2"/>
  <c r="W164" i="2"/>
  <c r="Y164" i="2" s="1"/>
  <c r="Z164" i="2" s="1"/>
  <c r="W168" i="2"/>
  <c r="Y168" i="2" s="1"/>
  <c r="Z168" i="2" s="1"/>
  <c r="W171" i="2"/>
  <c r="W173" i="2"/>
  <c r="Y173" i="2" s="1"/>
  <c r="Z173" i="2" s="1"/>
  <c r="S13" i="2"/>
  <c r="Q26" i="2" s="1"/>
  <c r="S40" i="2"/>
  <c r="S54" i="2"/>
  <c r="S86" i="2"/>
  <c r="M96" i="2"/>
  <c r="S166" i="2"/>
  <c r="S21" i="2"/>
  <c r="Q28" i="2" s="1"/>
  <c r="S28" i="2" s="1"/>
  <c r="M29" i="2"/>
  <c r="S36" i="2"/>
  <c r="M40" i="2"/>
  <c r="S44" i="2"/>
  <c r="S148" i="2"/>
  <c r="M170" i="2"/>
  <c r="M50" i="2"/>
  <c r="M63" i="2"/>
  <c r="M13" i="2"/>
  <c r="Q27" i="2"/>
  <c r="S27" i="2" s="1"/>
  <c r="S68" i="2"/>
  <c r="M72" i="2"/>
  <c r="S96" i="2"/>
  <c r="M21" i="2"/>
  <c r="K28" i="2" s="1"/>
  <c r="M28" i="2" s="1"/>
  <c r="M36" i="2"/>
  <c r="M44" i="2"/>
  <c r="M59" i="2"/>
  <c r="M76" i="2"/>
  <c r="S82" i="2"/>
  <c r="M86" i="2"/>
  <c r="M100" i="2"/>
  <c r="S104" i="2"/>
  <c r="M121" i="2"/>
  <c r="M166" i="2"/>
  <c r="G17" i="2"/>
  <c r="G29" i="2"/>
  <c r="G40" i="2"/>
  <c r="G50" i="2"/>
  <c r="G63" i="2"/>
  <c r="G72" i="2"/>
  <c r="G76" i="2"/>
  <c r="G86" i="2"/>
  <c r="G100" i="2"/>
  <c r="M154" i="2"/>
  <c r="M148" i="2"/>
  <c r="G156" i="2"/>
  <c r="S165" i="2"/>
  <c r="S161" i="2" s="1"/>
  <c r="S156" i="2"/>
  <c r="G166" i="2"/>
  <c r="G13" i="2"/>
  <c r="M17" i="2"/>
  <c r="K27" i="2" s="1"/>
  <c r="M27" i="2" s="1"/>
  <c r="G21" i="2"/>
  <c r="G36" i="2"/>
  <c r="G44" i="2"/>
  <c r="G59" i="2"/>
  <c r="G68" i="2"/>
  <c r="G82" i="2"/>
  <c r="G90" i="2"/>
  <c r="G96" i="2"/>
  <c r="G104" i="2"/>
  <c r="G120" i="2"/>
  <c r="W120" i="2" s="1"/>
  <c r="Y120" i="2" s="1"/>
  <c r="Z120" i="2" s="1"/>
  <c r="G148" i="2"/>
  <c r="M165" i="2"/>
  <c r="M161" i="2" s="1"/>
  <c r="M156" i="2"/>
  <c r="G170" i="2"/>
  <c r="S182" i="2"/>
  <c r="W182" i="2" s="1"/>
  <c r="Y182" i="2" s="1"/>
  <c r="Z182" i="2" s="1"/>
  <c r="M54" i="2"/>
  <c r="G128" i="2"/>
  <c r="G165" i="2"/>
  <c r="S153" i="2"/>
  <c r="Q80" i="2"/>
  <c r="M128" i="2"/>
  <c r="M136" i="2" s="1"/>
  <c r="M137" i="2" s="1"/>
  <c r="S136" i="2"/>
  <c r="S137" i="2" s="1"/>
  <c r="S57" i="2" l="1"/>
  <c r="S108" i="2"/>
  <c r="W17" i="2"/>
  <c r="Y17" i="2" s="1"/>
  <c r="Z17" i="2" s="1"/>
  <c r="M48" i="2"/>
  <c r="S48" i="2"/>
  <c r="W40" i="2"/>
  <c r="Y40" i="2" s="1"/>
  <c r="Z40" i="2" s="1"/>
  <c r="S94" i="2"/>
  <c r="W128" i="2"/>
  <c r="Y128" i="2" s="1"/>
  <c r="Z128" i="2" s="1"/>
  <c r="W44" i="2"/>
  <c r="W13" i="2"/>
  <c r="Y30" i="2"/>
  <c r="Z30" i="2" s="1"/>
  <c r="W29" i="2"/>
  <c r="Y29" i="2" s="1"/>
  <c r="Z29" i="2" s="1"/>
  <c r="Y162" i="2"/>
  <c r="Z162" i="2" s="1"/>
  <c r="W72" i="2"/>
  <c r="Y72" i="2" s="1"/>
  <c r="Z72" i="2" s="1"/>
  <c r="Y73" i="2"/>
  <c r="Z73" i="2" s="1"/>
  <c r="Y41" i="2"/>
  <c r="Z41" i="2" s="1"/>
  <c r="M57" i="2"/>
  <c r="W170" i="2"/>
  <c r="Y170" i="2" s="1"/>
  <c r="Z170" i="2" s="1"/>
  <c r="Y171" i="2"/>
  <c r="Z171" i="2" s="1"/>
  <c r="W76" i="2"/>
  <c r="Y76" i="2" s="1"/>
  <c r="Z76" i="2" s="1"/>
  <c r="Y77" i="2"/>
  <c r="Z77" i="2" s="1"/>
  <c r="W63" i="2"/>
  <c r="Y64" i="2"/>
  <c r="Z64" i="2" s="1"/>
  <c r="W50" i="2"/>
  <c r="Y50" i="2" s="1"/>
  <c r="Z50" i="2" s="1"/>
  <c r="Y51" i="2"/>
  <c r="Z51" i="2" s="1"/>
  <c r="W166" i="2"/>
  <c r="Y166" i="2" s="1"/>
  <c r="Z166" i="2" s="1"/>
  <c r="Y167" i="2"/>
  <c r="Z167" i="2" s="1"/>
  <c r="W36" i="2"/>
  <c r="Y36" i="2" s="1"/>
  <c r="Z36" i="2" s="1"/>
  <c r="W82" i="2"/>
  <c r="W86" i="2"/>
  <c r="Y86" i="2" s="1"/>
  <c r="Z86" i="2" s="1"/>
  <c r="Y87" i="2"/>
  <c r="Z87" i="2" s="1"/>
  <c r="Y18" i="2"/>
  <c r="Z18" i="2" s="1"/>
  <c r="W96" i="2"/>
  <c r="Y96" i="2" s="1"/>
  <c r="Z96" i="2" s="1"/>
  <c r="Y97" i="2"/>
  <c r="Z97" i="2" s="1"/>
  <c r="Y45" i="2"/>
  <c r="Z45" i="2" s="1"/>
  <c r="M80" i="2"/>
  <c r="M183" i="2"/>
  <c r="Q25" i="2"/>
  <c r="W100" i="2"/>
  <c r="Y100" i="2" s="1"/>
  <c r="Z100" i="2" s="1"/>
  <c r="Y101" i="2"/>
  <c r="Z101" i="2" s="1"/>
  <c r="M94" i="2"/>
  <c r="W90" i="2"/>
  <c r="Y90" i="2" s="1"/>
  <c r="Z90" i="2" s="1"/>
  <c r="W156" i="2"/>
  <c r="Y156" i="2" s="1"/>
  <c r="Z156" i="2" s="1"/>
  <c r="Y157" i="2"/>
  <c r="Z157" i="2" s="1"/>
  <c r="W59" i="2"/>
  <c r="Y59" i="2" s="1"/>
  <c r="Z59" i="2" s="1"/>
  <c r="Y60" i="2"/>
  <c r="Z60" i="2" s="1"/>
  <c r="W68" i="2"/>
  <c r="Y68" i="2" s="1"/>
  <c r="Z68" i="2" s="1"/>
  <c r="K26" i="2"/>
  <c r="M26" i="2" s="1"/>
  <c r="M25" i="2" s="1"/>
  <c r="M34" i="2" s="1"/>
  <c r="Y124" i="2"/>
  <c r="Z124" i="2" s="1"/>
  <c r="M108" i="2"/>
  <c r="S80" i="2"/>
  <c r="W148" i="2"/>
  <c r="Y148" i="2" s="1"/>
  <c r="Z148" i="2" s="1"/>
  <c r="Y146" i="2"/>
  <c r="Z146" i="2" s="1"/>
  <c r="W54" i="2"/>
  <c r="Y55" i="2"/>
  <c r="Z55" i="2" s="1"/>
  <c r="W21" i="2"/>
  <c r="Y21" i="2" s="1"/>
  <c r="Z21" i="2" s="1"/>
  <c r="Y22" i="2"/>
  <c r="Z22" i="2" s="1"/>
  <c r="W104" i="2"/>
  <c r="S154" i="2"/>
  <c r="W153" i="2"/>
  <c r="Y153" i="2" s="1"/>
  <c r="Z153" i="2" s="1"/>
  <c r="W121" i="2"/>
  <c r="Y121" i="2" s="1"/>
  <c r="Z121" i="2" s="1"/>
  <c r="W165" i="2"/>
  <c r="Y165" i="2" s="1"/>
  <c r="Z165" i="2" s="1"/>
  <c r="G48" i="2"/>
  <c r="G108" i="2"/>
  <c r="G94" i="2"/>
  <c r="G136" i="2"/>
  <c r="W136" i="2" s="1"/>
  <c r="G129" i="2"/>
  <c r="E28" i="2"/>
  <c r="G28" i="2" s="1"/>
  <c r="W28" i="2" s="1"/>
  <c r="Y28" i="2" s="1"/>
  <c r="Z28" i="2" s="1"/>
  <c r="E26" i="2"/>
  <c r="G26" i="2" s="1"/>
  <c r="M129" i="2"/>
  <c r="G121" i="2"/>
  <c r="G57" i="2"/>
  <c r="E27" i="2"/>
  <c r="G27" i="2" s="1"/>
  <c r="W27" i="2" s="1"/>
  <c r="Y27" i="2" s="1"/>
  <c r="Z27" i="2" s="1"/>
  <c r="S170" i="2"/>
  <c r="S183" i="2" s="1"/>
  <c r="G161" i="2"/>
  <c r="G154" i="2"/>
  <c r="G80" i="2"/>
  <c r="M143" i="2"/>
  <c r="M144" i="2" s="1"/>
  <c r="G143" i="2"/>
  <c r="S26" i="2"/>
  <c r="S25" i="2" s="1"/>
  <c r="S34" i="2" s="1"/>
  <c r="S143" i="2"/>
  <c r="S144" i="2" s="1"/>
  <c r="K25" i="2" l="1"/>
  <c r="W129" i="2"/>
  <c r="Y129" i="2" s="1"/>
  <c r="Z129" i="2" s="1"/>
  <c r="W26" i="2"/>
  <c r="W25" i="2" s="1"/>
  <c r="W34" i="2" s="1"/>
  <c r="M184" i="2"/>
  <c r="M186" i="2" s="1"/>
  <c r="W137" i="2"/>
  <c r="Y137" i="2" s="1"/>
  <c r="Z137" i="2" s="1"/>
  <c r="Y136" i="2"/>
  <c r="Z136" i="2" s="1"/>
  <c r="W108" i="2"/>
  <c r="Y108" i="2" s="1"/>
  <c r="Z108" i="2" s="1"/>
  <c r="Y104" i="2"/>
  <c r="Z104" i="2" s="1"/>
  <c r="W57" i="2"/>
  <c r="Y57" i="2" s="1"/>
  <c r="Z57" i="2" s="1"/>
  <c r="Y54" i="2"/>
  <c r="Z54" i="2" s="1"/>
  <c r="W94" i="2"/>
  <c r="Y94" i="2" s="1"/>
  <c r="Z94" i="2" s="1"/>
  <c r="Y82" i="2"/>
  <c r="Z82" i="2" s="1"/>
  <c r="Y13" i="2"/>
  <c r="Z13" i="2" s="1"/>
  <c r="W154" i="2"/>
  <c r="Y154" i="2" s="1"/>
  <c r="Z154" i="2" s="1"/>
  <c r="W48" i="2"/>
  <c r="Y48" i="2" s="1"/>
  <c r="Z48" i="2" s="1"/>
  <c r="Y44" i="2"/>
  <c r="Z44" i="2" s="1"/>
  <c r="W80" i="2"/>
  <c r="Y80" i="2" s="1"/>
  <c r="Z80" i="2" s="1"/>
  <c r="Y63" i="2"/>
  <c r="Z63" i="2" s="1"/>
  <c r="W161" i="2"/>
  <c r="Y161" i="2" s="1"/>
  <c r="Z161" i="2" s="1"/>
  <c r="W143" i="2"/>
  <c r="S184" i="2"/>
  <c r="G25" i="2"/>
  <c r="G144" i="2"/>
  <c r="E25" i="2"/>
  <c r="G183" i="2"/>
  <c r="G137" i="2"/>
  <c r="L27" i="1" l="1"/>
  <c r="Y26" i="2"/>
  <c r="Z26" i="2" s="1"/>
  <c r="W183" i="2"/>
  <c r="Y183" i="2" s="1"/>
  <c r="Z183" i="2" s="1"/>
  <c r="W144" i="2"/>
  <c r="Y144" i="2" s="1"/>
  <c r="Z144" i="2" s="1"/>
  <c r="Y143" i="2"/>
  <c r="Z143" i="2" s="1"/>
  <c r="G34" i="2"/>
  <c r="G184" i="2" s="1"/>
  <c r="C27" i="1" l="1"/>
  <c r="S186" i="2"/>
  <c r="Y25" i="2"/>
  <c r="Z25" i="2" s="1"/>
  <c r="N27" i="1" l="1"/>
  <c r="G186" i="2"/>
  <c r="Y34" i="2"/>
  <c r="W184" i="2"/>
  <c r="W186" i="2" l="1"/>
  <c r="I27" i="1"/>
  <c r="K27" i="1"/>
  <c r="B27" i="1"/>
  <c r="Z34" i="2"/>
  <c r="Y184" i="2"/>
  <c r="Z184" i="2" s="1"/>
</calcChain>
</file>

<file path=xl/sharedStrings.xml><?xml version="1.0" encoding="utf-8"?>
<sst xmlns="http://schemas.openxmlformats.org/spreadsheetml/2006/main" count="679" uniqueCount="365">
  <si>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</si>
  <si>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</si>
  <si>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</si>
  <si>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</si>
  <si>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</si>
  <si>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</si>
  <si>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</si>
  <si>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</si>
  <si>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</si>
  <si>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</si>
  <si>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</si>
  <si>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</si>
  <si>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</si>
  <si>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</si>
  <si>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</si>
  <si>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</si>
  <si>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</si>
  <si>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</si>
  <si>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</si>
  <si>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</si>
  <si>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</si>
  <si>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</si>
  <si>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</si>
  <si>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</si>
  <si>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</si>
  <si>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</si>
  <si>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</si>
  <si>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</si>
  <si>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</si>
  <si>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</si>
  <si>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</si>
  <si>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</si>
  <si>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</si>
  <si>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</si>
  <si>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</si>
  <si>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</si>
  <si>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</si>
  <si>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</si>
  <si>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</si>
  <si>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</si>
  <si>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</si>
  <si>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</si>
  <si>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</si>
  <si>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</si>
  <si>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</si>
  <si>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</si>
  <si>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</si>
  <si>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</si>
  <si>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</si>
  <si>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</si>
  <si>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</si>
  <si>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</si>
  <si>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</si>
  <si>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</si>
  <si>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</si>
  <si>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</si>
  <si>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</si>
  <si>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</si>
  <si>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</si>
  <si>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</si>
  <si>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</si>
  <si>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</si>
  <si>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</si>
  <si>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</si>
  <si>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</si>
  <si>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</si>
  <si>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</si>
  <si>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</si>
  <si>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</si>
  <si>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</si>
  <si>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</si>
  <si>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</si>
  <si>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</si>
  <si>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</si>
  <si>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</si>
  <si>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</si>
  <si>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</si>
  <si>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</si>
  <si>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</si>
  <si>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</si>
  <si>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</si>
  <si>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</si>
  <si>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</si>
  <si>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</si>
  <si>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</si>
  <si>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</si>
  <si>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</si>
  <si>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</si>
  <si>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</si>
  <si>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</si>
  <si>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</si>
  <si>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</si>
  <si>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</si>
  <si>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</si>
  <si>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</si>
  <si>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</si>
  <si>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</si>
  <si>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</si>
  <si>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</si>
  <si>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</si>
  <si>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</si>
  <si>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</si>
  <si>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</si>
  <si>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</si>
  <si>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</si>
  <si>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</si>
  <si>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</si>
  <si>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</si>
  <si>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</si>
  <si>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</si>
  <si>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</si>
  <si>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</si>
  <si>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</si>
  <si>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</si>
  <si>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</si>
  <si>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</si>
  <si>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</si>
  <si>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</si>
  <si>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</si>
  <si>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</si>
  <si>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</si>
  <si>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</si>
  <si>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</si>
  <si>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</si>
  <si>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</si>
  <si>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</si>
  <si>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</si>
  <si>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</si>
  <si>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</si>
  <si>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</si>
  <si>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</si>
  <si>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</si>
  <si>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</si>
  <si>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</si>
  <si>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</si>
  <si>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</si>
  <si>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</si>
  <si>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</si>
  <si>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</si>
  <si>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</si>
  <si>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</si>
  <si>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</si>
  <si>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</si>
  <si>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</si>
  <si>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</si>
  <si>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</si>
  <si>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</si>
  <si>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</si>
  <si>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</si>
  <si>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</si>
  <si>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</si>
  <si>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</si>
  <si>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</si>
  <si>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</si>
  <si>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</si>
  <si>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</si>
  <si>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</si>
  <si>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</si>
  <si>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</si>
  <si>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</si>
  <si>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</si>
  <si>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</si>
  <si>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</si>
  <si>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</si>
  <si>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</si>
  <si>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</si>
  <si>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</si>
  <si>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</si>
  <si>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</si>
  <si>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</si>
  <si>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</si>
  <si>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</si>
  <si>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</si>
  <si>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</si>
  <si>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</si>
  <si>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</si>
  <si>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</si>
  <si>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</si>
  <si>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</si>
  <si>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</si>
  <si>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</si>
  <si>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</si>
  <si>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Послуги верстки</t>
  </si>
  <si>
    <t>8.3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</si>
  <si>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</si>
  <si>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</si>
  <si>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</si>
  <si>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</si>
  <si>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</si>
  <si>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</si>
  <si>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</si>
  <si>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</si>
  <si>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</si>
  <si>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</si>
  <si>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</si>
  <si>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</si>
  <si>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</si>
  <si>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</si>
  <si>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</si>
  <si>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</si>
  <si>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</si>
  <si>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</si>
  <si>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</si>
  <si>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</si>
  <si>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</si>
  <si>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</si>
  <si>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</si>
  <si>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</si>
  <si>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</si>
  <si>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</si>
  <si>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</si>
  <si>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</si>
  <si>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</si>
  <si>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</si>
  <si>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</si>
  <si>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</si>
  <si>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</si>
  <si>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</si>
  <si>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</si>
  <si>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</si>
  <si>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</si>
  <si>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</si>
  <si>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</si>
  <si>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</si>
  <si>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</si>
  <si>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</si>
  <si>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</si>
  <si>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</si>
  <si>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</si>
  <si>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</si>
  <si>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</si>
  <si>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</si>
  <si>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</si>
  <si>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</si>
  <si>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</si>
  <si>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</si>
  <si>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</si>
  <si>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</si>
  <si>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</si>
  <si>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</si>
  <si>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</si>
  <si>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</si>
  <si>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</si>
  <si>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</si>
  <si>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</si>
  <si>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</si>
  <si>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</si>
  <si>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</si>
  <si>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</si>
  <si>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</si>
  <si>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</si>
  <si>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</si>
  <si>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</si>
  <si>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</si>
  <si>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</si>
  <si>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</si>
  <si>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</si>
  <si>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</si>
  <si>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</si>
  <si>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</si>
  <si>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</si>
  <si>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</si>
  <si>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</si>
  <si>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</si>
  <si>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</si>
  <si>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</si>
  <si>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</si>
  <si>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</si>
  <si>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</si>
  <si>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</si>
  <si>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</si>
  <si>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</si>
  <si>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</si>
  <si>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</si>
  <si>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</si>
  <si>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</si>
  <si>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</si>
  <si>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</si>
  <si>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</si>
  <si>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</si>
  <si>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</si>
  <si>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</si>
  <si>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</si>
  <si>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</si>
  <si>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</si>
  <si>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</si>
  <si>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</si>
  <si>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</si>
  <si>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</si>
  <si>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</si>
  <si>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</si>
  <si>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</si>
  <si>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</si>
  <si>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</si>
  <si>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</si>
  <si>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</si>
  <si>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</si>
  <si>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</si>
  <si>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</si>
  <si>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</si>
  <si>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</si>
  <si>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</si>
  <si>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</si>
  <si>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</si>
  <si>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</si>
  <si>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Коршунова Світлана Василівна, проектний менеджер</t>
  </si>
  <si>
    <t>Коршунов Валерій Юрійович, куратор проекту</t>
  </si>
  <si>
    <t>Ярослав Костенко, технічний менеджер проекту</t>
  </si>
  <si>
    <t>Світлана Єгорова, бухгалтер проекту</t>
  </si>
  <si>
    <t>1.5.4</t>
  </si>
  <si>
    <t>Набір потолочного кріплення для VR-окулярів</t>
  </si>
  <si>
    <t>Оренда галереї для проведення бієналле (700 кв.м.)</t>
  </si>
  <si>
    <t xml:space="preserve">Оренда VR-окулярів Oculus Quest 2 10 шт. </t>
  </si>
  <si>
    <t>4.2.4</t>
  </si>
  <si>
    <t xml:space="preserve">Оренда 15 ТБ панелей зі стійками. </t>
  </si>
  <si>
    <t>4.2.5</t>
  </si>
  <si>
    <t xml:space="preserve">Оренда 10 проекторів від 3000 лм. </t>
  </si>
  <si>
    <t>4.2.7</t>
  </si>
  <si>
    <t>Оренда звукового та світлового обладнання</t>
  </si>
  <si>
    <t>Альфредо Барозо, іспанський діджитал-митець</t>
  </si>
  <si>
    <t>Накопичувачі 1 ТБ з високою швидкісттю для зберигання та відтворення медійних матеріалів проекту. Експонатів, контенту експонатів тощо.</t>
  </si>
  <si>
    <t>Промонабір 100 блокнотів А5 + 100 ручок для кожного міста виставки</t>
  </si>
  <si>
    <t>Друк флаєрів для роздачи під час проведення події</t>
  </si>
  <si>
    <t>Друк банерів для брендування локацій</t>
  </si>
  <si>
    <t xml:space="preserve">Друк інформаціних пресс-волів </t>
  </si>
  <si>
    <t>Друк великих інформаційних вказівників з ПВХ. Розмір 2 на 3 м. Великі інформаційні вкізівники, що будуть використовуватись під час проведення події та для брендування локацій. 8 листів</t>
  </si>
  <si>
    <t>Послуги коректора українська, англійська та іспанська мова</t>
  </si>
  <si>
    <t>Друк брошури - каталогу та програми бієналле</t>
  </si>
  <si>
    <t xml:space="preserve">Послуги зі створення фотозвітів та фотофіксації з різних етапів проекту. </t>
  </si>
  <si>
    <t xml:space="preserve">Послуги зі створення анонсуючого відео для просування проекту. Анонсуюче відео проекту - коротка відеопрезентація, що використовується в промоцілях проекту, розповсюджується у соціальних мережах. 
</t>
  </si>
  <si>
    <t>Просування у facebook, instagram google та youtube новин та матеріалів проекту внутрішніми засобами реклами. Таргетована реклама. 500 000 контактів.
3 місяців по 25 000 грн.</t>
  </si>
  <si>
    <t>Послуги смм по адмініструванню соц. мереж проекту у Facebook, Instagram. Послуги адаптації контент-плану, створення та розміщення контенту, модерування реклами</t>
  </si>
  <si>
    <t xml:space="preserve">Послуги з розміщення PR-статей про проект у ЗМІ та пабліках в Україні  (не меньше 10 публікацій на національних ресурсах) </t>
  </si>
  <si>
    <t>500000</t>
  </si>
  <si>
    <t>шт</t>
  </si>
  <si>
    <t>Комплексні послуги зі cтворення веб-сторінки проекту українською та анлійською. Великий лендінг пейдж, де буде проведено презентацією артистів та експонатів, деякі експонати у віртуальних оточеннях, графік роботи локацій, відомості про артистів тощо. Оптимізація для пошуковиків.</t>
  </si>
  <si>
    <t>Письмовий переклад з української на англійську мову</t>
  </si>
  <si>
    <t>Письмовий переклад з української на іспанську мову</t>
  </si>
  <si>
    <t>Юридичні послуги. 2 мови: англійська та українська.</t>
  </si>
  <si>
    <t>Послуги зі створення великого якісного відео-звіту проекту. Відео тривалісттю від 10 хв. Створення сценарію, з'йомка, монтаж, зведення, колорування, графічної обробки, додавання титрів, заставки.</t>
  </si>
  <si>
    <t>Послуги з проведення онлайн стріму 6 панелей онлайн форуму (освітніх та нетворкінг подій під час проекту)</t>
  </si>
  <si>
    <t>Послуги Хорхе Лех-Поланскі (Юрій Лех), міжнародний куратор проекту</t>
  </si>
  <si>
    <t>Витрати на залучення артистів аудіо-візуальних перформансів</t>
  </si>
  <si>
    <t>Витрати на залучення експонатів українських митців</t>
  </si>
  <si>
    <t>Витрати на залучення експонатів міжнародних митців</t>
  </si>
  <si>
    <t>Витрати на залучення спікерів 6 панелей онлайн форуму (освітніх та нетворкінг подій під час проекту), 12 українських та міжнародних спікерів</t>
  </si>
  <si>
    <t>Послуги модератора 6 панелей онлайн форуму (освітніх та нетворкінг подій під час проекту)</t>
  </si>
  <si>
    <t>Послуги графічного дизайнеру зі створення головного дизайну проекту, віжуалів проекту, ресайзів, обкладинки на фейсбук та обробка картинок у соц.мережи, віжуали на сайт, шаблони для соціальних мереж, розробка макетів для поліграфії та ін.</t>
  </si>
  <si>
    <t>Послуги з фінального моніторінгу комунікаційної кампанії</t>
  </si>
  <si>
    <t>13.4.9</t>
  </si>
  <si>
    <t>Послуги медіаторів на локаціях бієнале. 14 днів. 4 особи.</t>
  </si>
  <si>
    <t>13.4.10</t>
  </si>
  <si>
    <t>Банківська комісія за переказ</t>
  </si>
  <si>
    <t>13.4.11</t>
  </si>
  <si>
    <t>Розрахунково-касове обслуговування</t>
  </si>
  <si>
    <t>діб</t>
  </si>
  <si>
    <t>Степанська Марина, прес-менеджер</t>
  </si>
  <si>
    <t>ТОВ "ФОРВАРД ІНК"</t>
  </si>
  <si>
    <t>Українське Бієнале Цифрового Мистецтва: 30 років Свободи</t>
  </si>
  <si>
    <r>
      <t xml:space="preserve">за </t>
    </r>
    <r>
      <rPr>
        <b/>
        <u/>
        <sz val="12"/>
        <color theme="1"/>
        <rFont val="Arial"/>
        <family val="2"/>
        <charset val="204"/>
      </rPr>
      <t>період з 12 серпня 2021року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30 жовтня 2021 року</t>
    </r>
  </si>
  <si>
    <t>Директор</t>
  </si>
  <si>
    <t>Менжега О.М.</t>
  </si>
  <si>
    <t>від "12" серпня 2021 року</t>
  </si>
  <si>
    <t xml:space="preserve">до Договору про надання гранту № 4EVE43-30747 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</si>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</sst>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₴_-;\-* #,##0.00\ _₴_-;_-* &quot;-&quot;??\ _₴_-;_-@_-"/>
    <numFmt numFmtId="164" formatCode="_-* #,##0.00\ _₴_-;\-* #,##0.00\ _₴_-;_-* &quot;-&quot;??\ _₴_-;_-@"/>
    <numFmt numFmtId="165" formatCode="&quot;$&quot;#,##0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4" fillId="0" borderId="0"/>
    <xf numFmtId="43" fontId="43" fillId="0" borderId="0" applyFont="0" applyFill="0" applyBorder="0" applyAlignment="0" applyProtection="0"/>
  </cellStyleXfs>
  <cellXfs count="50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4" fillId="0" borderId="113" xfId="1" applyBorder="1" applyAlignment="1">
      <alignment horizontal="left" vertical="top" wrapText="1"/>
    </xf>
    <xf numFmtId="164" fontId="45" fillId="0" borderId="78" xfId="0" applyNumberFormat="1" applyFont="1" applyBorder="1" applyAlignment="1">
      <alignment vertical="top" wrapText="1"/>
    </xf>
    <xf numFmtId="164" fontId="1" fillId="0" borderId="99" xfId="0" applyNumberFormat="1" applyFont="1" applyBorder="1" applyAlignment="1">
      <alignment vertical="top" wrapText="1"/>
    </xf>
    <xf numFmtId="43" fontId="30" fillId="0" borderId="128" xfId="2" applyFont="1" applyFill="1" applyBorder="1" applyAlignment="1">
      <alignment vertical="top" wrapText="1"/>
    </xf>
    <xf numFmtId="43" fontId="30" fillId="0" borderId="113" xfId="2" applyFont="1" applyFill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49" fontId="3" fillId="13" borderId="102" xfId="0" applyNumberFormat="1" applyFont="1" applyFill="1" applyBorder="1" applyAlignment="1">
      <alignment horizontal="center" vertical="top"/>
    </xf>
    <xf numFmtId="0" fontId="30" fillId="13" borderId="168" xfId="2" applyNumberFormat="1" applyFont="1" applyFill="1" applyBorder="1" applyAlignment="1">
      <alignment vertical="top" wrapText="1"/>
    </xf>
    <xf numFmtId="43" fontId="30" fillId="13" borderId="168" xfId="2" applyFont="1" applyFill="1" applyBorder="1" applyAlignment="1">
      <alignment vertical="top" wrapText="1"/>
    </xf>
    <xf numFmtId="164" fontId="2" fillId="0" borderId="41" xfId="0" applyNumberFormat="1" applyFont="1" applyFill="1" applyBorder="1" applyAlignment="1">
      <alignment vertical="top"/>
    </xf>
    <xf numFmtId="49" fontId="3" fillId="0" borderId="42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4" fontId="12" fillId="0" borderId="45" xfId="0" applyNumberFormat="1" applyFont="1" applyFill="1" applyBorder="1" applyAlignment="1">
      <alignment horizontal="right" vertical="top"/>
    </xf>
    <xf numFmtId="0" fontId="30" fillId="0" borderId="44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1" fillId="0" borderId="64" xfId="0" applyFont="1" applyFill="1" applyBorder="1" applyAlignment="1">
      <alignment horizontal="left" vertical="top" wrapText="1"/>
    </xf>
    <xf numFmtId="164" fontId="2" fillId="0" borderId="46" xfId="0" applyNumberFormat="1" applyFont="1" applyFill="1" applyBorder="1" applyAlignment="1">
      <alignment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4" fontId="12" fillId="0" borderId="48" xfId="0" applyNumberFormat="1" applyFont="1" applyFill="1" applyBorder="1" applyAlignment="1">
      <alignment horizontal="right" vertical="top"/>
    </xf>
    <xf numFmtId="0" fontId="30" fillId="0" borderId="11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44" xfId="0" applyNumberFormat="1" applyFont="1" applyFill="1" applyBorder="1" applyAlignment="1">
      <alignment horizontal="right" vertical="top" wrapText="1"/>
    </xf>
    <xf numFmtId="0" fontId="1" fillId="0" borderId="41" xfId="0" applyFont="1" applyFill="1" applyBorder="1" applyAlignment="1">
      <alignment horizontal="center" vertical="top"/>
    </xf>
    <xf numFmtId="49" fontId="3" fillId="0" borderId="60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3" fillId="0" borderId="47" xfId="0" applyNumberFormat="1" applyFont="1" applyFill="1" applyBorder="1" applyAlignment="1">
      <alignment horizontal="center" vertical="top"/>
    </xf>
    <xf numFmtId="164" fontId="1" fillId="0" borderId="78" xfId="0" applyNumberFormat="1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26" fillId="0" borderId="46" xfId="0" applyFont="1" applyFill="1" applyBorder="1" applyAlignment="1">
      <alignment horizontal="center" vertical="top"/>
    </xf>
    <xf numFmtId="4" fontId="1" fillId="0" borderId="55" xfId="0" applyNumberFormat="1" applyFont="1" applyFill="1" applyBorder="1" applyAlignment="1">
      <alignment horizontal="right" vertical="top"/>
    </xf>
    <xf numFmtId="4" fontId="1" fillId="0" borderId="57" xfId="0" applyNumberFormat="1" applyFont="1" applyFill="1" applyBorder="1" applyAlignment="1">
      <alignment horizontal="right" vertical="top"/>
    </xf>
    <xf numFmtId="0" fontId="30" fillId="0" borderId="57" xfId="0" applyFont="1" applyFill="1" applyBorder="1" applyAlignment="1">
      <alignment vertical="top" wrapText="1"/>
    </xf>
    <xf numFmtId="14" fontId="1" fillId="0" borderId="0" xfId="0" applyNumberFormat="1" applyFo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 2" xfId="2" xr:uid="{AB01F1D1-15A1-4686-A774-0A134902E182}"/>
    <cellStyle name="Normal 2" xfId="1" xr:uid="{87262393-E067-4C61-8B94-92E22F3D8D43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zoomScaleNormal="80" zoomScaleSheetLayoutView="100" workbookViewId="0">
      <selection activeCell="B19" sqref="B19:N19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8" width="23.1640625" customWidth="1"/>
    <col min="9" max="9" width="16.6640625" customWidth="1"/>
    <col min="10" max="10" width="23.1640625" customWidth="1"/>
    <col min="11" max="11" width="16.6640625" customWidth="1"/>
    <col min="12" max="12" width="23.1640625" customWidth="1"/>
    <col min="13" max="13" width="16.6640625" customWidth="1"/>
    <col min="14" max="14" width="23.1640625" customWidth="1"/>
    <col min="15" max="23" width="5.6640625" customWidth="1"/>
    <col min="24" max="26" width="11" customWidth="1"/>
  </cols>
  <sheetData>
    <row r="1" spans="1:26" ht="15" customHeight="1" x14ac:dyDescent="0.15">
      <c r="A1" s="449" t="s">
        <v>0</v>
      </c>
      <c r="B1" s="448"/>
      <c r="C1" s="1"/>
      <c r="D1" s="2"/>
      <c r="E1" s="1"/>
      <c r="F1" s="1"/>
      <c r="G1" s="1"/>
      <c r="H1" s="2" t="s">
        <v>364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49" t="s">
        <v>363</v>
      </c>
      <c r="I2" s="449"/>
      <c r="J2" s="44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49" t="s">
        <v>362</v>
      </c>
      <c r="I3" s="449"/>
      <c r="J3" s="44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15">
      <c r="A10" s="183" t="s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15">
      <c r="A11" s="186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15">
      <c r="A12" s="186" t="s">
        <v>298</v>
      </c>
      <c r="B12" s="184"/>
      <c r="C12" s="184" t="s">
        <v>357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15">
      <c r="A13" s="186" t="s">
        <v>3</v>
      </c>
      <c r="B13" s="184"/>
      <c r="C13" s="184" t="s">
        <v>358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15">
      <c r="A14" s="186" t="s">
        <v>4</v>
      </c>
      <c r="B14" s="184"/>
      <c r="C14" s="444">
        <v>44420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15">
      <c r="A15" s="186" t="s">
        <v>5</v>
      </c>
      <c r="B15" s="184"/>
      <c r="C15" s="444">
        <v>44499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5" customFormat="1" ht="16" x14ac:dyDescent="0.2">
      <c r="A18" s="283"/>
      <c r="B18" s="450" t="s">
        <v>261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284"/>
      <c r="P18" s="285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</row>
    <row r="19" spans="1:31" s="275" customFormat="1" ht="16" x14ac:dyDescent="0.2">
      <c r="A19" s="283"/>
      <c r="B19" s="450" t="s">
        <v>302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284"/>
      <c r="P19" s="285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</row>
    <row r="20" spans="1:31" s="275" customFormat="1" ht="16" x14ac:dyDescent="0.2">
      <c r="A20" s="283"/>
      <c r="B20" s="451" t="s">
        <v>359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284"/>
      <c r="P20" s="285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</row>
    <row r="21" spans="1:31" s="275" customFormat="1" ht="16" x14ac:dyDescent="0.2">
      <c r="A21" s="283"/>
      <c r="B21" s="3"/>
      <c r="C21" s="1"/>
      <c r="D21" s="286"/>
      <c r="E21" s="286"/>
      <c r="F21" s="286"/>
      <c r="G21" s="286"/>
      <c r="H21" s="286"/>
      <c r="I21" s="286"/>
      <c r="J21" s="287"/>
      <c r="K21" s="286"/>
      <c r="L21" s="287"/>
      <c r="M21" s="286"/>
      <c r="N21" s="287"/>
      <c r="O21" s="284"/>
      <c r="P21" s="285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</row>
    <row r="22" spans="1:31" s="275" customFormat="1" ht="16" thickBot="1" x14ac:dyDescent="0.25">
      <c r="D22" s="288"/>
      <c r="E22" s="288"/>
      <c r="F22" s="288"/>
      <c r="G22" s="288"/>
      <c r="H22" s="288"/>
      <c r="I22" s="288"/>
      <c r="J22" s="289"/>
      <c r="K22" s="288"/>
      <c r="L22" s="289"/>
      <c r="M22" s="288"/>
      <c r="N22" s="289"/>
      <c r="O22" s="288"/>
      <c r="P22" s="289"/>
    </row>
    <row r="23" spans="1:31" s="275" customFormat="1" ht="30" customHeight="1" thickBot="1" x14ac:dyDescent="0.2">
      <c r="A23" s="452"/>
      <c r="B23" s="455" t="s">
        <v>262</v>
      </c>
      <c r="C23" s="456"/>
      <c r="D23" s="459" t="s">
        <v>263</v>
      </c>
      <c r="E23" s="460"/>
      <c r="F23" s="460"/>
      <c r="G23" s="460"/>
      <c r="H23" s="460"/>
      <c r="I23" s="460"/>
      <c r="J23" s="461"/>
      <c r="K23" s="455" t="s">
        <v>301</v>
      </c>
      <c r="L23" s="456"/>
      <c r="M23" s="455" t="s">
        <v>303</v>
      </c>
      <c r="N23" s="456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</row>
    <row r="24" spans="1:31" s="275" customFormat="1" ht="135.5" customHeight="1" thickBot="1" x14ac:dyDescent="0.2">
      <c r="A24" s="453"/>
      <c r="B24" s="457"/>
      <c r="C24" s="458"/>
      <c r="D24" s="398" t="s">
        <v>299</v>
      </c>
      <c r="E24" s="399" t="s">
        <v>300</v>
      </c>
      <c r="F24" s="399" t="s">
        <v>264</v>
      </c>
      <c r="G24" s="399" t="s">
        <v>265</v>
      </c>
      <c r="H24" s="399" t="s">
        <v>6</v>
      </c>
      <c r="I24" s="462" t="s">
        <v>266</v>
      </c>
      <c r="J24" s="463"/>
      <c r="K24" s="457"/>
      <c r="L24" s="458"/>
      <c r="M24" s="457"/>
      <c r="N24" s="458"/>
      <c r="Q24" s="291"/>
    </row>
    <row r="25" spans="1:31" s="275" customFormat="1" ht="33" thickBot="1" x14ac:dyDescent="0.2">
      <c r="A25" s="454"/>
      <c r="B25" s="392" t="s">
        <v>258</v>
      </c>
      <c r="C25" s="393" t="s">
        <v>267</v>
      </c>
      <c r="D25" s="392" t="s">
        <v>267</v>
      </c>
      <c r="E25" s="394" t="s">
        <v>267</v>
      </c>
      <c r="F25" s="394" t="s">
        <v>267</v>
      </c>
      <c r="G25" s="394" t="s">
        <v>267</v>
      </c>
      <c r="H25" s="394" t="s">
        <v>267</v>
      </c>
      <c r="I25" s="394" t="s">
        <v>258</v>
      </c>
      <c r="J25" s="395" t="s">
        <v>268</v>
      </c>
      <c r="K25" s="392" t="s">
        <v>258</v>
      </c>
      <c r="L25" s="393" t="s">
        <v>267</v>
      </c>
      <c r="M25" s="396" t="s">
        <v>258</v>
      </c>
      <c r="N25" s="397" t="s">
        <v>267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</row>
    <row r="26" spans="1:31" s="275" customFormat="1" ht="30" customHeight="1" thickBot="1" x14ac:dyDescent="0.2">
      <c r="A26" s="328" t="s">
        <v>269</v>
      </c>
      <c r="B26" s="331" t="s">
        <v>270</v>
      </c>
      <c r="C26" s="330" t="s">
        <v>271</v>
      </c>
      <c r="D26" s="331" t="s">
        <v>272</v>
      </c>
      <c r="E26" s="329" t="s">
        <v>273</v>
      </c>
      <c r="F26" s="329" t="s">
        <v>274</v>
      </c>
      <c r="G26" s="329" t="s">
        <v>275</v>
      </c>
      <c r="H26" s="329" t="s">
        <v>276</v>
      </c>
      <c r="I26" s="329" t="s">
        <v>277</v>
      </c>
      <c r="J26" s="330" t="s">
        <v>278</v>
      </c>
      <c r="K26" s="331" t="s">
        <v>279</v>
      </c>
      <c r="L26" s="330" t="s">
        <v>280</v>
      </c>
      <c r="M26" s="331" t="s">
        <v>281</v>
      </c>
      <c r="N26" s="330" t="s">
        <v>282</v>
      </c>
      <c r="O26" s="293"/>
      <c r="P26" s="293"/>
      <c r="Q26" s="294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</row>
    <row r="27" spans="1:31" s="275" customFormat="1" ht="30" customHeight="1" x14ac:dyDescent="0.15">
      <c r="A27" s="311" t="s">
        <v>283</v>
      </c>
      <c r="B27" s="338">
        <f>C27/N27</f>
        <v>0.95038960633364045</v>
      </c>
      <c r="C27" s="339">
        <f>'Кошторис  витрат'!G184</f>
        <v>2495342</v>
      </c>
      <c r="D27" s="344">
        <v>0</v>
      </c>
      <c r="E27" s="326">
        <v>0</v>
      </c>
      <c r="F27" s="326">
        <v>0</v>
      </c>
      <c r="G27" s="326">
        <v>0</v>
      </c>
      <c r="H27" s="326">
        <v>130257</v>
      </c>
      <c r="I27" s="327">
        <f>J27/N27</f>
        <v>4.961039366635956E-2</v>
      </c>
      <c r="J27" s="339">
        <f>D27+E27+F27+G27+H27</f>
        <v>130257</v>
      </c>
      <c r="K27" s="338">
        <f>L27/N27</f>
        <v>0</v>
      </c>
      <c r="L27" s="339">
        <f>'Кошторис  витрат'!S184</f>
        <v>0</v>
      </c>
      <c r="M27" s="332">
        <v>1</v>
      </c>
      <c r="N27" s="333">
        <f>C27+J27+L27</f>
        <v>2625599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</row>
    <row r="28" spans="1:31" s="275" customFormat="1" ht="30" customHeight="1" x14ac:dyDescent="0.15">
      <c r="A28" s="312" t="s">
        <v>284</v>
      </c>
      <c r="B28" s="340">
        <f>C28/N28</f>
        <v>0.95029263756178595</v>
      </c>
      <c r="C28" s="349">
        <f>'Кошторис  витрат'!J184</f>
        <v>2490219.9999999199</v>
      </c>
      <c r="D28" s="345">
        <v>0</v>
      </c>
      <c r="E28" s="302">
        <v>0</v>
      </c>
      <c r="F28" s="302">
        <v>0</v>
      </c>
      <c r="G28" s="302">
        <v>0</v>
      </c>
      <c r="H28" s="302">
        <v>130257</v>
      </c>
      <c r="I28" s="301">
        <f>J28/N28</f>
        <v>4.9707362438214102E-2</v>
      </c>
      <c r="J28" s="341">
        <f>D28+E28+F28+G28+H28</f>
        <v>130257</v>
      </c>
      <c r="K28" s="340">
        <f>L28/N28</f>
        <v>0</v>
      </c>
      <c r="L28" s="341">
        <f>'Кошторис  витрат'!V184</f>
        <v>0</v>
      </c>
      <c r="M28" s="334">
        <v>1</v>
      </c>
      <c r="N28" s="335">
        <f>C28+J28+L28</f>
        <v>2620476.9999999199</v>
      </c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</row>
    <row r="29" spans="1:31" s="275" customFormat="1" ht="30" customHeight="1" thickBot="1" x14ac:dyDescent="0.2">
      <c r="A29" s="313" t="s">
        <v>285</v>
      </c>
      <c r="B29" s="342">
        <v>0.75154243399999998</v>
      </c>
      <c r="C29" s="343">
        <v>0</v>
      </c>
      <c r="D29" s="346">
        <v>0</v>
      </c>
      <c r="E29" s="347">
        <v>0</v>
      </c>
      <c r="F29" s="347">
        <v>0</v>
      </c>
      <c r="G29" s="347">
        <v>0</v>
      </c>
      <c r="H29" s="347">
        <v>0</v>
      </c>
      <c r="I29" s="348" t="e">
        <f>J29/N29</f>
        <v>#DIV/0!</v>
      </c>
      <c r="J29" s="343">
        <f t="shared" ref="J29" si="0">D29+E29+F29+G29+H29</f>
        <v>0</v>
      </c>
      <c r="K29" s="342" t="e">
        <f>L29/N29</f>
        <v>#DIV/0!</v>
      </c>
      <c r="L29" s="343">
        <v>0</v>
      </c>
      <c r="M29" s="336">
        <f>(N29*M28)/N28</f>
        <v>0</v>
      </c>
      <c r="N29" s="337">
        <f>C29+J29+L29</f>
        <v>0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</row>
    <row r="30" spans="1:31" s="275" customFormat="1" ht="30" customHeight="1" thickBot="1" x14ac:dyDescent="0.2">
      <c r="A30" s="314" t="s">
        <v>286</v>
      </c>
      <c r="B30" s="303">
        <f>B28-B29</f>
        <v>0.19875020356178597</v>
      </c>
      <c r="C30" s="304">
        <f t="shared" ref="C30:H30" si="1">C28-C29</f>
        <v>2490219.9999999199</v>
      </c>
      <c r="D30" s="305">
        <f t="shared" si="1"/>
        <v>0</v>
      </c>
      <c r="E30" s="306">
        <f t="shared" si="1"/>
        <v>0</v>
      </c>
      <c r="F30" s="306">
        <f t="shared" si="1"/>
        <v>0</v>
      </c>
      <c r="G30" s="306">
        <f t="shared" si="1"/>
        <v>0</v>
      </c>
      <c r="H30" s="306">
        <f t="shared" si="1"/>
        <v>130257</v>
      </c>
      <c r="I30" s="307" t="e">
        <f t="shared" ref="I30:N30" si="2">I28-I29</f>
        <v>#DIV/0!</v>
      </c>
      <c r="J30" s="304">
        <f t="shared" si="2"/>
        <v>130257</v>
      </c>
      <c r="K30" s="308" t="e">
        <f t="shared" si="2"/>
        <v>#DIV/0!</v>
      </c>
      <c r="L30" s="304">
        <f t="shared" si="2"/>
        <v>0</v>
      </c>
      <c r="M30" s="309">
        <f t="shared" si="2"/>
        <v>1</v>
      </c>
      <c r="N30" s="310">
        <f t="shared" si="2"/>
        <v>2620476.9999999199</v>
      </c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5" customFormat="1" ht="15.75" customHeight="1" x14ac:dyDescent="0.2">
      <c r="A32" s="295"/>
      <c r="B32" s="295" t="s">
        <v>287</v>
      </c>
      <c r="C32" s="445" t="s">
        <v>360</v>
      </c>
      <c r="D32" s="446"/>
      <c r="E32" s="446"/>
      <c r="F32" s="295"/>
      <c r="G32" s="296"/>
      <c r="H32" s="296"/>
      <c r="I32" s="297"/>
      <c r="J32" s="445" t="s">
        <v>361</v>
      </c>
      <c r="K32" s="446"/>
      <c r="L32" s="446"/>
      <c r="M32" s="446"/>
      <c r="N32" s="446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26" s="275" customFormat="1" ht="15.75" customHeight="1" x14ac:dyDescent="0.2">
      <c r="D33" s="298" t="s">
        <v>288</v>
      </c>
      <c r="F33" s="299"/>
      <c r="G33" s="447" t="s">
        <v>289</v>
      </c>
      <c r="H33" s="448"/>
      <c r="I33" s="288"/>
      <c r="J33" s="447" t="s">
        <v>290</v>
      </c>
      <c r="K33" s="448"/>
      <c r="L33" s="448"/>
      <c r="M33" s="448"/>
      <c r="N33" s="448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8"/>
  <sheetViews>
    <sheetView tabSelected="1" zoomScale="80" zoomScaleNormal="80" workbookViewId="0">
      <pane ySplit="10" topLeftCell="A154" activePane="bottomLeft" state="frozen"/>
      <selection pane="bottomLeft" activeCell="C162" sqref="C162"/>
    </sheetView>
  </sheetViews>
  <sheetFormatPr baseColWidth="10" defaultColWidth="12.6640625" defaultRowHeight="15" customHeight="1" outlineLevelCol="1" x14ac:dyDescent="0.15"/>
  <cols>
    <col min="1" max="1" width="4.6640625" customWidth="1"/>
    <col min="2" max="2" width="6.6640625" customWidth="1"/>
    <col min="3" max="3" width="35.6640625" customWidth="1"/>
    <col min="4" max="4" width="5.6640625" customWidth="1"/>
    <col min="5" max="5" width="8.83203125" customWidth="1"/>
    <col min="6" max="6" width="13.1640625" customWidth="1"/>
    <col min="7" max="7" width="13.6640625" customWidth="1"/>
    <col min="8" max="8" width="10.83203125" style="271" customWidth="1"/>
    <col min="9" max="9" width="10.6640625" style="271" customWidth="1"/>
    <col min="10" max="10" width="14.5" style="271" customWidth="1"/>
    <col min="11" max="11" width="7.83203125" customWidth="1" outlineLevel="1"/>
    <col min="12" max="12" width="8.6640625" customWidth="1" outlineLevel="1"/>
    <col min="13" max="13" width="10.1640625" customWidth="1" outlineLevel="1"/>
    <col min="14" max="14" width="7.5" style="271" customWidth="1" outlineLevel="1"/>
    <col min="15" max="15" width="9.1640625" style="271" customWidth="1" outlineLevel="1"/>
    <col min="16" max="16" width="10.5" style="271" customWidth="1" outlineLevel="1"/>
    <col min="17" max="17" width="10.83203125" hidden="1" customWidth="1" outlineLevel="1"/>
    <col min="18" max="18" width="14.83203125" hidden="1" customWidth="1" outlineLevel="1"/>
    <col min="19" max="19" width="16.1640625" hidden="1" customWidth="1" outlineLevel="1"/>
    <col min="20" max="20" width="10.83203125" style="271" hidden="1" customWidth="1" outlineLevel="1"/>
    <col min="21" max="21" width="14.83203125" style="271" hidden="1" customWidth="1" outlineLevel="1"/>
    <col min="22" max="22" width="16.1640625" style="271" hidden="1" customWidth="1" outlineLevel="1"/>
    <col min="23" max="25" width="12.6640625" style="271" customWidth="1"/>
    <col min="26" max="26" width="13.6640625" style="271" customWidth="1"/>
    <col min="27" max="27" width="15" style="262" customWidth="1"/>
    <col min="28" max="28" width="16" style="271" customWidth="1"/>
    <col min="29" max="33" width="5.83203125" customWidth="1"/>
  </cols>
  <sheetData>
    <row r="1" spans="1:33" ht="16" hidden="1" x14ac:dyDescent="0.2">
      <c r="A1" s="464" t="s">
        <v>296</v>
      </c>
      <c r="B1" s="448"/>
      <c r="C1" s="448"/>
      <c r="D1" s="448"/>
      <c r="E1" s="44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1"/>
      <c r="AB1" s="1"/>
      <c r="AC1" s="1"/>
      <c r="AD1" s="1"/>
      <c r="AE1" s="1"/>
      <c r="AF1" s="1"/>
      <c r="AG1" s="1"/>
    </row>
    <row r="2" spans="1:33" s="185" customFormat="1" ht="19.5" hidden="1" customHeight="1" x14ac:dyDescent="0.15">
      <c r="A2" s="187" t="str">
        <f>Фінансування!A12</f>
        <v>Назва Грантоотримувача:</v>
      </c>
      <c r="B2" s="188"/>
      <c r="C2" s="187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2"/>
      <c r="AB2" s="192"/>
      <c r="AC2" s="192"/>
      <c r="AD2" s="192"/>
      <c r="AE2" s="192"/>
      <c r="AF2" s="192"/>
      <c r="AG2" s="192"/>
    </row>
    <row r="3" spans="1:33" s="185" customFormat="1" ht="19.5" hidden="1" customHeight="1" x14ac:dyDescent="0.15">
      <c r="A3" s="193" t="str">
        <f>Фінансування!A13</f>
        <v>Назва проєкту:</v>
      </c>
      <c r="B3" s="188"/>
      <c r="C3" s="187"/>
      <c r="D3" s="189"/>
      <c r="E3" s="190"/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2"/>
      <c r="AB3" s="192"/>
      <c r="AC3" s="192"/>
      <c r="AD3" s="192"/>
      <c r="AE3" s="192"/>
      <c r="AF3" s="192"/>
      <c r="AG3" s="192"/>
    </row>
    <row r="4" spans="1:33" s="185" customFormat="1" ht="19.5" hidden="1" customHeight="1" x14ac:dyDescent="0.15">
      <c r="A4" s="193" t="str">
        <f>Фінансування!A14</f>
        <v>Дата початку проєкту: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3"/>
      <c r="AB4" s="192"/>
      <c r="AC4" s="192"/>
      <c r="AD4" s="192"/>
      <c r="AE4" s="192"/>
      <c r="AF4" s="192"/>
      <c r="AG4" s="192"/>
    </row>
    <row r="5" spans="1:33" s="185" customFormat="1" ht="19.5" hidden="1" customHeight="1" x14ac:dyDescent="0.15">
      <c r="A5" s="193" t="str">
        <f>Фінансування!A15</f>
        <v>Дата завершення проєкту: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3"/>
      <c r="AB5" s="192"/>
      <c r="AC5" s="192"/>
      <c r="AD5" s="192"/>
      <c r="AE5" s="192"/>
      <c r="AF5" s="192"/>
      <c r="AG5" s="192"/>
    </row>
    <row r="6" spans="1:33" hidden="1" thickBot="1" x14ac:dyDescent="0.2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4"/>
      <c r="AB6" s="1"/>
      <c r="AC6" s="1"/>
      <c r="AD6" s="1"/>
      <c r="AE6" s="1"/>
      <c r="AF6" s="1"/>
      <c r="AG6" s="1"/>
    </row>
    <row r="7" spans="1:33" ht="26.25" customHeight="1" thickBot="1" x14ac:dyDescent="0.2">
      <c r="A7" s="465" t="s">
        <v>253</v>
      </c>
      <c r="B7" s="468" t="s">
        <v>10</v>
      </c>
      <c r="C7" s="471" t="s">
        <v>11</v>
      </c>
      <c r="D7" s="474" t="s">
        <v>12</v>
      </c>
      <c r="E7" s="493" t="s">
        <v>13</v>
      </c>
      <c r="F7" s="494"/>
      <c r="G7" s="494"/>
      <c r="H7" s="494"/>
      <c r="I7" s="494"/>
      <c r="J7" s="495"/>
      <c r="K7" s="493" t="s">
        <v>242</v>
      </c>
      <c r="L7" s="494"/>
      <c r="M7" s="494"/>
      <c r="N7" s="494"/>
      <c r="O7" s="494"/>
      <c r="P7" s="495"/>
      <c r="Q7" s="493" t="s">
        <v>243</v>
      </c>
      <c r="R7" s="494"/>
      <c r="S7" s="494"/>
      <c r="T7" s="494"/>
      <c r="U7" s="494"/>
      <c r="V7" s="495"/>
      <c r="W7" s="501" t="s">
        <v>255</v>
      </c>
      <c r="X7" s="502"/>
      <c r="Y7" s="502"/>
      <c r="Z7" s="503"/>
      <c r="AA7" s="498" t="s">
        <v>297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66"/>
      <c r="B8" s="469"/>
      <c r="C8" s="472"/>
      <c r="D8" s="475"/>
      <c r="E8" s="496" t="s">
        <v>14</v>
      </c>
      <c r="F8" s="482"/>
      <c r="G8" s="497"/>
      <c r="H8" s="496" t="s">
        <v>254</v>
      </c>
      <c r="I8" s="482"/>
      <c r="J8" s="497"/>
      <c r="K8" s="496" t="s">
        <v>14</v>
      </c>
      <c r="L8" s="482"/>
      <c r="M8" s="497"/>
      <c r="N8" s="496" t="s">
        <v>254</v>
      </c>
      <c r="O8" s="482"/>
      <c r="P8" s="497"/>
      <c r="Q8" s="496" t="s">
        <v>14</v>
      </c>
      <c r="R8" s="482"/>
      <c r="S8" s="497"/>
      <c r="T8" s="496" t="s">
        <v>254</v>
      </c>
      <c r="U8" s="482"/>
      <c r="V8" s="497"/>
      <c r="W8" s="504" t="s">
        <v>259</v>
      </c>
      <c r="X8" s="504" t="s">
        <v>260</v>
      </c>
      <c r="Y8" s="501" t="s">
        <v>256</v>
      </c>
      <c r="Z8" s="503"/>
      <c r="AA8" s="499"/>
      <c r="AB8" s="1"/>
      <c r="AC8" s="1"/>
      <c r="AD8" s="1"/>
      <c r="AE8" s="1"/>
      <c r="AF8" s="1"/>
      <c r="AG8" s="1"/>
    </row>
    <row r="9" spans="1:33" ht="30" customHeight="1" thickBot="1" x14ac:dyDescent="0.2">
      <c r="A9" s="467"/>
      <c r="B9" s="470"/>
      <c r="C9" s="473"/>
      <c r="D9" s="476"/>
      <c r="E9" s="24" t="s">
        <v>15</v>
      </c>
      <c r="F9" s="25" t="s">
        <v>16</v>
      </c>
      <c r="G9" s="238" t="s">
        <v>251</v>
      </c>
      <c r="H9" s="24" t="s">
        <v>15</v>
      </c>
      <c r="I9" s="25" t="s">
        <v>16</v>
      </c>
      <c r="J9" s="300" t="s">
        <v>295</v>
      </c>
      <c r="K9" s="24" t="s">
        <v>15</v>
      </c>
      <c r="L9" s="25" t="s">
        <v>17</v>
      </c>
      <c r="M9" s="300" t="s">
        <v>291</v>
      </c>
      <c r="N9" s="24" t="s">
        <v>15</v>
      </c>
      <c r="O9" s="25" t="s">
        <v>17</v>
      </c>
      <c r="P9" s="300" t="s">
        <v>292</v>
      </c>
      <c r="Q9" s="24" t="s">
        <v>15</v>
      </c>
      <c r="R9" s="25" t="s">
        <v>17</v>
      </c>
      <c r="S9" s="300" t="s">
        <v>293</v>
      </c>
      <c r="T9" s="24" t="s">
        <v>15</v>
      </c>
      <c r="U9" s="25" t="s">
        <v>17</v>
      </c>
      <c r="V9" s="300" t="s">
        <v>294</v>
      </c>
      <c r="W9" s="505"/>
      <c r="X9" s="505"/>
      <c r="Y9" s="272" t="s">
        <v>257</v>
      </c>
      <c r="Z9" s="273" t="s">
        <v>258</v>
      </c>
      <c r="AA9" s="500"/>
      <c r="AB9" s="1"/>
      <c r="AC9" s="1"/>
      <c r="AD9" s="1"/>
      <c r="AE9" s="1"/>
      <c r="AF9" s="1"/>
      <c r="AG9" s="1"/>
    </row>
    <row r="10" spans="1:33" ht="24.75" customHeight="1" thickBot="1" x14ac:dyDescent="0.2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9" t="s">
        <v>304</v>
      </c>
      <c r="B11" s="30"/>
      <c r="C11" s="31" t="s">
        <v>18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6"/>
      <c r="AB11" s="35"/>
      <c r="AC11" s="35"/>
      <c r="AD11" s="35"/>
      <c r="AE11" s="35"/>
      <c r="AF11" s="35"/>
      <c r="AG11" s="35"/>
    </row>
    <row r="12" spans="1:33" ht="30" hidden="1" customHeight="1" thickBot="1" x14ac:dyDescent="0.2">
      <c r="A12" s="36" t="s">
        <v>19</v>
      </c>
      <c r="B12" s="37">
        <v>1</v>
      </c>
      <c r="C12" s="196" t="s">
        <v>247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7"/>
      <c r="AB12" s="4"/>
      <c r="AC12" s="5"/>
      <c r="AD12" s="5"/>
      <c r="AE12" s="5"/>
      <c r="AF12" s="5"/>
      <c r="AG12" s="5"/>
    </row>
    <row r="13" spans="1:33" ht="30" hidden="1" customHeight="1" x14ac:dyDescent="0.15">
      <c r="A13" s="41" t="s">
        <v>20</v>
      </c>
      <c r="B13" s="42" t="s">
        <v>21</v>
      </c>
      <c r="C13" s="197" t="s">
        <v>248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6" t="e">
        <f>Y13/W13</f>
        <v>#DIV/0!</v>
      </c>
      <c r="AA13" s="248"/>
      <c r="AB13" s="49"/>
      <c r="AC13" s="49"/>
      <c r="AD13" s="49"/>
      <c r="AE13" s="49"/>
      <c r="AF13" s="49"/>
      <c r="AG13" s="49"/>
    </row>
    <row r="14" spans="1:33" ht="30" hidden="1" customHeight="1" x14ac:dyDescent="0.15">
      <c r="A14" s="50" t="s">
        <v>22</v>
      </c>
      <c r="B14" s="51" t="s">
        <v>23</v>
      </c>
      <c r="C14" s="52" t="s">
        <v>24</v>
      </c>
      <c r="D14" s="53" t="s">
        <v>25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4">
        <f t="shared" ref="X14:X33" si="6">J14+P14+V14</f>
        <v>0</v>
      </c>
      <c r="Y14" s="274">
        <f t="shared" ref="Y14:Y79" si="7">W14-X14</f>
        <v>0</v>
      </c>
      <c r="Z14" s="282" t="e">
        <f>Y14/W14</f>
        <v>#DIV/0!</v>
      </c>
      <c r="AA14" s="240"/>
      <c r="AB14" s="58"/>
      <c r="AC14" s="59"/>
      <c r="AD14" s="59"/>
      <c r="AE14" s="59"/>
      <c r="AF14" s="59"/>
      <c r="AG14" s="59"/>
    </row>
    <row r="15" spans="1:33" ht="30" hidden="1" customHeight="1" x14ac:dyDescent="0.15">
      <c r="A15" s="50" t="s">
        <v>22</v>
      </c>
      <c r="B15" s="51" t="s">
        <v>26</v>
      </c>
      <c r="C15" s="52" t="s">
        <v>24</v>
      </c>
      <c r="D15" s="53" t="s">
        <v>25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3" si="8">G15+M15+S15</f>
        <v>0</v>
      </c>
      <c r="X15" s="274">
        <f t="shared" si="6"/>
        <v>0</v>
      </c>
      <c r="Y15" s="274">
        <f t="shared" si="7"/>
        <v>0</v>
      </c>
      <c r="Z15" s="282" t="e">
        <f t="shared" ref="Z15:Z33" si="9">Y15/W15</f>
        <v>#DIV/0!</v>
      </c>
      <c r="AA15" s="240"/>
      <c r="AB15" s="59"/>
      <c r="AC15" s="59"/>
      <c r="AD15" s="59"/>
      <c r="AE15" s="59"/>
      <c r="AF15" s="59"/>
      <c r="AG15" s="59"/>
    </row>
    <row r="16" spans="1:33" ht="30" hidden="1" customHeight="1" thickBot="1" x14ac:dyDescent="0.2">
      <c r="A16" s="60" t="s">
        <v>22</v>
      </c>
      <c r="B16" s="61" t="s">
        <v>27</v>
      </c>
      <c r="C16" s="52" t="s">
        <v>24</v>
      </c>
      <c r="D16" s="62" t="s">
        <v>25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4">
        <f t="shared" si="6"/>
        <v>0</v>
      </c>
      <c r="Y16" s="274">
        <f t="shared" si="7"/>
        <v>0</v>
      </c>
      <c r="Z16" s="282" t="e">
        <f t="shared" si="9"/>
        <v>#DIV/0!</v>
      </c>
      <c r="AA16" s="249"/>
      <c r="AB16" s="59"/>
      <c r="AC16" s="59"/>
      <c r="AD16" s="59"/>
      <c r="AE16" s="59"/>
      <c r="AF16" s="59"/>
      <c r="AG16" s="59"/>
    </row>
    <row r="17" spans="1:33" ht="30" hidden="1" customHeight="1" x14ac:dyDescent="0.15">
      <c r="A17" s="41" t="s">
        <v>20</v>
      </c>
      <c r="B17" s="42" t="s">
        <v>28</v>
      </c>
      <c r="C17" s="67" t="s">
        <v>29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22">
        <f>SUM(X18:X20)</f>
        <v>0</v>
      </c>
      <c r="Y17" s="322">
        <f t="shared" si="7"/>
        <v>0</v>
      </c>
      <c r="Z17" s="322" t="e">
        <f>Y17/W17</f>
        <v>#DIV/0!</v>
      </c>
      <c r="AA17" s="250"/>
      <c r="AB17" s="49"/>
      <c r="AC17" s="49"/>
      <c r="AD17" s="49"/>
      <c r="AE17" s="49"/>
      <c r="AF17" s="49"/>
      <c r="AG17" s="49"/>
    </row>
    <row r="18" spans="1:33" ht="30" hidden="1" customHeight="1" x14ac:dyDescent="0.15">
      <c r="A18" s="50" t="s">
        <v>22</v>
      </c>
      <c r="B18" s="51" t="s">
        <v>30</v>
      </c>
      <c r="C18" s="52" t="s">
        <v>24</v>
      </c>
      <c r="D18" s="53" t="s">
        <v>25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4">
        <f t="shared" si="6"/>
        <v>0</v>
      </c>
      <c r="Y18" s="274">
        <f t="shared" si="7"/>
        <v>0</v>
      </c>
      <c r="Z18" s="282" t="e">
        <f t="shared" si="9"/>
        <v>#DIV/0!</v>
      </c>
      <c r="AA18" s="240"/>
      <c r="AB18" s="59"/>
      <c r="AC18" s="59"/>
      <c r="AD18" s="59"/>
      <c r="AE18" s="59"/>
      <c r="AF18" s="59"/>
      <c r="AG18" s="59"/>
    </row>
    <row r="19" spans="1:33" ht="30" hidden="1" customHeight="1" x14ac:dyDescent="0.15">
      <c r="A19" s="50" t="s">
        <v>22</v>
      </c>
      <c r="B19" s="51" t="s">
        <v>31</v>
      </c>
      <c r="C19" s="52" t="s">
        <v>24</v>
      </c>
      <c r="D19" s="53" t="s">
        <v>25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4">
        <f t="shared" si="6"/>
        <v>0</v>
      </c>
      <c r="Y19" s="274">
        <f t="shared" si="7"/>
        <v>0</v>
      </c>
      <c r="Z19" s="282" t="e">
        <f t="shared" si="9"/>
        <v>#DIV/0!</v>
      </c>
      <c r="AA19" s="240"/>
      <c r="AB19" s="59"/>
      <c r="AC19" s="59"/>
      <c r="AD19" s="59"/>
      <c r="AE19" s="59"/>
      <c r="AF19" s="59"/>
      <c r="AG19" s="59"/>
    </row>
    <row r="20" spans="1:33" ht="30" hidden="1" customHeight="1" thickBot="1" x14ac:dyDescent="0.2">
      <c r="A20" s="73" t="s">
        <v>22</v>
      </c>
      <c r="B20" s="61" t="s">
        <v>32</v>
      </c>
      <c r="C20" s="52" t="s">
        <v>24</v>
      </c>
      <c r="D20" s="74" t="s">
        <v>25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4">
        <f t="shared" si="6"/>
        <v>0</v>
      </c>
      <c r="Y20" s="274">
        <f t="shared" si="7"/>
        <v>0</v>
      </c>
      <c r="Z20" s="282" t="e">
        <f t="shared" si="9"/>
        <v>#DIV/0!</v>
      </c>
      <c r="AA20" s="251"/>
      <c r="AB20" s="59"/>
      <c r="AC20" s="59"/>
      <c r="AD20" s="59"/>
      <c r="AE20" s="59"/>
      <c r="AF20" s="59"/>
      <c r="AG20" s="59"/>
    </row>
    <row r="21" spans="1:33" ht="30" customHeight="1" x14ac:dyDescent="0.15">
      <c r="A21" s="41" t="s">
        <v>20</v>
      </c>
      <c r="B21" s="42" t="s">
        <v>33</v>
      </c>
      <c r="C21" s="78" t="s">
        <v>34</v>
      </c>
      <c r="D21" s="68"/>
      <c r="E21" s="69">
        <f>SUM(E22:E24)</f>
        <v>3</v>
      </c>
      <c r="F21" s="70"/>
      <c r="G21" s="71">
        <f>SUM(G22:G24)</f>
        <v>22500</v>
      </c>
      <c r="H21" s="69">
        <f>SUM(H22:H24)</f>
        <v>3</v>
      </c>
      <c r="I21" s="70"/>
      <c r="J21" s="71">
        <f>SUM(J22:J24)</f>
        <v>22500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22500</v>
      </c>
      <c r="X21" s="71">
        <f>SUM(X22:X24)</f>
        <v>22500</v>
      </c>
      <c r="Y21" s="48">
        <f t="shared" si="7"/>
        <v>0</v>
      </c>
      <c r="Z21" s="276">
        <f>Y21/W21</f>
        <v>0</v>
      </c>
      <c r="AA21" s="250"/>
      <c r="AB21" s="49"/>
      <c r="AC21" s="49"/>
      <c r="AD21" s="49"/>
      <c r="AE21" s="49"/>
      <c r="AF21" s="49"/>
      <c r="AG21" s="49"/>
    </row>
    <row r="22" spans="1:33" s="420" customFormat="1" ht="30" customHeight="1" thickBot="1" x14ac:dyDescent="0.2">
      <c r="A22" s="410" t="s">
        <v>22</v>
      </c>
      <c r="B22" s="411" t="s">
        <v>35</v>
      </c>
      <c r="C22" s="434" t="s">
        <v>305</v>
      </c>
      <c r="D22" s="435" t="s">
        <v>25</v>
      </c>
      <c r="E22" s="414">
        <v>3</v>
      </c>
      <c r="F22" s="415">
        <v>7500</v>
      </c>
      <c r="G22" s="416">
        <v>22500</v>
      </c>
      <c r="H22" s="414">
        <v>3</v>
      </c>
      <c r="I22" s="415">
        <v>7500</v>
      </c>
      <c r="J22" s="416">
        <f t="shared" ref="J22:J24" si="16">H22*I22</f>
        <v>22500</v>
      </c>
      <c r="K22" s="414"/>
      <c r="L22" s="415"/>
      <c r="M22" s="416">
        <f t="shared" ref="M22:M24" si="17">K22*L22</f>
        <v>0</v>
      </c>
      <c r="N22" s="414"/>
      <c r="O22" s="415"/>
      <c r="P22" s="416">
        <f t="shared" ref="P22:P24" si="18">N22*O22</f>
        <v>0</v>
      </c>
      <c r="Q22" s="414"/>
      <c r="R22" s="415"/>
      <c r="S22" s="416">
        <f t="shared" ref="S22:S24" si="19">Q22*R22</f>
        <v>0</v>
      </c>
      <c r="T22" s="414"/>
      <c r="U22" s="415"/>
      <c r="V22" s="416">
        <f t="shared" ref="V22:V24" si="20">T22*U22</f>
        <v>0</v>
      </c>
      <c r="W22" s="417">
        <f t="shared" si="8"/>
        <v>22500</v>
      </c>
      <c r="X22" s="274">
        <f t="shared" si="6"/>
        <v>22500</v>
      </c>
      <c r="Y22" s="274">
        <f t="shared" si="7"/>
        <v>0</v>
      </c>
      <c r="Z22" s="282">
        <f t="shared" si="9"/>
        <v>0</v>
      </c>
      <c r="AA22" s="418"/>
      <c r="AB22" s="419"/>
      <c r="AC22" s="419"/>
      <c r="AD22" s="419"/>
      <c r="AE22" s="419"/>
      <c r="AF22" s="419"/>
      <c r="AG22" s="419"/>
    </row>
    <row r="23" spans="1:33" ht="30" hidden="1" customHeight="1" x14ac:dyDescent="0.15">
      <c r="A23" s="50" t="s">
        <v>22</v>
      </c>
      <c r="B23" s="51" t="s">
        <v>37</v>
      </c>
      <c r="C23" s="52" t="s">
        <v>36</v>
      </c>
      <c r="D23" s="263" t="s">
        <v>25</v>
      </c>
      <c r="E23" s="54"/>
      <c r="F23" s="55"/>
      <c r="G23" s="56">
        <f t="shared" ref="G23:G24" si="21">E23*F23</f>
        <v>0</v>
      </c>
      <c r="H23" s="54"/>
      <c r="I23" s="55"/>
      <c r="J23" s="56">
        <f t="shared" si="16"/>
        <v>0</v>
      </c>
      <c r="K23" s="54"/>
      <c r="L23" s="55"/>
      <c r="M23" s="56">
        <f t="shared" si="17"/>
        <v>0</v>
      </c>
      <c r="N23" s="54"/>
      <c r="O23" s="55"/>
      <c r="P23" s="56">
        <f t="shared" si="18"/>
        <v>0</v>
      </c>
      <c r="Q23" s="54"/>
      <c r="R23" s="55"/>
      <c r="S23" s="56">
        <f t="shared" si="19"/>
        <v>0</v>
      </c>
      <c r="T23" s="54"/>
      <c r="U23" s="55"/>
      <c r="V23" s="56">
        <f t="shared" si="20"/>
        <v>0</v>
      </c>
      <c r="W23" s="57">
        <f t="shared" si="8"/>
        <v>0</v>
      </c>
      <c r="X23" s="274">
        <f t="shared" si="6"/>
        <v>0</v>
      </c>
      <c r="Y23" s="274">
        <f t="shared" si="7"/>
        <v>0</v>
      </c>
      <c r="Z23" s="282" t="e">
        <f t="shared" si="9"/>
        <v>#DIV/0!</v>
      </c>
      <c r="AA23" s="240"/>
      <c r="AB23" s="59"/>
      <c r="AC23" s="59"/>
      <c r="AD23" s="59"/>
      <c r="AE23" s="59"/>
      <c r="AF23" s="59"/>
      <c r="AG23" s="59"/>
    </row>
    <row r="24" spans="1:33" ht="30" hidden="1" customHeight="1" thickBot="1" x14ac:dyDescent="0.2">
      <c r="A24" s="60" t="s">
        <v>22</v>
      </c>
      <c r="B24" s="79" t="s">
        <v>38</v>
      </c>
      <c r="C24" s="52" t="s">
        <v>36</v>
      </c>
      <c r="D24" s="264" t="s">
        <v>25</v>
      </c>
      <c r="E24" s="63"/>
      <c r="F24" s="64"/>
      <c r="G24" s="65">
        <f t="shared" si="21"/>
        <v>0</v>
      </c>
      <c r="H24" s="63"/>
      <c r="I24" s="64"/>
      <c r="J24" s="65">
        <f t="shared" si="16"/>
        <v>0</v>
      </c>
      <c r="K24" s="75"/>
      <c r="L24" s="76"/>
      <c r="M24" s="77">
        <f t="shared" si="17"/>
        <v>0</v>
      </c>
      <c r="N24" s="75"/>
      <c r="O24" s="76"/>
      <c r="P24" s="77">
        <f t="shared" si="18"/>
        <v>0</v>
      </c>
      <c r="Q24" s="75"/>
      <c r="R24" s="76"/>
      <c r="S24" s="77">
        <f t="shared" si="19"/>
        <v>0</v>
      </c>
      <c r="T24" s="75"/>
      <c r="U24" s="76"/>
      <c r="V24" s="77">
        <f t="shared" si="20"/>
        <v>0</v>
      </c>
      <c r="W24" s="66">
        <f t="shared" si="8"/>
        <v>0</v>
      </c>
      <c r="X24" s="274">
        <f t="shared" si="6"/>
        <v>0</v>
      </c>
      <c r="Y24" s="274">
        <f t="shared" si="7"/>
        <v>0</v>
      </c>
      <c r="Z24" s="282" t="e">
        <f t="shared" si="9"/>
        <v>#DIV/0!</v>
      </c>
      <c r="AA24" s="251"/>
      <c r="AB24" s="59"/>
      <c r="AC24" s="59"/>
      <c r="AD24" s="59"/>
      <c r="AE24" s="59"/>
      <c r="AF24" s="59"/>
      <c r="AG24" s="59"/>
    </row>
    <row r="25" spans="1:33" ht="49.5" customHeight="1" x14ac:dyDescent="0.15">
      <c r="A25" s="41" t="s">
        <v>19</v>
      </c>
      <c r="B25" s="80" t="s">
        <v>39</v>
      </c>
      <c r="C25" s="67" t="s">
        <v>40</v>
      </c>
      <c r="D25" s="68"/>
      <c r="E25" s="69">
        <f>SUM(E26:E28)</f>
        <v>22500</v>
      </c>
      <c r="F25" s="70"/>
      <c r="G25" s="71">
        <f>SUM(G26:G28)</f>
        <v>4950</v>
      </c>
      <c r="H25" s="69">
        <f>SUM(H26:H28)</f>
        <v>22500</v>
      </c>
      <c r="I25" s="70"/>
      <c r="J25" s="71">
        <f>SUM(J26:J28)</f>
        <v>4950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4950</v>
      </c>
      <c r="X25" s="71">
        <f>SUM(X26:X28)</f>
        <v>4950</v>
      </c>
      <c r="Y25" s="48">
        <f t="shared" si="7"/>
        <v>0</v>
      </c>
      <c r="Z25" s="276">
        <f>Y25/W25</f>
        <v>0</v>
      </c>
      <c r="AA25" s="250"/>
      <c r="AB25" s="5"/>
      <c r="AC25" s="5"/>
      <c r="AD25" s="5"/>
      <c r="AE25" s="5"/>
      <c r="AF25" s="5"/>
      <c r="AG25" s="5"/>
    </row>
    <row r="26" spans="1:33" ht="49.5" hidden="1" customHeight="1" x14ac:dyDescent="0.15">
      <c r="A26" s="81" t="s">
        <v>22</v>
      </c>
      <c r="B26" s="82" t="s">
        <v>41</v>
      </c>
      <c r="C26" s="52" t="s">
        <v>42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74">
        <f>J26+P26+V26</f>
        <v>0</v>
      </c>
      <c r="Y26" s="274">
        <f t="shared" si="7"/>
        <v>0</v>
      </c>
      <c r="Z26" s="282" t="e">
        <f t="shared" si="9"/>
        <v>#DIV/0!</v>
      </c>
      <c r="AA26" s="252"/>
      <c r="AB26" s="58"/>
      <c r="AC26" s="59"/>
      <c r="AD26" s="59"/>
      <c r="AE26" s="59"/>
      <c r="AF26" s="59"/>
      <c r="AG26" s="59"/>
    </row>
    <row r="27" spans="1:33" ht="49.5" hidden="1" customHeight="1" x14ac:dyDescent="0.15">
      <c r="A27" s="50" t="s">
        <v>22</v>
      </c>
      <c r="B27" s="51" t="s">
        <v>43</v>
      </c>
      <c r="C27" s="52" t="s">
        <v>44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74">
        <f t="shared" si="6"/>
        <v>0</v>
      </c>
      <c r="Y27" s="274">
        <f t="shared" si="7"/>
        <v>0</v>
      </c>
      <c r="Z27" s="282" t="e">
        <f t="shared" si="9"/>
        <v>#DIV/0!</v>
      </c>
      <c r="AA27" s="240"/>
      <c r="AB27" s="59"/>
      <c r="AC27" s="59"/>
      <c r="AD27" s="59"/>
      <c r="AE27" s="59"/>
      <c r="AF27" s="59"/>
      <c r="AG27" s="59"/>
    </row>
    <row r="28" spans="1:33" ht="49.5" customHeight="1" thickBot="1" x14ac:dyDescent="0.2">
      <c r="A28" s="60" t="s">
        <v>22</v>
      </c>
      <c r="B28" s="79" t="s">
        <v>45</v>
      </c>
      <c r="C28" s="88" t="s">
        <v>34</v>
      </c>
      <c r="D28" s="62"/>
      <c r="E28" s="63">
        <f>G21</f>
        <v>22500</v>
      </c>
      <c r="F28" s="64">
        <v>0.22</v>
      </c>
      <c r="G28" s="65">
        <f t="shared" si="22"/>
        <v>4950</v>
      </c>
      <c r="H28" s="63">
        <f>J21</f>
        <v>22500</v>
      </c>
      <c r="I28" s="64">
        <v>0.22</v>
      </c>
      <c r="J28" s="65">
        <f t="shared" si="23"/>
        <v>4950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4950</v>
      </c>
      <c r="X28" s="274">
        <f t="shared" si="6"/>
        <v>4950</v>
      </c>
      <c r="Y28" s="274">
        <f t="shared" si="7"/>
        <v>0</v>
      </c>
      <c r="Z28" s="282">
        <f t="shared" si="9"/>
        <v>0</v>
      </c>
      <c r="AA28" s="249"/>
      <c r="AB28" s="59"/>
      <c r="AC28" s="59"/>
      <c r="AD28" s="59"/>
      <c r="AE28" s="59"/>
      <c r="AF28" s="59"/>
      <c r="AG28" s="59"/>
    </row>
    <row r="29" spans="1:33" ht="30" customHeight="1" x14ac:dyDescent="0.15">
      <c r="A29" s="41" t="s">
        <v>20</v>
      </c>
      <c r="B29" s="80" t="s">
        <v>46</v>
      </c>
      <c r="C29" s="67" t="s">
        <v>47</v>
      </c>
      <c r="D29" s="68"/>
      <c r="E29" s="69">
        <f>SUM(E30:E33)</f>
        <v>12</v>
      </c>
      <c r="F29" s="70"/>
      <c r="G29" s="71">
        <f>SUM(G30:G33)</f>
        <v>166500</v>
      </c>
      <c r="H29" s="69">
        <f>SUM(H30:H33)</f>
        <v>12</v>
      </c>
      <c r="I29" s="70"/>
      <c r="J29" s="71">
        <f>SUM(J30:J33)</f>
        <v>166500</v>
      </c>
      <c r="K29" s="69">
        <f>SUM(K30:K33)</f>
        <v>0</v>
      </c>
      <c r="L29" s="70"/>
      <c r="M29" s="71">
        <f>SUM(M30:M33)</f>
        <v>0</v>
      </c>
      <c r="N29" s="69">
        <f>SUM(N30:N33)</f>
        <v>0</v>
      </c>
      <c r="O29" s="70"/>
      <c r="P29" s="71">
        <f>SUM(P30:P33)</f>
        <v>0</v>
      </c>
      <c r="Q29" s="69">
        <f>SUM(Q30:Q33)</f>
        <v>0</v>
      </c>
      <c r="R29" s="70"/>
      <c r="S29" s="71">
        <f>SUM(S30:S33)</f>
        <v>0</v>
      </c>
      <c r="T29" s="69">
        <f>SUM(T30:T33)</f>
        <v>0</v>
      </c>
      <c r="U29" s="70"/>
      <c r="V29" s="71">
        <f>SUM(V30:V33)</f>
        <v>0</v>
      </c>
      <c r="W29" s="71">
        <f>SUM(W30:W33)</f>
        <v>166500</v>
      </c>
      <c r="X29" s="71">
        <f>SUM(X30:X33)</f>
        <v>166500</v>
      </c>
      <c r="Y29" s="71">
        <f t="shared" si="7"/>
        <v>0</v>
      </c>
      <c r="Z29" s="71">
        <f>Y29/W29</f>
        <v>0</v>
      </c>
      <c r="AA29" s="250"/>
      <c r="AB29" s="5"/>
      <c r="AC29" s="5"/>
      <c r="AD29" s="5"/>
      <c r="AE29" s="5"/>
      <c r="AF29" s="5"/>
      <c r="AG29" s="5"/>
    </row>
    <row r="30" spans="1:33" s="420" customFormat="1" ht="30" customHeight="1" x14ac:dyDescent="0.15">
      <c r="A30" s="410" t="s">
        <v>22</v>
      </c>
      <c r="B30" s="433" t="s">
        <v>48</v>
      </c>
      <c r="C30" s="434" t="s">
        <v>306</v>
      </c>
      <c r="D30" s="435" t="s">
        <v>25</v>
      </c>
      <c r="E30" s="414">
        <v>3</v>
      </c>
      <c r="F30" s="415">
        <v>15000</v>
      </c>
      <c r="G30" s="416">
        <v>45000</v>
      </c>
      <c r="H30" s="414">
        <v>3</v>
      </c>
      <c r="I30" s="415">
        <v>15000</v>
      </c>
      <c r="J30" s="416">
        <f t="shared" ref="J30:J33" si="28">H30*I30</f>
        <v>45000</v>
      </c>
      <c r="K30" s="414"/>
      <c r="L30" s="415"/>
      <c r="M30" s="416">
        <f t="shared" ref="M30:M33" si="29">K30*L30</f>
        <v>0</v>
      </c>
      <c r="N30" s="414"/>
      <c r="O30" s="415"/>
      <c r="P30" s="416">
        <f t="shared" ref="P30:P33" si="30">N30*O30</f>
        <v>0</v>
      </c>
      <c r="Q30" s="414"/>
      <c r="R30" s="415"/>
      <c r="S30" s="416">
        <f t="shared" ref="S30:S33" si="31">Q30*R30</f>
        <v>0</v>
      </c>
      <c r="T30" s="414"/>
      <c r="U30" s="415"/>
      <c r="V30" s="416">
        <f t="shared" ref="V30:V33" si="32">T30*U30</f>
        <v>0</v>
      </c>
      <c r="W30" s="417">
        <f>G30+M30+S30</f>
        <v>45000</v>
      </c>
      <c r="X30" s="274">
        <f>J30+P30+V30</f>
        <v>45000</v>
      </c>
      <c r="Y30" s="274">
        <f>W30-X30</f>
        <v>0</v>
      </c>
      <c r="Z30" s="282">
        <f t="shared" si="9"/>
        <v>0</v>
      </c>
      <c r="AA30" s="418"/>
      <c r="AB30" s="436"/>
      <c r="AC30" s="436"/>
      <c r="AD30" s="436"/>
      <c r="AE30" s="436"/>
      <c r="AF30" s="436"/>
      <c r="AG30" s="436"/>
    </row>
    <row r="31" spans="1:33" s="420" customFormat="1" ht="30" customHeight="1" x14ac:dyDescent="0.15">
      <c r="A31" s="410" t="s">
        <v>22</v>
      </c>
      <c r="B31" s="411" t="s">
        <v>49</v>
      </c>
      <c r="C31" s="434" t="s">
        <v>356</v>
      </c>
      <c r="D31" s="435" t="s">
        <v>25</v>
      </c>
      <c r="E31" s="414">
        <v>3</v>
      </c>
      <c r="F31" s="415">
        <v>15500</v>
      </c>
      <c r="G31" s="416">
        <v>46500</v>
      </c>
      <c r="H31" s="414">
        <v>3</v>
      </c>
      <c r="I31" s="415">
        <v>15500</v>
      </c>
      <c r="J31" s="416">
        <f t="shared" si="28"/>
        <v>46500</v>
      </c>
      <c r="K31" s="414"/>
      <c r="L31" s="415"/>
      <c r="M31" s="416">
        <f t="shared" si="29"/>
        <v>0</v>
      </c>
      <c r="N31" s="414"/>
      <c r="O31" s="415"/>
      <c r="P31" s="416">
        <f t="shared" si="30"/>
        <v>0</v>
      </c>
      <c r="Q31" s="414"/>
      <c r="R31" s="415"/>
      <c r="S31" s="416">
        <f t="shared" si="31"/>
        <v>0</v>
      </c>
      <c r="T31" s="414"/>
      <c r="U31" s="415"/>
      <c r="V31" s="416">
        <f t="shared" si="32"/>
        <v>0</v>
      </c>
      <c r="W31" s="417">
        <f t="shared" si="8"/>
        <v>46500</v>
      </c>
      <c r="X31" s="274">
        <f t="shared" si="6"/>
        <v>46500</v>
      </c>
      <c r="Y31" s="274">
        <f t="shared" si="7"/>
        <v>0</v>
      </c>
      <c r="Z31" s="282">
        <f t="shared" si="9"/>
        <v>0</v>
      </c>
      <c r="AA31" s="418"/>
      <c r="AB31" s="436"/>
      <c r="AC31" s="436"/>
      <c r="AD31" s="436"/>
      <c r="AE31" s="436"/>
      <c r="AF31" s="436"/>
      <c r="AG31" s="436"/>
    </row>
    <row r="32" spans="1:33" s="420" customFormat="1" ht="30" customHeight="1" x14ac:dyDescent="0.15">
      <c r="A32" s="410" t="s">
        <v>22</v>
      </c>
      <c r="B32" s="437" t="s">
        <v>50</v>
      </c>
      <c r="C32" s="438" t="s">
        <v>307</v>
      </c>
      <c r="D32" s="435" t="s">
        <v>25</v>
      </c>
      <c r="E32" s="270">
        <v>3</v>
      </c>
      <c r="F32" s="423">
        <v>14000</v>
      </c>
      <c r="G32" s="424">
        <v>42000</v>
      </c>
      <c r="H32" s="270">
        <v>3</v>
      </c>
      <c r="I32" s="423">
        <v>14000</v>
      </c>
      <c r="J32" s="424">
        <f t="shared" ref="J32" si="33">H32*I32</f>
        <v>42000</v>
      </c>
      <c r="K32" s="270"/>
      <c r="L32" s="423"/>
      <c r="M32" s="424">
        <f t="shared" ref="M32" si="34">K32*L32</f>
        <v>0</v>
      </c>
      <c r="N32" s="270"/>
      <c r="O32" s="423"/>
      <c r="P32" s="424">
        <f t="shared" ref="P32" si="35">N32*O32</f>
        <v>0</v>
      </c>
      <c r="Q32" s="270"/>
      <c r="R32" s="423"/>
      <c r="S32" s="424">
        <f t="shared" ref="S32" si="36">Q32*R32</f>
        <v>0</v>
      </c>
      <c r="T32" s="270"/>
      <c r="U32" s="423"/>
      <c r="V32" s="424">
        <f t="shared" ref="V32" si="37">T32*U32</f>
        <v>0</v>
      </c>
      <c r="W32" s="425">
        <f>G32+M32+S32</f>
        <v>42000</v>
      </c>
      <c r="X32" s="357">
        <f>J32+P32+V32</f>
        <v>42000</v>
      </c>
      <c r="Y32" s="278">
        <f>W32-X32</f>
        <v>0</v>
      </c>
      <c r="Z32" s="358">
        <f t="shared" ref="Z32" si="38">Y32/W32</f>
        <v>0</v>
      </c>
      <c r="AA32" s="426"/>
      <c r="AB32" s="436"/>
      <c r="AC32" s="436"/>
      <c r="AD32" s="436"/>
      <c r="AE32" s="436"/>
      <c r="AF32" s="436"/>
      <c r="AG32" s="436"/>
    </row>
    <row r="33" spans="1:33" s="420" customFormat="1" ht="30" customHeight="1" thickBot="1" x14ac:dyDescent="0.2">
      <c r="A33" s="422" t="s">
        <v>22</v>
      </c>
      <c r="B33" s="437" t="s">
        <v>309</v>
      </c>
      <c r="C33" s="439" t="s">
        <v>308</v>
      </c>
      <c r="D33" s="440" t="s">
        <v>25</v>
      </c>
      <c r="E33" s="270">
        <v>3</v>
      </c>
      <c r="F33" s="423">
        <v>11000</v>
      </c>
      <c r="G33" s="424">
        <v>33000</v>
      </c>
      <c r="H33" s="270">
        <v>3</v>
      </c>
      <c r="I33" s="423">
        <v>11000</v>
      </c>
      <c r="J33" s="424">
        <f t="shared" si="28"/>
        <v>33000</v>
      </c>
      <c r="K33" s="441"/>
      <c r="L33" s="269"/>
      <c r="M33" s="442">
        <f t="shared" si="29"/>
        <v>0</v>
      </c>
      <c r="N33" s="441"/>
      <c r="O33" s="269"/>
      <c r="P33" s="442">
        <f t="shared" si="30"/>
        <v>0</v>
      </c>
      <c r="Q33" s="441"/>
      <c r="R33" s="269"/>
      <c r="S33" s="442">
        <f t="shared" si="31"/>
        <v>0</v>
      </c>
      <c r="T33" s="441"/>
      <c r="U33" s="269"/>
      <c r="V33" s="442">
        <f t="shared" si="32"/>
        <v>0</v>
      </c>
      <c r="W33" s="425">
        <f t="shared" si="8"/>
        <v>33000</v>
      </c>
      <c r="X33" s="274">
        <f t="shared" si="6"/>
        <v>33000</v>
      </c>
      <c r="Y33" s="278">
        <f t="shared" si="7"/>
        <v>0</v>
      </c>
      <c r="Z33" s="282">
        <f t="shared" si="9"/>
        <v>0</v>
      </c>
      <c r="AA33" s="443"/>
      <c r="AB33" s="436"/>
      <c r="AC33" s="436"/>
      <c r="AD33" s="436"/>
      <c r="AE33" s="436"/>
      <c r="AF33" s="436"/>
      <c r="AG33" s="436"/>
    </row>
    <row r="34" spans="1:33" ht="30" customHeight="1" thickBot="1" x14ac:dyDescent="0.2">
      <c r="A34" s="219" t="s">
        <v>51</v>
      </c>
      <c r="B34" s="220"/>
      <c r="C34" s="221"/>
      <c r="D34" s="222"/>
      <c r="E34" s="265"/>
      <c r="F34" s="223"/>
      <c r="G34" s="89">
        <f>G13+G17+G21+G25+G29</f>
        <v>193950</v>
      </c>
      <c r="H34" s="265"/>
      <c r="I34" s="223"/>
      <c r="J34" s="89">
        <f>J13+J17+J21+J25+J29</f>
        <v>193950</v>
      </c>
      <c r="K34" s="265"/>
      <c r="L34" s="115"/>
      <c r="M34" s="89">
        <f>M13+M17+M21+M25+M29</f>
        <v>0</v>
      </c>
      <c r="N34" s="265"/>
      <c r="O34" s="115"/>
      <c r="P34" s="89">
        <f>P13+P17+P21+P25+P29</f>
        <v>0</v>
      </c>
      <c r="Q34" s="265"/>
      <c r="R34" s="115"/>
      <c r="S34" s="89">
        <f>S13+S17+S21+S25+S29</f>
        <v>0</v>
      </c>
      <c r="T34" s="265"/>
      <c r="U34" s="115"/>
      <c r="V34" s="89">
        <f>V13+V17+V21+V25+V29</f>
        <v>0</v>
      </c>
      <c r="W34" s="89">
        <f>W13+W17+W21+W25+W29</f>
        <v>193950</v>
      </c>
      <c r="X34" s="315">
        <f>X13+X17+X21+X25+X29</f>
        <v>193950</v>
      </c>
      <c r="Y34" s="317">
        <f t="shared" si="7"/>
        <v>0</v>
      </c>
      <c r="Z34" s="316">
        <f>Y34/W34</f>
        <v>0</v>
      </c>
      <c r="AA34" s="253"/>
      <c r="AB34" s="4"/>
      <c r="AC34" s="5"/>
      <c r="AD34" s="5"/>
      <c r="AE34" s="5"/>
      <c r="AF34" s="5"/>
      <c r="AG34" s="5"/>
    </row>
    <row r="35" spans="1:33" ht="30" customHeight="1" thickBot="1" x14ac:dyDescent="0.2">
      <c r="A35" s="215" t="s">
        <v>19</v>
      </c>
      <c r="B35" s="121">
        <v>2</v>
      </c>
      <c r="C35" s="216" t="s">
        <v>52</v>
      </c>
      <c r="D35" s="21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0"/>
      <c r="Y35" s="320"/>
      <c r="Z35" s="40"/>
      <c r="AA35" s="247"/>
      <c r="AB35" s="5"/>
      <c r="AC35" s="5"/>
      <c r="AD35" s="5"/>
      <c r="AE35" s="5"/>
      <c r="AF35" s="5"/>
      <c r="AG35" s="5"/>
    </row>
    <row r="36" spans="1:33" ht="30" hidden="1" customHeight="1" x14ac:dyDescent="0.15">
      <c r="A36" s="41" t="s">
        <v>20</v>
      </c>
      <c r="B36" s="80" t="s">
        <v>53</v>
      </c>
      <c r="C36" s="43" t="s">
        <v>54</v>
      </c>
      <c r="D36" s="44"/>
      <c r="E36" s="45">
        <f>SUM(E37:E39)</f>
        <v>0</v>
      </c>
      <c r="F36" s="46"/>
      <c r="G36" s="47">
        <f>SUM(G37:G39)</f>
        <v>0</v>
      </c>
      <c r="H36" s="45">
        <f>SUM(H37:H39)</f>
        <v>0</v>
      </c>
      <c r="I36" s="46"/>
      <c r="J36" s="47">
        <f>SUM(J37:J39)</f>
        <v>0</v>
      </c>
      <c r="K36" s="45">
        <f>SUM(K37:K39)</f>
        <v>0</v>
      </c>
      <c r="L36" s="46"/>
      <c r="M36" s="47">
        <f>SUM(M37:M39)</f>
        <v>0</v>
      </c>
      <c r="N36" s="45">
        <f>SUM(N37:N39)</f>
        <v>0</v>
      </c>
      <c r="O36" s="46"/>
      <c r="P36" s="47">
        <f>SUM(P37:P39)</f>
        <v>0</v>
      </c>
      <c r="Q36" s="45">
        <f>SUM(Q37:Q39)</f>
        <v>0</v>
      </c>
      <c r="R36" s="46"/>
      <c r="S36" s="47">
        <f>SUM(S37:S39)</f>
        <v>0</v>
      </c>
      <c r="T36" s="45">
        <f>SUM(T37:T39)</f>
        <v>0</v>
      </c>
      <c r="U36" s="46"/>
      <c r="V36" s="47">
        <f>SUM(V37:V39)</f>
        <v>0</v>
      </c>
      <c r="W36" s="47">
        <f>SUM(W37:W39)</f>
        <v>0</v>
      </c>
      <c r="X36" s="318">
        <f>SUM(X37:X39)</f>
        <v>0</v>
      </c>
      <c r="Y36" s="321">
        <f t="shared" si="7"/>
        <v>0</v>
      </c>
      <c r="Z36" s="319" t="e">
        <f>Y36/W36</f>
        <v>#DIV/0!</v>
      </c>
      <c r="AA36" s="248"/>
      <c r="AB36" s="95"/>
      <c r="AC36" s="49"/>
      <c r="AD36" s="49"/>
      <c r="AE36" s="49"/>
      <c r="AF36" s="49"/>
      <c r="AG36" s="49"/>
    </row>
    <row r="37" spans="1:33" ht="30" hidden="1" customHeight="1" x14ac:dyDescent="0.15">
      <c r="A37" s="50" t="s">
        <v>22</v>
      </c>
      <c r="B37" s="51" t="s">
        <v>55</v>
      </c>
      <c r="C37" s="52" t="s">
        <v>56</v>
      </c>
      <c r="D37" s="53" t="s">
        <v>57</v>
      </c>
      <c r="E37" s="54"/>
      <c r="F37" s="55"/>
      <c r="G37" s="56">
        <f t="shared" ref="G37:G39" si="39">E37*F37</f>
        <v>0</v>
      </c>
      <c r="H37" s="54"/>
      <c r="I37" s="55"/>
      <c r="J37" s="56">
        <f t="shared" ref="J37:J39" si="40">H37*I37</f>
        <v>0</v>
      </c>
      <c r="K37" s="54"/>
      <c r="L37" s="55"/>
      <c r="M37" s="56">
        <f t="shared" ref="M37:M39" si="41">K37*L37</f>
        <v>0</v>
      </c>
      <c r="N37" s="54"/>
      <c r="O37" s="55"/>
      <c r="P37" s="56">
        <f t="shared" ref="P37:P39" si="42">N37*O37</f>
        <v>0</v>
      </c>
      <c r="Q37" s="54"/>
      <c r="R37" s="55"/>
      <c r="S37" s="56">
        <f t="shared" ref="S37:S39" si="43">Q37*R37</f>
        <v>0</v>
      </c>
      <c r="T37" s="54"/>
      <c r="U37" s="55"/>
      <c r="V37" s="56">
        <f t="shared" ref="V37:V39" si="44">T37*U37</f>
        <v>0</v>
      </c>
      <c r="W37" s="57">
        <f>G37+M37+S37</f>
        <v>0</v>
      </c>
      <c r="X37" s="274">
        <f>J37+P37+V37</f>
        <v>0</v>
      </c>
      <c r="Y37" s="274">
        <f t="shared" si="7"/>
        <v>0</v>
      </c>
      <c r="Z37" s="282" t="e">
        <f t="shared" ref="Z37:Z47" si="45">Y37/W37</f>
        <v>#DIV/0!</v>
      </c>
      <c r="AA37" s="240"/>
      <c r="AB37" s="59"/>
      <c r="AC37" s="59"/>
      <c r="AD37" s="59"/>
      <c r="AE37" s="59"/>
      <c r="AF37" s="59"/>
      <c r="AG37" s="59"/>
    </row>
    <row r="38" spans="1:33" ht="30" hidden="1" customHeight="1" x14ac:dyDescent="0.15">
      <c r="A38" s="50" t="s">
        <v>22</v>
      </c>
      <c r="B38" s="51" t="s">
        <v>58</v>
      </c>
      <c r="C38" s="52" t="s">
        <v>56</v>
      </c>
      <c r="D38" s="53" t="s">
        <v>57</v>
      </c>
      <c r="E38" s="54"/>
      <c r="F38" s="55"/>
      <c r="G38" s="56">
        <f t="shared" si="39"/>
        <v>0</v>
      </c>
      <c r="H38" s="54"/>
      <c r="I38" s="55"/>
      <c r="J38" s="56">
        <f t="shared" si="40"/>
        <v>0</v>
      </c>
      <c r="K38" s="54"/>
      <c r="L38" s="55"/>
      <c r="M38" s="56">
        <f t="shared" si="41"/>
        <v>0</v>
      </c>
      <c r="N38" s="54"/>
      <c r="O38" s="55"/>
      <c r="P38" s="56">
        <f t="shared" si="42"/>
        <v>0</v>
      </c>
      <c r="Q38" s="54"/>
      <c r="R38" s="55"/>
      <c r="S38" s="56">
        <f t="shared" si="43"/>
        <v>0</v>
      </c>
      <c r="T38" s="54"/>
      <c r="U38" s="55"/>
      <c r="V38" s="56">
        <f t="shared" si="44"/>
        <v>0</v>
      </c>
      <c r="W38" s="57">
        <f t="shared" ref="W38:W43" si="46">G38+M38+S38</f>
        <v>0</v>
      </c>
      <c r="X38" s="274">
        <f t="shared" ref="X38:X47" si="47">J38+P38+V38</f>
        <v>0</v>
      </c>
      <c r="Y38" s="274">
        <f t="shared" si="7"/>
        <v>0</v>
      </c>
      <c r="Z38" s="282" t="e">
        <f t="shared" si="45"/>
        <v>#DIV/0!</v>
      </c>
      <c r="AA38" s="240"/>
      <c r="AB38" s="59"/>
      <c r="AC38" s="59"/>
      <c r="AD38" s="59"/>
      <c r="AE38" s="59"/>
      <c r="AF38" s="59"/>
      <c r="AG38" s="59"/>
    </row>
    <row r="39" spans="1:33" ht="30" hidden="1" customHeight="1" thickBot="1" x14ac:dyDescent="0.2">
      <c r="A39" s="73" t="s">
        <v>22</v>
      </c>
      <c r="B39" s="79" t="s">
        <v>59</v>
      </c>
      <c r="C39" s="52" t="s">
        <v>56</v>
      </c>
      <c r="D39" s="74" t="s">
        <v>57</v>
      </c>
      <c r="E39" s="75"/>
      <c r="F39" s="76"/>
      <c r="G39" s="77">
        <f t="shared" si="39"/>
        <v>0</v>
      </c>
      <c r="H39" s="75"/>
      <c r="I39" s="76"/>
      <c r="J39" s="77">
        <f t="shared" si="40"/>
        <v>0</v>
      </c>
      <c r="K39" s="75"/>
      <c r="L39" s="76"/>
      <c r="M39" s="77">
        <f t="shared" si="41"/>
        <v>0</v>
      </c>
      <c r="N39" s="75"/>
      <c r="O39" s="76"/>
      <c r="P39" s="77">
        <f t="shared" si="42"/>
        <v>0</v>
      </c>
      <c r="Q39" s="75"/>
      <c r="R39" s="76"/>
      <c r="S39" s="77">
        <f t="shared" si="43"/>
        <v>0</v>
      </c>
      <c r="T39" s="75"/>
      <c r="U39" s="76"/>
      <c r="V39" s="77">
        <f t="shared" si="44"/>
        <v>0</v>
      </c>
      <c r="W39" s="66">
        <f t="shared" si="46"/>
        <v>0</v>
      </c>
      <c r="X39" s="274">
        <f t="shared" si="47"/>
        <v>0</v>
      </c>
      <c r="Y39" s="274">
        <f t="shared" si="7"/>
        <v>0</v>
      </c>
      <c r="Z39" s="282" t="e">
        <f t="shared" si="45"/>
        <v>#DIV/0!</v>
      </c>
      <c r="AA39" s="251"/>
      <c r="AB39" s="59"/>
      <c r="AC39" s="59"/>
      <c r="AD39" s="59"/>
      <c r="AE39" s="59"/>
      <c r="AF39" s="59"/>
      <c r="AG39" s="59"/>
    </row>
    <row r="40" spans="1:33" ht="30" hidden="1" customHeight="1" x14ac:dyDescent="0.15">
      <c r="A40" s="41" t="s">
        <v>20</v>
      </c>
      <c r="B40" s="80" t="s">
        <v>60</v>
      </c>
      <c r="C40" s="78" t="s">
        <v>61</v>
      </c>
      <c r="D40" s="68"/>
      <c r="E40" s="69">
        <f>SUM(E41:E43)</f>
        <v>0</v>
      </c>
      <c r="F40" s="70"/>
      <c r="G40" s="71">
        <f>SUM(G41:G43)</f>
        <v>0</v>
      </c>
      <c r="H40" s="69">
        <f>SUM(H41:H43)</f>
        <v>0</v>
      </c>
      <c r="I40" s="70"/>
      <c r="J40" s="71">
        <f>SUM(J41:J43)</f>
        <v>0</v>
      </c>
      <c r="K40" s="69">
        <f>SUM(K41:K43)</f>
        <v>0</v>
      </c>
      <c r="L40" s="70"/>
      <c r="M40" s="71">
        <f>SUM(M41:M43)</f>
        <v>0</v>
      </c>
      <c r="N40" s="69">
        <f>SUM(N41:N43)</f>
        <v>0</v>
      </c>
      <c r="O40" s="70"/>
      <c r="P40" s="71">
        <f>SUM(P41:P43)</f>
        <v>0</v>
      </c>
      <c r="Q40" s="69">
        <f>SUM(Q41:Q43)</f>
        <v>0</v>
      </c>
      <c r="R40" s="70"/>
      <c r="S40" s="71">
        <f>SUM(S41:S43)</f>
        <v>0</v>
      </c>
      <c r="T40" s="69">
        <f>SUM(T41:T43)</f>
        <v>0</v>
      </c>
      <c r="U40" s="70"/>
      <c r="V40" s="71">
        <f>SUM(V41:V43)</f>
        <v>0</v>
      </c>
      <c r="W40" s="71">
        <f>SUM(W41:W43)</f>
        <v>0</v>
      </c>
      <c r="X40" s="71">
        <f>SUM(X41:X43)</f>
        <v>0</v>
      </c>
      <c r="Y40" s="323">
        <f t="shared" si="7"/>
        <v>0</v>
      </c>
      <c r="Z40" s="323" t="e">
        <f>Y40/W40</f>
        <v>#DIV/0!</v>
      </c>
      <c r="AA40" s="250"/>
      <c r="AB40" s="49"/>
      <c r="AC40" s="49"/>
      <c r="AD40" s="49"/>
      <c r="AE40" s="49"/>
      <c r="AF40" s="49"/>
      <c r="AG40" s="49"/>
    </row>
    <row r="41" spans="1:33" ht="30" hidden="1" customHeight="1" x14ac:dyDescent="0.15">
      <c r="A41" s="50" t="s">
        <v>22</v>
      </c>
      <c r="B41" s="51" t="s">
        <v>62</v>
      </c>
      <c r="C41" s="52" t="s">
        <v>63</v>
      </c>
      <c r="D41" s="53" t="s">
        <v>64</v>
      </c>
      <c r="E41" s="54"/>
      <c r="F41" s="55"/>
      <c r="G41" s="56">
        <f t="shared" ref="G41:G43" si="48">E41*F41</f>
        <v>0</v>
      </c>
      <c r="H41" s="54"/>
      <c r="I41" s="55"/>
      <c r="J41" s="56">
        <f t="shared" ref="J41:J43" si="49">H41*I41</f>
        <v>0</v>
      </c>
      <c r="K41" s="54"/>
      <c r="L41" s="55"/>
      <c r="M41" s="56">
        <f t="shared" ref="M41:M43" si="50">K41*L41</f>
        <v>0</v>
      </c>
      <c r="N41" s="54"/>
      <c r="O41" s="55"/>
      <c r="P41" s="56">
        <f t="shared" ref="P41:P43" si="51">N41*O41</f>
        <v>0</v>
      </c>
      <c r="Q41" s="54"/>
      <c r="R41" s="55"/>
      <c r="S41" s="56">
        <f t="shared" ref="S41:S43" si="52">Q41*R41</f>
        <v>0</v>
      </c>
      <c r="T41" s="54"/>
      <c r="U41" s="55"/>
      <c r="V41" s="56">
        <f t="shared" ref="V41:V43" si="53">T41*U41</f>
        <v>0</v>
      </c>
      <c r="W41" s="57">
        <f t="shared" si="46"/>
        <v>0</v>
      </c>
      <c r="X41" s="274">
        <f t="shared" si="47"/>
        <v>0</v>
      </c>
      <c r="Y41" s="274">
        <f t="shared" si="7"/>
        <v>0</v>
      </c>
      <c r="Z41" s="282" t="e">
        <f t="shared" si="45"/>
        <v>#DIV/0!</v>
      </c>
      <c r="AA41" s="240"/>
      <c r="AB41" s="59"/>
      <c r="AC41" s="59"/>
      <c r="AD41" s="59"/>
      <c r="AE41" s="59"/>
      <c r="AF41" s="59"/>
      <c r="AG41" s="59"/>
    </row>
    <row r="42" spans="1:33" ht="30" hidden="1" customHeight="1" x14ac:dyDescent="0.15">
      <c r="A42" s="50" t="s">
        <v>22</v>
      </c>
      <c r="B42" s="51" t="s">
        <v>65</v>
      </c>
      <c r="C42" s="96" t="s">
        <v>63</v>
      </c>
      <c r="D42" s="53" t="s">
        <v>64</v>
      </c>
      <c r="E42" s="54"/>
      <c r="F42" s="55"/>
      <c r="G42" s="56">
        <f t="shared" si="48"/>
        <v>0</v>
      </c>
      <c r="H42" s="54"/>
      <c r="I42" s="55"/>
      <c r="J42" s="56">
        <f t="shared" si="49"/>
        <v>0</v>
      </c>
      <c r="K42" s="54"/>
      <c r="L42" s="55"/>
      <c r="M42" s="56">
        <f t="shared" si="50"/>
        <v>0</v>
      </c>
      <c r="N42" s="54"/>
      <c r="O42" s="55"/>
      <c r="P42" s="56">
        <f t="shared" si="51"/>
        <v>0</v>
      </c>
      <c r="Q42" s="54"/>
      <c r="R42" s="55"/>
      <c r="S42" s="56">
        <f t="shared" si="52"/>
        <v>0</v>
      </c>
      <c r="T42" s="54"/>
      <c r="U42" s="55"/>
      <c r="V42" s="56">
        <f t="shared" si="53"/>
        <v>0</v>
      </c>
      <c r="W42" s="57">
        <f t="shared" si="46"/>
        <v>0</v>
      </c>
      <c r="X42" s="274">
        <f t="shared" si="47"/>
        <v>0</v>
      </c>
      <c r="Y42" s="274">
        <f t="shared" si="7"/>
        <v>0</v>
      </c>
      <c r="Z42" s="282" t="e">
        <f t="shared" si="45"/>
        <v>#DIV/0!</v>
      </c>
      <c r="AA42" s="240"/>
      <c r="AB42" s="59"/>
      <c r="AC42" s="59"/>
      <c r="AD42" s="59"/>
      <c r="AE42" s="59"/>
      <c r="AF42" s="59"/>
      <c r="AG42" s="59"/>
    </row>
    <row r="43" spans="1:33" ht="30" hidden="1" customHeight="1" thickBot="1" x14ac:dyDescent="0.2">
      <c r="A43" s="73" t="s">
        <v>22</v>
      </c>
      <c r="B43" s="79" t="s">
        <v>66</v>
      </c>
      <c r="C43" s="97" t="s">
        <v>63</v>
      </c>
      <c r="D43" s="74" t="s">
        <v>64</v>
      </c>
      <c r="E43" s="75"/>
      <c r="F43" s="76"/>
      <c r="G43" s="77">
        <f t="shared" si="48"/>
        <v>0</v>
      </c>
      <c r="H43" s="75"/>
      <c r="I43" s="76"/>
      <c r="J43" s="77">
        <f t="shared" si="49"/>
        <v>0</v>
      </c>
      <c r="K43" s="75"/>
      <c r="L43" s="76"/>
      <c r="M43" s="77">
        <f t="shared" si="50"/>
        <v>0</v>
      </c>
      <c r="N43" s="75"/>
      <c r="O43" s="76"/>
      <c r="P43" s="77">
        <f t="shared" si="51"/>
        <v>0</v>
      </c>
      <c r="Q43" s="75"/>
      <c r="R43" s="76"/>
      <c r="S43" s="77">
        <f t="shared" si="52"/>
        <v>0</v>
      </c>
      <c r="T43" s="75"/>
      <c r="U43" s="76"/>
      <c r="V43" s="77">
        <f t="shared" si="53"/>
        <v>0</v>
      </c>
      <c r="W43" s="66">
        <f t="shared" si="46"/>
        <v>0</v>
      </c>
      <c r="X43" s="274">
        <f t="shared" si="47"/>
        <v>0</v>
      </c>
      <c r="Y43" s="274">
        <f t="shared" si="7"/>
        <v>0</v>
      </c>
      <c r="Z43" s="282" t="e">
        <f t="shared" si="45"/>
        <v>#DIV/0!</v>
      </c>
      <c r="AA43" s="251"/>
      <c r="AB43" s="59"/>
      <c r="AC43" s="59"/>
      <c r="AD43" s="59"/>
      <c r="AE43" s="59"/>
      <c r="AF43" s="59"/>
      <c r="AG43" s="59"/>
    </row>
    <row r="44" spans="1:33" ht="30" hidden="1" customHeight="1" x14ac:dyDescent="0.15">
      <c r="A44" s="41" t="s">
        <v>20</v>
      </c>
      <c r="B44" s="80" t="s">
        <v>67</v>
      </c>
      <c r="C44" s="78" t="s">
        <v>68</v>
      </c>
      <c r="D44" s="68"/>
      <c r="E44" s="69">
        <f>SUM(E45:E47)</f>
        <v>0</v>
      </c>
      <c r="F44" s="70"/>
      <c r="G44" s="71">
        <f>SUM(G45:G47)</f>
        <v>0</v>
      </c>
      <c r="H44" s="69">
        <f>SUM(H45:H47)</f>
        <v>0</v>
      </c>
      <c r="I44" s="70"/>
      <c r="J44" s="71">
        <f>SUM(J45:J47)</f>
        <v>0</v>
      </c>
      <c r="K44" s="69">
        <f>SUM(K45:K47)</f>
        <v>0</v>
      </c>
      <c r="L44" s="70"/>
      <c r="M44" s="71">
        <f>SUM(M45:M47)</f>
        <v>0</v>
      </c>
      <c r="N44" s="69">
        <f>SUM(N45:N47)</f>
        <v>0</v>
      </c>
      <c r="O44" s="70"/>
      <c r="P44" s="71">
        <f>SUM(P45:P47)</f>
        <v>0</v>
      </c>
      <c r="Q44" s="69">
        <f>SUM(Q45:Q47)</f>
        <v>0</v>
      </c>
      <c r="R44" s="70"/>
      <c r="S44" s="71">
        <f>SUM(S45:S47)</f>
        <v>0</v>
      </c>
      <c r="T44" s="69">
        <f>SUM(T45:T47)</f>
        <v>0</v>
      </c>
      <c r="U44" s="70"/>
      <c r="V44" s="71">
        <f>SUM(V45:V47)</f>
        <v>0</v>
      </c>
      <c r="W44" s="71">
        <f>SUM(W45:W47)</f>
        <v>0</v>
      </c>
      <c r="X44" s="71">
        <f>SUM(X45:X47)</f>
        <v>0</v>
      </c>
      <c r="Y44" s="70">
        <f t="shared" si="7"/>
        <v>0</v>
      </c>
      <c r="Z44" s="70" t="e">
        <f>Y44/W44</f>
        <v>#DIV/0!</v>
      </c>
      <c r="AA44" s="250"/>
      <c r="AB44" s="49"/>
      <c r="AC44" s="49"/>
      <c r="AD44" s="49"/>
      <c r="AE44" s="49"/>
      <c r="AF44" s="49"/>
      <c r="AG44" s="49"/>
    </row>
    <row r="45" spans="1:33" ht="30" hidden="1" customHeight="1" x14ac:dyDescent="0.15">
      <c r="A45" s="50" t="s">
        <v>22</v>
      </c>
      <c r="B45" s="51" t="s">
        <v>69</v>
      </c>
      <c r="C45" s="52" t="s">
        <v>70</v>
      </c>
      <c r="D45" s="53" t="s">
        <v>64</v>
      </c>
      <c r="E45" s="54"/>
      <c r="F45" s="55"/>
      <c r="G45" s="56">
        <f t="shared" ref="G45:G47" si="54">E45*F45</f>
        <v>0</v>
      </c>
      <c r="H45" s="54"/>
      <c r="I45" s="55"/>
      <c r="J45" s="56">
        <f t="shared" ref="J45:J47" si="55">H45*I45</f>
        <v>0</v>
      </c>
      <c r="K45" s="54"/>
      <c r="L45" s="55"/>
      <c r="M45" s="56">
        <f t="shared" ref="M45:M47" si="56">K45*L45</f>
        <v>0</v>
      </c>
      <c r="N45" s="54"/>
      <c r="O45" s="55"/>
      <c r="P45" s="56">
        <f t="shared" ref="P45:P47" si="57">N45*O45</f>
        <v>0</v>
      </c>
      <c r="Q45" s="54"/>
      <c r="R45" s="55"/>
      <c r="S45" s="56">
        <f t="shared" ref="S45:S47" si="58">Q45*R45</f>
        <v>0</v>
      </c>
      <c r="T45" s="54"/>
      <c r="U45" s="55"/>
      <c r="V45" s="56">
        <f t="shared" ref="V45:V47" si="59">T45*U45</f>
        <v>0</v>
      </c>
      <c r="W45" s="57">
        <f>G45+M45+S45</f>
        <v>0</v>
      </c>
      <c r="X45" s="274">
        <f t="shared" si="47"/>
        <v>0</v>
      </c>
      <c r="Y45" s="274">
        <f t="shared" si="7"/>
        <v>0</v>
      </c>
      <c r="Z45" s="282" t="e">
        <f t="shared" si="45"/>
        <v>#DIV/0!</v>
      </c>
      <c r="AA45" s="240"/>
      <c r="AB45" s="58"/>
      <c r="AC45" s="59"/>
      <c r="AD45" s="59"/>
      <c r="AE45" s="59"/>
      <c r="AF45" s="59"/>
      <c r="AG45" s="59"/>
    </row>
    <row r="46" spans="1:33" ht="30" hidden="1" customHeight="1" x14ac:dyDescent="0.15">
      <c r="A46" s="50" t="s">
        <v>22</v>
      </c>
      <c r="B46" s="51" t="s">
        <v>71</v>
      </c>
      <c r="C46" s="52" t="s">
        <v>72</v>
      </c>
      <c r="D46" s="53" t="s">
        <v>64</v>
      </c>
      <c r="E46" s="54"/>
      <c r="F46" s="55"/>
      <c r="G46" s="56">
        <f t="shared" si="54"/>
        <v>0</v>
      </c>
      <c r="H46" s="54"/>
      <c r="I46" s="55"/>
      <c r="J46" s="56">
        <f t="shared" si="55"/>
        <v>0</v>
      </c>
      <c r="K46" s="54"/>
      <c r="L46" s="55"/>
      <c r="M46" s="56">
        <f t="shared" si="56"/>
        <v>0</v>
      </c>
      <c r="N46" s="54"/>
      <c r="O46" s="55"/>
      <c r="P46" s="56">
        <f t="shared" si="57"/>
        <v>0</v>
      </c>
      <c r="Q46" s="54"/>
      <c r="R46" s="55"/>
      <c r="S46" s="56">
        <f t="shared" si="58"/>
        <v>0</v>
      </c>
      <c r="T46" s="54"/>
      <c r="U46" s="55"/>
      <c r="V46" s="56">
        <f t="shared" si="59"/>
        <v>0</v>
      </c>
      <c r="W46" s="57">
        <f>G46+M46+S46</f>
        <v>0</v>
      </c>
      <c r="X46" s="274">
        <f t="shared" si="47"/>
        <v>0</v>
      </c>
      <c r="Y46" s="274">
        <f t="shared" si="7"/>
        <v>0</v>
      </c>
      <c r="Z46" s="282" t="e">
        <f t="shared" si="45"/>
        <v>#DIV/0!</v>
      </c>
      <c r="AA46" s="240"/>
      <c r="AB46" s="59"/>
      <c r="AC46" s="59"/>
      <c r="AD46" s="59"/>
      <c r="AE46" s="59"/>
      <c r="AF46" s="59"/>
      <c r="AG46" s="59"/>
    </row>
    <row r="47" spans="1:33" ht="30" hidden="1" customHeight="1" thickBot="1" x14ac:dyDescent="0.2">
      <c r="A47" s="60" t="s">
        <v>22</v>
      </c>
      <c r="B47" s="61" t="s">
        <v>73</v>
      </c>
      <c r="C47" s="214" t="s">
        <v>70</v>
      </c>
      <c r="D47" s="62" t="s">
        <v>64</v>
      </c>
      <c r="E47" s="75"/>
      <c r="F47" s="76"/>
      <c r="G47" s="77">
        <f t="shared" si="54"/>
        <v>0</v>
      </c>
      <c r="H47" s="75"/>
      <c r="I47" s="76"/>
      <c r="J47" s="77">
        <f t="shared" si="55"/>
        <v>0</v>
      </c>
      <c r="K47" s="75"/>
      <c r="L47" s="76"/>
      <c r="M47" s="77">
        <f t="shared" si="56"/>
        <v>0</v>
      </c>
      <c r="N47" s="75"/>
      <c r="O47" s="76"/>
      <c r="P47" s="77">
        <f t="shared" si="57"/>
        <v>0</v>
      </c>
      <c r="Q47" s="75"/>
      <c r="R47" s="76"/>
      <c r="S47" s="77">
        <f t="shared" si="58"/>
        <v>0</v>
      </c>
      <c r="T47" s="75"/>
      <c r="U47" s="76"/>
      <c r="V47" s="77">
        <f t="shared" si="59"/>
        <v>0</v>
      </c>
      <c r="W47" s="66">
        <f>G47+M47+S47</f>
        <v>0</v>
      </c>
      <c r="X47" s="274">
        <f t="shared" si="47"/>
        <v>0</v>
      </c>
      <c r="Y47" s="274">
        <f t="shared" si="7"/>
        <v>0</v>
      </c>
      <c r="Z47" s="282" t="e">
        <f t="shared" si="45"/>
        <v>#DIV/0!</v>
      </c>
      <c r="AA47" s="251"/>
      <c r="AB47" s="59"/>
      <c r="AC47" s="59"/>
      <c r="AD47" s="59"/>
      <c r="AE47" s="59"/>
      <c r="AF47" s="59"/>
      <c r="AG47" s="59"/>
    </row>
    <row r="48" spans="1:33" ht="30" customHeight="1" thickBot="1" x14ac:dyDescent="0.2">
      <c r="A48" s="224" t="s">
        <v>240</v>
      </c>
      <c r="B48" s="220"/>
      <c r="C48" s="221"/>
      <c r="D48" s="222"/>
      <c r="E48" s="115">
        <f>E44+E40+E36</f>
        <v>0</v>
      </c>
      <c r="F48" s="90"/>
      <c r="G48" s="89">
        <f>G44+G40+G36</f>
        <v>0</v>
      </c>
      <c r="H48" s="115">
        <f>H44+H40+H36</f>
        <v>0</v>
      </c>
      <c r="I48" s="90"/>
      <c r="J48" s="89">
        <f>J44+J40+J36</f>
        <v>0</v>
      </c>
      <c r="K48" s="91">
        <f>K44+K40+K36</f>
        <v>0</v>
      </c>
      <c r="L48" s="90"/>
      <c r="M48" s="89">
        <f>M44+M40+M36</f>
        <v>0</v>
      </c>
      <c r="N48" s="91">
        <f>N44+N40+N36</f>
        <v>0</v>
      </c>
      <c r="O48" s="90"/>
      <c r="P48" s="89">
        <f>P44+P40+P36</f>
        <v>0</v>
      </c>
      <c r="Q48" s="91">
        <f>Q44+Q40+Q36</f>
        <v>0</v>
      </c>
      <c r="R48" s="90"/>
      <c r="S48" s="89">
        <f>S44+S40+S36</f>
        <v>0</v>
      </c>
      <c r="T48" s="91">
        <f>T44+T40+T36</f>
        <v>0</v>
      </c>
      <c r="U48" s="90"/>
      <c r="V48" s="89">
        <f>V44+V40+V36</f>
        <v>0</v>
      </c>
      <c r="W48" s="98">
        <f>W44+W40+W36</f>
        <v>0</v>
      </c>
      <c r="X48" s="98">
        <f>X44+X40+X36</f>
        <v>0</v>
      </c>
      <c r="Y48" s="98">
        <f t="shared" si="7"/>
        <v>0</v>
      </c>
      <c r="Z48" s="98" t="e">
        <f>Y48/W48</f>
        <v>#DIV/0!</v>
      </c>
      <c r="AA48" s="253"/>
      <c r="AB48" s="5"/>
      <c r="AC48" s="5"/>
      <c r="AD48" s="5"/>
      <c r="AE48" s="5"/>
      <c r="AF48" s="5"/>
      <c r="AG48" s="5"/>
    </row>
    <row r="49" spans="1:33" ht="30" customHeight="1" thickBot="1" x14ac:dyDescent="0.2">
      <c r="A49" s="215" t="s">
        <v>19</v>
      </c>
      <c r="B49" s="121">
        <v>3</v>
      </c>
      <c r="C49" s="216" t="s">
        <v>74</v>
      </c>
      <c r="D49" s="217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  <c r="X49" s="40"/>
      <c r="Y49" s="40"/>
      <c r="Z49" s="40"/>
      <c r="AA49" s="247"/>
      <c r="AB49" s="5"/>
      <c r="AC49" s="5"/>
      <c r="AD49" s="5"/>
      <c r="AE49" s="5"/>
      <c r="AF49" s="5"/>
      <c r="AG49" s="5"/>
    </row>
    <row r="50" spans="1:33" ht="45" customHeight="1" x14ac:dyDescent="0.15">
      <c r="A50" s="41" t="s">
        <v>20</v>
      </c>
      <c r="B50" s="80" t="s">
        <v>75</v>
      </c>
      <c r="C50" s="43" t="s">
        <v>76</v>
      </c>
      <c r="D50" s="44"/>
      <c r="E50" s="45">
        <f>SUM(E51:E53)</f>
        <v>10</v>
      </c>
      <c r="F50" s="46"/>
      <c r="G50" s="47">
        <f>SUM(G51:G53)</f>
        <v>12900</v>
      </c>
      <c r="H50" s="45">
        <f>SUM(H51:H53)</f>
        <v>0</v>
      </c>
      <c r="I50" s="46"/>
      <c r="J50" s="47">
        <f>SUM(J51:J53)</f>
        <v>0</v>
      </c>
      <c r="K50" s="45">
        <f t="shared" ref="K50" si="60">SUM(K51:K53)</f>
        <v>0</v>
      </c>
      <c r="L50" s="46"/>
      <c r="M50" s="47">
        <f>SUM(M51:M53)</f>
        <v>0</v>
      </c>
      <c r="N50" s="45">
        <f t="shared" ref="N50" si="61">SUM(N51:N53)</f>
        <v>0</v>
      </c>
      <c r="O50" s="46"/>
      <c r="P50" s="47">
        <f>SUM(P51:P53)</f>
        <v>0</v>
      </c>
      <c r="Q50" s="45">
        <f t="shared" ref="Q50" si="62">SUM(Q51:Q53)</f>
        <v>0</v>
      </c>
      <c r="R50" s="46"/>
      <c r="S50" s="47">
        <f>SUM(S51:S53)</f>
        <v>0</v>
      </c>
      <c r="T50" s="45">
        <f t="shared" ref="T50" si="63">SUM(T51:T53)</f>
        <v>0</v>
      </c>
      <c r="U50" s="46"/>
      <c r="V50" s="47">
        <f>SUM(V51:V53)</f>
        <v>0</v>
      </c>
      <c r="W50" s="47">
        <f>SUM(W51:W53)</f>
        <v>12900</v>
      </c>
      <c r="X50" s="47">
        <f>SUM(X51:X53)</f>
        <v>0</v>
      </c>
      <c r="Y50" s="48">
        <f t="shared" si="7"/>
        <v>12900</v>
      </c>
      <c r="Z50" s="276">
        <f>Y50/W50</f>
        <v>1</v>
      </c>
      <c r="AA50" s="248"/>
      <c r="AB50" s="49"/>
      <c r="AC50" s="49"/>
      <c r="AD50" s="49"/>
      <c r="AE50" s="49"/>
      <c r="AF50" s="49"/>
      <c r="AG50" s="49"/>
    </row>
    <row r="51" spans="1:33" s="420" customFormat="1" ht="30" customHeight="1" thickBot="1" x14ac:dyDescent="0.2">
      <c r="A51" s="410" t="s">
        <v>22</v>
      </c>
      <c r="B51" s="411" t="s">
        <v>77</v>
      </c>
      <c r="C51" s="412" t="s">
        <v>310</v>
      </c>
      <c r="D51" s="432" t="s">
        <v>57</v>
      </c>
      <c r="E51" s="414">
        <v>10</v>
      </c>
      <c r="F51" s="415">
        <v>1290</v>
      </c>
      <c r="G51" s="416">
        <f t="shared" ref="G51:G53" si="64">E51*F51</f>
        <v>12900</v>
      </c>
      <c r="H51" s="414"/>
      <c r="I51" s="415"/>
      <c r="J51" s="416">
        <f t="shared" ref="J51:J53" si="65">H51*I51</f>
        <v>0</v>
      </c>
      <c r="K51" s="414"/>
      <c r="L51" s="415"/>
      <c r="M51" s="416">
        <f t="shared" ref="M51:M53" si="66">K51*L51</f>
        <v>0</v>
      </c>
      <c r="N51" s="414"/>
      <c r="O51" s="415"/>
      <c r="P51" s="416">
        <f t="shared" ref="P51:P53" si="67">N51*O51</f>
        <v>0</v>
      </c>
      <c r="Q51" s="414"/>
      <c r="R51" s="415"/>
      <c r="S51" s="416">
        <f t="shared" ref="S51:S53" si="68">Q51*R51</f>
        <v>0</v>
      </c>
      <c r="T51" s="414"/>
      <c r="U51" s="415"/>
      <c r="V51" s="416">
        <f t="shared" ref="V51:V53" si="69">T51*U51</f>
        <v>0</v>
      </c>
      <c r="W51" s="417">
        <f>G51+M51+S51</f>
        <v>12900</v>
      </c>
      <c r="X51" s="274">
        <f t="shared" ref="X51:X56" si="70">J51+P51+V51</f>
        <v>0</v>
      </c>
      <c r="Y51" s="274">
        <f t="shared" si="7"/>
        <v>12900</v>
      </c>
      <c r="Z51" s="282">
        <f t="shared" ref="Z51:Z56" si="71">Y51/W51</f>
        <v>1</v>
      </c>
      <c r="AA51" s="418"/>
      <c r="AB51" s="419"/>
      <c r="AC51" s="419"/>
      <c r="AD51" s="419"/>
      <c r="AE51" s="419"/>
      <c r="AF51" s="419"/>
      <c r="AG51" s="419"/>
    </row>
    <row r="52" spans="1:33" ht="30" hidden="1" customHeight="1" x14ac:dyDescent="0.15">
      <c r="A52" s="50" t="s">
        <v>22</v>
      </c>
      <c r="B52" s="51" t="s">
        <v>78</v>
      </c>
      <c r="C52" s="182" t="s">
        <v>79</v>
      </c>
      <c r="D52" s="53" t="s">
        <v>57</v>
      </c>
      <c r="E52" s="54"/>
      <c r="F52" s="55"/>
      <c r="G52" s="56">
        <f t="shared" si="64"/>
        <v>0</v>
      </c>
      <c r="H52" s="54"/>
      <c r="I52" s="55"/>
      <c r="J52" s="56">
        <f t="shared" si="65"/>
        <v>0</v>
      </c>
      <c r="K52" s="54"/>
      <c r="L52" s="55"/>
      <c r="M52" s="56">
        <f t="shared" si="66"/>
        <v>0</v>
      </c>
      <c r="N52" s="54"/>
      <c r="O52" s="55"/>
      <c r="P52" s="56">
        <f t="shared" si="67"/>
        <v>0</v>
      </c>
      <c r="Q52" s="54"/>
      <c r="R52" s="55"/>
      <c r="S52" s="56">
        <f t="shared" si="68"/>
        <v>0</v>
      </c>
      <c r="T52" s="54"/>
      <c r="U52" s="55"/>
      <c r="V52" s="56">
        <f t="shared" si="69"/>
        <v>0</v>
      </c>
      <c r="W52" s="57">
        <f>G52+M52+S52</f>
        <v>0</v>
      </c>
      <c r="X52" s="274">
        <f t="shared" si="70"/>
        <v>0</v>
      </c>
      <c r="Y52" s="274">
        <f t="shared" si="7"/>
        <v>0</v>
      </c>
      <c r="Z52" s="282" t="e">
        <f t="shared" si="71"/>
        <v>#DIV/0!</v>
      </c>
      <c r="AA52" s="240"/>
      <c r="AB52" s="59"/>
      <c r="AC52" s="59"/>
      <c r="AD52" s="59"/>
      <c r="AE52" s="59"/>
      <c r="AF52" s="59"/>
      <c r="AG52" s="59"/>
    </row>
    <row r="53" spans="1:33" ht="30" hidden="1" customHeight="1" thickBot="1" x14ac:dyDescent="0.2">
      <c r="A53" s="60" t="s">
        <v>22</v>
      </c>
      <c r="B53" s="61" t="s">
        <v>80</v>
      </c>
      <c r="C53" s="88" t="s">
        <v>81</v>
      </c>
      <c r="D53" s="62" t="s">
        <v>57</v>
      </c>
      <c r="E53" s="63"/>
      <c r="F53" s="64"/>
      <c r="G53" s="65">
        <f t="shared" si="64"/>
        <v>0</v>
      </c>
      <c r="H53" s="63"/>
      <c r="I53" s="64"/>
      <c r="J53" s="65">
        <f t="shared" si="65"/>
        <v>0</v>
      </c>
      <c r="K53" s="63"/>
      <c r="L53" s="64"/>
      <c r="M53" s="65">
        <f t="shared" si="66"/>
        <v>0</v>
      </c>
      <c r="N53" s="63"/>
      <c r="O53" s="64"/>
      <c r="P53" s="65">
        <f t="shared" si="67"/>
        <v>0</v>
      </c>
      <c r="Q53" s="63"/>
      <c r="R53" s="64"/>
      <c r="S53" s="65">
        <f t="shared" si="68"/>
        <v>0</v>
      </c>
      <c r="T53" s="63"/>
      <c r="U53" s="64"/>
      <c r="V53" s="65">
        <f t="shared" si="69"/>
        <v>0</v>
      </c>
      <c r="W53" s="66">
        <f>G53+M53+S53</f>
        <v>0</v>
      </c>
      <c r="X53" s="274">
        <f t="shared" si="70"/>
        <v>0</v>
      </c>
      <c r="Y53" s="274">
        <f t="shared" si="7"/>
        <v>0</v>
      </c>
      <c r="Z53" s="282" t="e">
        <f t="shared" si="71"/>
        <v>#DIV/0!</v>
      </c>
      <c r="AA53" s="249"/>
      <c r="AB53" s="59"/>
      <c r="AC53" s="59"/>
      <c r="AD53" s="59"/>
      <c r="AE53" s="59"/>
      <c r="AF53" s="59"/>
      <c r="AG53" s="59"/>
    </row>
    <row r="54" spans="1:33" ht="47.25" hidden="1" customHeight="1" x14ac:dyDescent="0.15">
      <c r="A54" s="41" t="s">
        <v>20</v>
      </c>
      <c r="B54" s="80" t="s">
        <v>82</v>
      </c>
      <c r="C54" s="67" t="s">
        <v>83</v>
      </c>
      <c r="D54" s="68"/>
      <c r="E54" s="69"/>
      <c r="F54" s="70"/>
      <c r="G54" s="71"/>
      <c r="H54" s="69"/>
      <c r="I54" s="70"/>
      <c r="J54" s="71"/>
      <c r="K54" s="69">
        <f>SUM(K55:K56)</f>
        <v>0</v>
      </c>
      <c r="L54" s="70"/>
      <c r="M54" s="71">
        <f>SUM(M55:M56)</f>
        <v>0</v>
      </c>
      <c r="N54" s="69">
        <f>SUM(N55:N56)</f>
        <v>0</v>
      </c>
      <c r="O54" s="70"/>
      <c r="P54" s="71">
        <f>SUM(P55:P56)</f>
        <v>0</v>
      </c>
      <c r="Q54" s="69">
        <f>SUM(Q55:Q56)</f>
        <v>0</v>
      </c>
      <c r="R54" s="70"/>
      <c r="S54" s="71">
        <f>SUM(S55:S56)</f>
        <v>0</v>
      </c>
      <c r="T54" s="69">
        <f>SUM(T55:T56)</f>
        <v>0</v>
      </c>
      <c r="U54" s="70"/>
      <c r="V54" s="71">
        <f>SUM(V55:V56)</f>
        <v>0</v>
      </c>
      <c r="W54" s="71">
        <f>SUM(W55:W56)</f>
        <v>0</v>
      </c>
      <c r="X54" s="71">
        <f>SUM(X55:X56)</f>
        <v>0</v>
      </c>
      <c r="Y54" s="71">
        <f t="shared" si="7"/>
        <v>0</v>
      </c>
      <c r="Z54" s="71" t="e">
        <f>Y54/W54</f>
        <v>#DIV/0!</v>
      </c>
      <c r="AA54" s="250"/>
      <c r="AB54" s="49"/>
      <c r="AC54" s="49"/>
      <c r="AD54" s="49"/>
      <c r="AE54" s="49"/>
      <c r="AF54" s="49"/>
      <c r="AG54" s="49"/>
    </row>
    <row r="55" spans="1:33" ht="30" hidden="1" customHeight="1" x14ac:dyDescent="0.15">
      <c r="A55" s="50" t="s">
        <v>22</v>
      </c>
      <c r="B55" s="51" t="s">
        <v>84</v>
      </c>
      <c r="C55" s="96" t="s">
        <v>85</v>
      </c>
      <c r="D55" s="53" t="s">
        <v>86</v>
      </c>
      <c r="E55" s="484" t="s">
        <v>87</v>
      </c>
      <c r="F55" s="485"/>
      <c r="G55" s="486"/>
      <c r="H55" s="484" t="s">
        <v>87</v>
      </c>
      <c r="I55" s="485"/>
      <c r="J55" s="486"/>
      <c r="K55" s="54"/>
      <c r="L55" s="55"/>
      <c r="M55" s="56">
        <f t="shared" ref="M55:M56" si="72">K55*L55</f>
        <v>0</v>
      </c>
      <c r="N55" s="54"/>
      <c r="O55" s="55"/>
      <c r="P55" s="56">
        <f t="shared" ref="P55:P56" si="73">N55*O55</f>
        <v>0</v>
      </c>
      <c r="Q55" s="54"/>
      <c r="R55" s="55"/>
      <c r="S55" s="56">
        <f t="shared" ref="S55:S56" si="74">Q55*R55</f>
        <v>0</v>
      </c>
      <c r="T55" s="54"/>
      <c r="U55" s="55"/>
      <c r="V55" s="56">
        <f t="shared" ref="V55:V56" si="75">T55*U55</f>
        <v>0</v>
      </c>
      <c r="W55" s="66">
        <f>G55+M55+S55</f>
        <v>0</v>
      </c>
      <c r="X55" s="274">
        <f t="shared" si="70"/>
        <v>0</v>
      </c>
      <c r="Y55" s="274">
        <f t="shared" si="7"/>
        <v>0</v>
      </c>
      <c r="Z55" s="282" t="e">
        <f t="shared" si="71"/>
        <v>#DIV/0!</v>
      </c>
      <c r="AA55" s="240"/>
      <c r="AB55" s="59"/>
      <c r="AC55" s="59"/>
      <c r="AD55" s="59"/>
      <c r="AE55" s="59"/>
      <c r="AF55" s="59"/>
      <c r="AG55" s="59"/>
    </row>
    <row r="56" spans="1:33" ht="30" hidden="1" customHeight="1" thickBot="1" x14ac:dyDescent="0.2">
      <c r="A56" s="60" t="s">
        <v>22</v>
      </c>
      <c r="B56" s="61" t="s">
        <v>88</v>
      </c>
      <c r="C56" s="88" t="s">
        <v>89</v>
      </c>
      <c r="D56" s="62" t="s">
        <v>86</v>
      </c>
      <c r="E56" s="487"/>
      <c r="F56" s="488"/>
      <c r="G56" s="489"/>
      <c r="H56" s="487"/>
      <c r="I56" s="488"/>
      <c r="J56" s="489"/>
      <c r="K56" s="75"/>
      <c r="L56" s="76"/>
      <c r="M56" s="77">
        <f t="shared" si="72"/>
        <v>0</v>
      </c>
      <c r="N56" s="75"/>
      <c r="O56" s="76"/>
      <c r="P56" s="77">
        <f t="shared" si="73"/>
        <v>0</v>
      </c>
      <c r="Q56" s="75"/>
      <c r="R56" s="76"/>
      <c r="S56" s="77">
        <f t="shared" si="74"/>
        <v>0</v>
      </c>
      <c r="T56" s="75"/>
      <c r="U56" s="76"/>
      <c r="V56" s="77">
        <f t="shared" si="75"/>
        <v>0</v>
      </c>
      <c r="W56" s="66">
        <f>G56+M56+S56</f>
        <v>0</v>
      </c>
      <c r="X56" s="274">
        <f t="shared" si="70"/>
        <v>0</v>
      </c>
      <c r="Y56" s="278">
        <f t="shared" si="7"/>
        <v>0</v>
      </c>
      <c r="Z56" s="282" t="e">
        <f t="shared" si="71"/>
        <v>#DIV/0!</v>
      </c>
      <c r="AA56" s="251"/>
      <c r="AB56" s="59"/>
      <c r="AC56" s="59"/>
      <c r="AD56" s="59"/>
      <c r="AE56" s="59"/>
      <c r="AF56" s="59"/>
      <c r="AG56" s="59"/>
    </row>
    <row r="57" spans="1:33" ht="30" customHeight="1" thickBot="1" x14ac:dyDescent="0.2">
      <c r="A57" s="219" t="s">
        <v>90</v>
      </c>
      <c r="B57" s="220"/>
      <c r="C57" s="221"/>
      <c r="D57" s="222"/>
      <c r="E57" s="115">
        <f>E50</f>
        <v>10</v>
      </c>
      <c r="F57" s="90"/>
      <c r="G57" s="89">
        <f>G50</f>
        <v>12900</v>
      </c>
      <c r="H57" s="115">
        <f>H50</f>
        <v>0</v>
      </c>
      <c r="I57" s="90"/>
      <c r="J57" s="89">
        <f>J50</f>
        <v>0</v>
      </c>
      <c r="K57" s="91">
        <f>K54+K50</f>
        <v>0</v>
      </c>
      <c r="L57" s="90"/>
      <c r="M57" s="89">
        <f>M54+M50</f>
        <v>0</v>
      </c>
      <c r="N57" s="91">
        <f>N54+N50</f>
        <v>0</v>
      </c>
      <c r="O57" s="90"/>
      <c r="P57" s="89">
        <f>P54+P50</f>
        <v>0</v>
      </c>
      <c r="Q57" s="91">
        <f>Q54+Q50</f>
        <v>0</v>
      </c>
      <c r="R57" s="90"/>
      <c r="S57" s="89">
        <f>S54+S50</f>
        <v>0</v>
      </c>
      <c r="T57" s="91">
        <f>T54+T50</f>
        <v>0</v>
      </c>
      <c r="U57" s="90"/>
      <c r="V57" s="89">
        <f>V54+V50</f>
        <v>0</v>
      </c>
      <c r="W57" s="98">
        <f>W54+W50</f>
        <v>12900</v>
      </c>
      <c r="X57" s="98">
        <f>X54+X50</f>
        <v>0</v>
      </c>
      <c r="Y57" s="98">
        <f t="shared" si="7"/>
        <v>12900</v>
      </c>
      <c r="Z57" s="98">
        <f>Y57/W57</f>
        <v>1</v>
      </c>
      <c r="AA57" s="253"/>
      <c r="AB57" s="59"/>
      <c r="AC57" s="59"/>
      <c r="AD57" s="59"/>
      <c r="AE57" s="5"/>
      <c r="AF57" s="5"/>
      <c r="AG57" s="5"/>
    </row>
    <row r="58" spans="1:33" ht="30" customHeight="1" thickBot="1" x14ac:dyDescent="0.2">
      <c r="A58" s="215" t="s">
        <v>19</v>
      </c>
      <c r="B58" s="121">
        <v>4</v>
      </c>
      <c r="C58" s="216" t="s">
        <v>91</v>
      </c>
      <c r="D58" s="217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40"/>
      <c r="Y58" s="40"/>
      <c r="Z58" s="40"/>
      <c r="AA58" s="247"/>
      <c r="AB58" s="5"/>
      <c r="AC58" s="5"/>
      <c r="AD58" s="5"/>
      <c r="AE58" s="5"/>
      <c r="AF58" s="5"/>
      <c r="AG58" s="5"/>
    </row>
    <row r="59" spans="1:33" ht="30" customHeight="1" x14ac:dyDescent="0.15">
      <c r="A59" s="41" t="s">
        <v>20</v>
      </c>
      <c r="B59" s="80" t="s">
        <v>92</v>
      </c>
      <c r="C59" s="99" t="s">
        <v>93</v>
      </c>
      <c r="D59" s="44"/>
      <c r="E59" s="45">
        <f>SUM(E60:E62)</f>
        <v>16</v>
      </c>
      <c r="F59" s="46"/>
      <c r="G59" s="47">
        <f>SUM(G60:G62)</f>
        <v>464000</v>
      </c>
      <c r="H59" s="45">
        <f>SUM(H60:H62)</f>
        <v>16</v>
      </c>
      <c r="I59" s="46"/>
      <c r="J59" s="47">
        <f>SUM(J60:J62)</f>
        <v>500000</v>
      </c>
      <c r="K59" s="45">
        <f>SUM(K60:K62)</f>
        <v>0</v>
      </c>
      <c r="L59" s="46"/>
      <c r="M59" s="47">
        <f>SUM(M60:M62)</f>
        <v>0</v>
      </c>
      <c r="N59" s="45">
        <f>SUM(N60:N62)</f>
        <v>0</v>
      </c>
      <c r="O59" s="46"/>
      <c r="P59" s="47">
        <f>SUM(P60:P62)</f>
        <v>0</v>
      </c>
      <c r="Q59" s="45">
        <f>SUM(Q60:Q62)</f>
        <v>0</v>
      </c>
      <c r="R59" s="46"/>
      <c r="S59" s="47">
        <f>SUM(S60:S62)</f>
        <v>0</v>
      </c>
      <c r="T59" s="45">
        <f>SUM(T60:T62)</f>
        <v>0</v>
      </c>
      <c r="U59" s="46"/>
      <c r="V59" s="47">
        <f>SUM(V60:V62)</f>
        <v>0</v>
      </c>
      <c r="W59" s="47">
        <f>SUM(W60:W62)</f>
        <v>464000</v>
      </c>
      <c r="X59" s="47">
        <f>SUM(X60:X62)</f>
        <v>500000</v>
      </c>
      <c r="Y59" s="325">
        <f t="shared" si="7"/>
        <v>-36000</v>
      </c>
      <c r="Z59" s="276">
        <f>Y59/W59</f>
        <v>-7.7586206896551727E-2</v>
      </c>
      <c r="AA59" s="248"/>
      <c r="AB59" s="49"/>
      <c r="AC59" s="49"/>
      <c r="AD59" s="49"/>
      <c r="AE59" s="49"/>
      <c r="AF59" s="49"/>
      <c r="AG59" s="49"/>
    </row>
    <row r="60" spans="1:33" s="420" customFormat="1" ht="30" customHeight="1" thickBot="1" x14ac:dyDescent="0.2">
      <c r="A60" s="410" t="s">
        <v>22</v>
      </c>
      <c r="B60" s="411" t="s">
        <v>94</v>
      </c>
      <c r="C60" s="427" t="s">
        <v>311</v>
      </c>
      <c r="D60" s="428" t="s">
        <v>96</v>
      </c>
      <c r="E60" s="429">
        <v>16</v>
      </c>
      <c r="F60" s="430">
        <v>29000</v>
      </c>
      <c r="G60" s="431">
        <f t="shared" ref="G60:G62" si="76">E60*F60</f>
        <v>464000</v>
      </c>
      <c r="H60" s="429">
        <v>16</v>
      </c>
      <c r="I60" s="430">
        <v>31250</v>
      </c>
      <c r="J60" s="431">
        <f t="shared" ref="J60:J62" si="77">H60*I60</f>
        <v>500000</v>
      </c>
      <c r="K60" s="414"/>
      <c r="L60" s="430"/>
      <c r="M60" s="416">
        <f t="shared" ref="M60:M62" si="78">K60*L60</f>
        <v>0</v>
      </c>
      <c r="N60" s="414"/>
      <c r="O60" s="430"/>
      <c r="P60" s="416">
        <f t="shared" ref="P60:P62" si="79">N60*O60</f>
        <v>0</v>
      </c>
      <c r="Q60" s="414"/>
      <c r="R60" s="430"/>
      <c r="S60" s="416">
        <f t="shared" ref="S60:S62" si="80">Q60*R60</f>
        <v>0</v>
      </c>
      <c r="T60" s="414"/>
      <c r="U60" s="430"/>
      <c r="V60" s="416">
        <f t="shared" ref="V60:V62" si="81">T60*U60</f>
        <v>0</v>
      </c>
      <c r="W60" s="417">
        <f t="shared" ref="W60:W79" si="82">G60+M60+S60</f>
        <v>464000</v>
      </c>
      <c r="X60" s="274">
        <f t="shared" ref="X60:X79" si="83">J60+P60+V60</f>
        <v>500000</v>
      </c>
      <c r="Y60" s="274">
        <f t="shared" si="7"/>
        <v>-36000</v>
      </c>
      <c r="Z60" s="282">
        <f t="shared" ref="Z60:Z79" si="84">Y60/W60</f>
        <v>-7.7586206896551727E-2</v>
      </c>
      <c r="AA60" s="418"/>
      <c r="AB60" s="419"/>
      <c r="AC60" s="419"/>
      <c r="AD60" s="419"/>
      <c r="AE60" s="419"/>
      <c r="AF60" s="419"/>
      <c r="AG60" s="419"/>
    </row>
    <row r="61" spans="1:33" ht="30" hidden="1" customHeight="1" x14ac:dyDescent="0.15">
      <c r="A61" s="50" t="s">
        <v>22</v>
      </c>
      <c r="B61" s="51" t="s">
        <v>97</v>
      </c>
      <c r="C61" s="96" t="s">
        <v>95</v>
      </c>
      <c r="D61" s="100" t="s">
        <v>96</v>
      </c>
      <c r="E61" s="101"/>
      <c r="F61" s="102"/>
      <c r="G61" s="103">
        <f t="shared" si="76"/>
        <v>0</v>
      </c>
      <c r="H61" s="101"/>
      <c r="I61" s="102"/>
      <c r="J61" s="103">
        <f t="shared" si="77"/>
        <v>0</v>
      </c>
      <c r="K61" s="54"/>
      <c r="L61" s="102"/>
      <c r="M61" s="56">
        <f t="shared" si="78"/>
        <v>0</v>
      </c>
      <c r="N61" s="54"/>
      <c r="O61" s="102"/>
      <c r="P61" s="56">
        <f t="shared" si="79"/>
        <v>0</v>
      </c>
      <c r="Q61" s="54"/>
      <c r="R61" s="102"/>
      <c r="S61" s="56">
        <f t="shared" si="80"/>
        <v>0</v>
      </c>
      <c r="T61" s="54"/>
      <c r="U61" s="102"/>
      <c r="V61" s="56">
        <f t="shared" si="81"/>
        <v>0</v>
      </c>
      <c r="W61" s="57">
        <f t="shared" si="82"/>
        <v>0</v>
      </c>
      <c r="X61" s="274">
        <f t="shared" si="83"/>
        <v>0</v>
      </c>
      <c r="Y61" s="274">
        <f t="shared" si="7"/>
        <v>0</v>
      </c>
      <c r="Z61" s="282" t="e">
        <f t="shared" si="84"/>
        <v>#DIV/0!</v>
      </c>
      <c r="AA61" s="240"/>
      <c r="AB61" s="59"/>
      <c r="AC61" s="59"/>
      <c r="AD61" s="59"/>
      <c r="AE61" s="59"/>
      <c r="AF61" s="59"/>
      <c r="AG61" s="59"/>
    </row>
    <row r="62" spans="1:33" ht="30" hidden="1" customHeight="1" thickBot="1" x14ac:dyDescent="0.2">
      <c r="A62" s="73" t="s">
        <v>22</v>
      </c>
      <c r="B62" s="61" t="s">
        <v>98</v>
      </c>
      <c r="C62" s="88" t="s">
        <v>95</v>
      </c>
      <c r="D62" s="100" t="s">
        <v>96</v>
      </c>
      <c r="E62" s="104"/>
      <c r="F62" s="105"/>
      <c r="G62" s="106">
        <f t="shared" si="76"/>
        <v>0</v>
      </c>
      <c r="H62" s="104"/>
      <c r="I62" s="105"/>
      <c r="J62" s="106">
        <f t="shared" si="77"/>
        <v>0</v>
      </c>
      <c r="K62" s="63"/>
      <c r="L62" s="105"/>
      <c r="M62" s="65">
        <f t="shared" si="78"/>
        <v>0</v>
      </c>
      <c r="N62" s="63"/>
      <c r="O62" s="105"/>
      <c r="P62" s="65">
        <f t="shared" si="79"/>
        <v>0</v>
      </c>
      <c r="Q62" s="63"/>
      <c r="R62" s="105"/>
      <c r="S62" s="65">
        <f t="shared" si="80"/>
        <v>0</v>
      </c>
      <c r="T62" s="63"/>
      <c r="U62" s="105"/>
      <c r="V62" s="65">
        <f t="shared" si="81"/>
        <v>0</v>
      </c>
      <c r="W62" s="66">
        <f t="shared" si="82"/>
        <v>0</v>
      </c>
      <c r="X62" s="274">
        <f t="shared" si="83"/>
        <v>0</v>
      </c>
      <c r="Y62" s="274">
        <f t="shared" si="7"/>
        <v>0</v>
      </c>
      <c r="Z62" s="282" t="e">
        <f t="shared" si="84"/>
        <v>#DIV/0!</v>
      </c>
      <c r="AA62" s="249"/>
      <c r="AB62" s="59"/>
      <c r="AC62" s="59"/>
      <c r="AD62" s="59"/>
      <c r="AE62" s="59"/>
      <c r="AF62" s="59"/>
      <c r="AG62" s="59"/>
    </row>
    <row r="63" spans="1:33" ht="30" customHeight="1" x14ac:dyDescent="0.15">
      <c r="A63" s="41" t="s">
        <v>20</v>
      </c>
      <c r="B63" s="80" t="s">
        <v>99</v>
      </c>
      <c r="C63" s="78" t="s">
        <v>100</v>
      </c>
      <c r="D63" s="68"/>
      <c r="E63" s="69">
        <f>SUM(E64:E67)</f>
        <v>62</v>
      </c>
      <c r="F63" s="70"/>
      <c r="G63" s="71">
        <f>SUM(G64:G67)</f>
        <v>882300</v>
      </c>
      <c r="H63" s="69">
        <f>SUM(H64:H67)</f>
        <v>62</v>
      </c>
      <c r="I63" s="70"/>
      <c r="J63" s="71">
        <f>SUM(J64:J67)</f>
        <v>885928</v>
      </c>
      <c r="K63" s="69">
        <f>SUM(K64:K67)</f>
        <v>0</v>
      </c>
      <c r="L63" s="70"/>
      <c r="M63" s="71">
        <f>SUM(M64:M67)</f>
        <v>0</v>
      </c>
      <c r="N63" s="69">
        <f>SUM(N64:N67)</f>
        <v>0</v>
      </c>
      <c r="O63" s="70"/>
      <c r="P63" s="71">
        <f>SUM(P64:P67)</f>
        <v>0</v>
      </c>
      <c r="Q63" s="69">
        <f>SUM(Q64:Q67)</f>
        <v>0</v>
      </c>
      <c r="R63" s="70"/>
      <c r="S63" s="71">
        <f>SUM(S64:S67)</f>
        <v>0</v>
      </c>
      <c r="T63" s="69">
        <f>SUM(T64:T67)</f>
        <v>0</v>
      </c>
      <c r="U63" s="70"/>
      <c r="V63" s="71">
        <f>SUM(V64:V67)</f>
        <v>0</v>
      </c>
      <c r="W63" s="71">
        <f>SUM(W64:W67)</f>
        <v>882300</v>
      </c>
      <c r="X63" s="71">
        <f>SUM(X64:X67)</f>
        <v>885928</v>
      </c>
      <c r="Y63" s="71">
        <f t="shared" si="7"/>
        <v>-3628</v>
      </c>
      <c r="Z63" s="71">
        <f>Y63/W63</f>
        <v>-4.1119800521364613E-3</v>
      </c>
      <c r="AA63" s="250"/>
      <c r="AB63" s="49"/>
      <c r="AC63" s="49"/>
      <c r="AD63" s="49"/>
      <c r="AE63" s="49"/>
      <c r="AF63" s="49"/>
      <c r="AG63" s="49"/>
    </row>
    <row r="64" spans="1:33" s="420" customFormat="1" ht="30" customHeight="1" x14ac:dyDescent="0.15">
      <c r="A64" s="410" t="s">
        <v>22</v>
      </c>
      <c r="B64" s="411" t="s">
        <v>101</v>
      </c>
      <c r="C64" s="412" t="s">
        <v>312</v>
      </c>
      <c r="D64" s="413" t="s">
        <v>250</v>
      </c>
      <c r="E64" s="414">
        <v>15</v>
      </c>
      <c r="F64" s="415">
        <v>11000</v>
      </c>
      <c r="G64" s="416">
        <f t="shared" ref="G64:G67" si="85">E64*F64</f>
        <v>165000</v>
      </c>
      <c r="H64" s="414">
        <v>15</v>
      </c>
      <c r="I64" s="415">
        <v>11820</v>
      </c>
      <c r="J64" s="416">
        <f t="shared" ref="J64:J67" si="86">H64*I64</f>
        <v>177300</v>
      </c>
      <c r="K64" s="414"/>
      <c r="L64" s="415"/>
      <c r="M64" s="416">
        <f t="shared" ref="M64:M67" si="87">K64*L64</f>
        <v>0</v>
      </c>
      <c r="N64" s="414"/>
      <c r="O64" s="415"/>
      <c r="P64" s="416">
        <f t="shared" ref="P64:P67" si="88">N64*O64</f>
        <v>0</v>
      </c>
      <c r="Q64" s="414"/>
      <c r="R64" s="415"/>
      <c r="S64" s="416">
        <f t="shared" ref="S64:S67" si="89">Q64*R64</f>
        <v>0</v>
      </c>
      <c r="T64" s="414"/>
      <c r="U64" s="415"/>
      <c r="V64" s="416">
        <f t="shared" ref="V64:V67" si="90">T64*U64</f>
        <v>0</v>
      </c>
      <c r="W64" s="417">
        <f t="shared" si="82"/>
        <v>165000</v>
      </c>
      <c r="X64" s="274">
        <f t="shared" si="83"/>
        <v>177300</v>
      </c>
      <c r="Y64" s="274">
        <f t="shared" si="7"/>
        <v>-12300</v>
      </c>
      <c r="Z64" s="282">
        <f t="shared" si="84"/>
        <v>-7.454545454545454E-2</v>
      </c>
      <c r="AA64" s="418"/>
      <c r="AB64" s="419"/>
      <c r="AC64" s="419"/>
      <c r="AD64" s="419"/>
      <c r="AE64" s="419"/>
      <c r="AF64" s="419"/>
      <c r="AG64" s="419"/>
    </row>
    <row r="65" spans="1:33" s="420" customFormat="1" ht="30" customHeight="1" x14ac:dyDescent="0.15">
      <c r="A65" s="410" t="s">
        <v>22</v>
      </c>
      <c r="B65" s="411" t="s">
        <v>313</v>
      </c>
      <c r="C65" s="421" t="s">
        <v>314</v>
      </c>
      <c r="D65" s="413" t="s">
        <v>250</v>
      </c>
      <c r="E65" s="414">
        <v>16</v>
      </c>
      <c r="F65" s="415">
        <v>12300</v>
      </c>
      <c r="G65" s="416">
        <f t="shared" ref="G65:G66" si="91">E65*F65</f>
        <v>196800</v>
      </c>
      <c r="H65" s="414">
        <v>16</v>
      </c>
      <c r="I65" s="415">
        <v>11758</v>
      </c>
      <c r="J65" s="416">
        <f t="shared" ref="J65:J66" si="92">H65*I65</f>
        <v>188128</v>
      </c>
      <c r="K65" s="414"/>
      <c r="L65" s="415"/>
      <c r="M65" s="416">
        <f t="shared" ref="M65:M66" si="93">K65*L65</f>
        <v>0</v>
      </c>
      <c r="N65" s="414"/>
      <c r="O65" s="415"/>
      <c r="P65" s="416">
        <f t="shared" ref="P65:P66" si="94">N65*O65</f>
        <v>0</v>
      </c>
      <c r="Q65" s="414"/>
      <c r="R65" s="415"/>
      <c r="S65" s="416">
        <f t="shared" ref="S65:S66" si="95">Q65*R65</f>
        <v>0</v>
      </c>
      <c r="T65" s="414"/>
      <c r="U65" s="415"/>
      <c r="V65" s="416">
        <f t="shared" ref="V65:V66" si="96">T65*U65</f>
        <v>0</v>
      </c>
      <c r="W65" s="417">
        <f t="shared" ref="W65:W66" si="97">G65+M65+S65</f>
        <v>196800</v>
      </c>
      <c r="X65" s="357">
        <f t="shared" ref="X65:X66" si="98">J65+P65+V65</f>
        <v>188128</v>
      </c>
      <c r="Y65" s="357">
        <f t="shared" ref="Y65:Y66" si="99">W65-X65</f>
        <v>8672</v>
      </c>
      <c r="Z65" s="358">
        <f t="shared" ref="Z65:Z66" si="100">Y65/W65</f>
        <v>4.4065040650406506E-2</v>
      </c>
      <c r="AA65" s="418"/>
      <c r="AB65" s="419"/>
      <c r="AC65" s="419"/>
      <c r="AD65" s="419"/>
      <c r="AE65" s="419"/>
      <c r="AF65" s="419"/>
      <c r="AG65" s="419"/>
    </row>
    <row r="66" spans="1:33" s="420" customFormat="1" ht="30" customHeight="1" x14ac:dyDescent="0.15">
      <c r="A66" s="410" t="s">
        <v>22</v>
      </c>
      <c r="B66" s="411" t="s">
        <v>315</v>
      </c>
      <c r="C66" s="421" t="s">
        <v>316</v>
      </c>
      <c r="D66" s="413" t="s">
        <v>250</v>
      </c>
      <c r="E66" s="414">
        <v>16</v>
      </c>
      <c r="F66" s="415">
        <v>21000</v>
      </c>
      <c r="G66" s="416">
        <f t="shared" si="91"/>
        <v>336000</v>
      </c>
      <c r="H66" s="414">
        <v>16</v>
      </c>
      <c r="I66" s="415">
        <v>21000</v>
      </c>
      <c r="J66" s="416">
        <f t="shared" si="92"/>
        <v>336000</v>
      </c>
      <c r="K66" s="414"/>
      <c r="L66" s="415"/>
      <c r="M66" s="416">
        <f t="shared" si="93"/>
        <v>0</v>
      </c>
      <c r="N66" s="414"/>
      <c r="O66" s="415"/>
      <c r="P66" s="416">
        <f t="shared" si="94"/>
        <v>0</v>
      </c>
      <c r="Q66" s="414"/>
      <c r="R66" s="415"/>
      <c r="S66" s="416">
        <f t="shared" si="95"/>
        <v>0</v>
      </c>
      <c r="T66" s="414"/>
      <c r="U66" s="415"/>
      <c r="V66" s="416">
        <f t="shared" si="96"/>
        <v>0</v>
      </c>
      <c r="W66" s="417">
        <f t="shared" si="97"/>
        <v>336000</v>
      </c>
      <c r="X66" s="357">
        <f t="shared" si="98"/>
        <v>336000</v>
      </c>
      <c r="Y66" s="357">
        <f t="shared" si="99"/>
        <v>0</v>
      </c>
      <c r="Z66" s="358">
        <f t="shared" si="100"/>
        <v>0</v>
      </c>
      <c r="AA66" s="418"/>
      <c r="AB66" s="419"/>
      <c r="AC66" s="419"/>
      <c r="AD66" s="419"/>
      <c r="AE66" s="419"/>
      <c r="AF66" s="419"/>
      <c r="AG66" s="419"/>
    </row>
    <row r="67" spans="1:33" s="420" customFormat="1" ht="30" customHeight="1" thickBot="1" x14ac:dyDescent="0.2">
      <c r="A67" s="422" t="s">
        <v>22</v>
      </c>
      <c r="B67" s="411" t="s">
        <v>317</v>
      </c>
      <c r="C67" s="421" t="s">
        <v>318</v>
      </c>
      <c r="D67" s="413" t="s">
        <v>250</v>
      </c>
      <c r="E67" s="270">
        <v>15</v>
      </c>
      <c r="F67" s="423">
        <v>12300</v>
      </c>
      <c r="G67" s="424">
        <f t="shared" si="85"/>
        <v>184500</v>
      </c>
      <c r="H67" s="270">
        <v>15</v>
      </c>
      <c r="I67" s="423">
        <v>12300</v>
      </c>
      <c r="J67" s="424">
        <f t="shared" si="86"/>
        <v>184500</v>
      </c>
      <c r="K67" s="270"/>
      <c r="L67" s="423"/>
      <c r="M67" s="424">
        <f t="shared" si="87"/>
        <v>0</v>
      </c>
      <c r="N67" s="270"/>
      <c r="O67" s="423"/>
      <c r="P67" s="424">
        <f t="shared" si="88"/>
        <v>0</v>
      </c>
      <c r="Q67" s="270"/>
      <c r="R67" s="423"/>
      <c r="S67" s="424">
        <f t="shared" si="89"/>
        <v>0</v>
      </c>
      <c r="T67" s="270"/>
      <c r="U67" s="423"/>
      <c r="V67" s="424">
        <f t="shared" si="90"/>
        <v>0</v>
      </c>
      <c r="W67" s="425">
        <f t="shared" si="82"/>
        <v>184500</v>
      </c>
      <c r="X67" s="274">
        <f t="shared" si="83"/>
        <v>184500</v>
      </c>
      <c r="Y67" s="274">
        <f t="shared" si="7"/>
        <v>0</v>
      </c>
      <c r="Z67" s="282">
        <f t="shared" si="84"/>
        <v>0</v>
      </c>
      <c r="AA67" s="426"/>
      <c r="AB67" s="419"/>
      <c r="AC67" s="419"/>
      <c r="AD67" s="419"/>
      <c r="AE67" s="419"/>
      <c r="AF67" s="419"/>
      <c r="AG67" s="419"/>
    </row>
    <row r="68" spans="1:33" ht="30" hidden="1" customHeight="1" x14ac:dyDescent="0.15">
      <c r="A68" s="41" t="s">
        <v>20</v>
      </c>
      <c r="B68" s="80" t="s">
        <v>102</v>
      </c>
      <c r="C68" s="78" t="s">
        <v>103</v>
      </c>
      <c r="D68" s="68"/>
      <c r="E68" s="69">
        <f>SUM(E69:E71)</f>
        <v>0</v>
      </c>
      <c r="F68" s="70"/>
      <c r="G68" s="71">
        <f>SUM(G69:G71)</f>
        <v>0</v>
      </c>
      <c r="H68" s="69">
        <f>SUM(H69:H71)</f>
        <v>0</v>
      </c>
      <c r="I68" s="70"/>
      <c r="J68" s="71">
        <f>SUM(J69:J71)</f>
        <v>0</v>
      </c>
      <c r="K68" s="69">
        <f>SUM(K69:K71)</f>
        <v>0</v>
      </c>
      <c r="L68" s="70"/>
      <c r="M68" s="71">
        <f>SUM(M69:M71)</f>
        <v>0</v>
      </c>
      <c r="N68" s="69">
        <f>SUM(N69:N71)</f>
        <v>0</v>
      </c>
      <c r="O68" s="70"/>
      <c r="P68" s="71">
        <f>SUM(P69:P71)</f>
        <v>0</v>
      </c>
      <c r="Q68" s="69">
        <f>SUM(Q69:Q71)</f>
        <v>0</v>
      </c>
      <c r="R68" s="70"/>
      <c r="S68" s="71">
        <f>SUM(S69:S71)</f>
        <v>0</v>
      </c>
      <c r="T68" s="69">
        <f>SUM(T69:T71)</f>
        <v>0</v>
      </c>
      <c r="U68" s="70"/>
      <c r="V68" s="71">
        <f>SUM(V69:V71)</f>
        <v>0</v>
      </c>
      <c r="W68" s="71">
        <f>SUM(W69:W71)</f>
        <v>0</v>
      </c>
      <c r="X68" s="71">
        <f>SUM(X69:X71)</f>
        <v>0</v>
      </c>
      <c r="Y68" s="71">
        <f t="shared" si="7"/>
        <v>0</v>
      </c>
      <c r="Z68" s="71" t="e">
        <f>Y68/W68</f>
        <v>#DIV/0!</v>
      </c>
      <c r="AA68" s="250"/>
      <c r="AB68" s="49"/>
      <c r="AC68" s="49"/>
      <c r="AD68" s="49"/>
      <c r="AE68" s="49"/>
      <c r="AF68" s="49"/>
      <c r="AG68" s="49"/>
    </row>
    <row r="69" spans="1:33" ht="30" hidden="1" customHeight="1" x14ac:dyDescent="0.15">
      <c r="A69" s="50" t="s">
        <v>22</v>
      </c>
      <c r="B69" s="51" t="s">
        <v>104</v>
      </c>
      <c r="C69" s="107" t="s">
        <v>105</v>
      </c>
      <c r="D69" s="108" t="s">
        <v>106</v>
      </c>
      <c r="E69" s="54"/>
      <c r="F69" s="55"/>
      <c r="G69" s="56">
        <f t="shared" ref="G69:G71" si="101">E69*F69</f>
        <v>0</v>
      </c>
      <c r="H69" s="54"/>
      <c r="I69" s="55"/>
      <c r="J69" s="56">
        <f t="shared" ref="J69:J71" si="102">H69*I69</f>
        <v>0</v>
      </c>
      <c r="K69" s="54"/>
      <c r="L69" s="55"/>
      <c r="M69" s="56">
        <f t="shared" ref="M69:M71" si="103">K69*L69</f>
        <v>0</v>
      </c>
      <c r="N69" s="54"/>
      <c r="O69" s="55"/>
      <c r="P69" s="56">
        <f t="shared" ref="P69:P71" si="104">N69*O69</f>
        <v>0</v>
      </c>
      <c r="Q69" s="54"/>
      <c r="R69" s="55"/>
      <c r="S69" s="56">
        <f t="shared" ref="S69:S71" si="105">Q69*R69</f>
        <v>0</v>
      </c>
      <c r="T69" s="54"/>
      <c r="U69" s="55"/>
      <c r="V69" s="56">
        <f t="shared" ref="V69:V71" si="106">T69*U69</f>
        <v>0</v>
      </c>
      <c r="W69" s="57">
        <f t="shared" si="82"/>
        <v>0</v>
      </c>
      <c r="X69" s="274">
        <f t="shared" si="83"/>
        <v>0</v>
      </c>
      <c r="Y69" s="274">
        <f t="shared" si="7"/>
        <v>0</v>
      </c>
      <c r="Z69" s="282" t="e">
        <f t="shared" si="84"/>
        <v>#DIV/0!</v>
      </c>
      <c r="AA69" s="240"/>
      <c r="AB69" s="59"/>
      <c r="AC69" s="59"/>
      <c r="AD69" s="59"/>
      <c r="AE69" s="59"/>
      <c r="AF69" s="59"/>
      <c r="AG69" s="59"/>
    </row>
    <row r="70" spans="1:33" ht="30" hidden="1" customHeight="1" x14ac:dyDescent="0.15">
      <c r="A70" s="50" t="s">
        <v>22</v>
      </c>
      <c r="B70" s="51" t="s">
        <v>107</v>
      </c>
      <c r="C70" s="107" t="s">
        <v>108</v>
      </c>
      <c r="D70" s="108" t="s">
        <v>106</v>
      </c>
      <c r="E70" s="54"/>
      <c r="F70" s="55"/>
      <c r="G70" s="56">
        <f t="shared" si="101"/>
        <v>0</v>
      </c>
      <c r="H70" s="54"/>
      <c r="I70" s="55"/>
      <c r="J70" s="56">
        <f t="shared" si="102"/>
        <v>0</v>
      </c>
      <c r="K70" s="54"/>
      <c r="L70" s="55"/>
      <c r="M70" s="56">
        <f t="shared" si="103"/>
        <v>0</v>
      </c>
      <c r="N70" s="54"/>
      <c r="O70" s="55"/>
      <c r="P70" s="56">
        <f t="shared" si="104"/>
        <v>0</v>
      </c>
      <c r="Q70" s="54"/>
      <c r="R70" s="55"/>
      <c r="S70" s="56">
        <f t="shared" si="105"/>
        <v>0</v>
      </c>
      <c r="T70" s="54"/>
      <c r="U70" s="55"/>
      <c r="V70" s="56">
        <f t="shared" si="106"/>
        <v>0</v>
      </c>
      <c r="W70" s="57">
        <f t="shared" si="82"/>
        <v>0</v>
      </c>
      <c r="X70" s="274">
        <f t="shared" si="83"/>
        <v>0</v>
      </c>
      <c r="Y70" s="274">
        <f t="shared" si="7"/>
        <v>0</v>
      </c>
      <c r="Z70" s="282" t="e">
        <f t="shared" si="84"/>
        <v>#DIV/0!</v>
      </c>
      <c r="AA70" s="240"/>
      <c r="AB70" s="59"/>
      <c r="AC70" s="59"/>
      <c r="AD70" s="59"/>
      <c r="AE70" s="59"/>
      <c r="AF70" s="59"/>
      <c r="AG70" s="59"/>
    </row>
    <row r="71" spans="1:33" ht="30" hidden="1" customHeight="1" thickBot="1" x14ac:dyDescent="0.2">
      <c r="A71" s="60" t="s">
        <v>22</v>
      </c>
      <c r="B71" s="79" t="s">
        <v>109</v>
      </c>
      <c r="C71" s="109" t="s">
        <v>110</v>
      </c>
      <c r="D71" s="110" t="s">
        <v>106</v>
      </c>
      <c r="E71" s="63"/>
      <c r="F71" s="64"/>
      <c r="G71" s="65">
        <f t="shared" si="101"/>
        <v>0</v>
      </c>
      <c r="H71" s="63"/>
      <c r="I71" s="64"/>
      <c r="J71" s="65">
        <f t="shared" si="102"/>
        <v>0</v>
      </c>
      <c r="K71" s="63"/>
      <c r="L71" s="64"/>
      <c r="M71" s="65">
        <f t="shared" si="103"/>
        <v>0</v>
      </c>
      <c r="N71" s="63"/>
      <c r="O71" s="64"/>
      <c r="P71" s="65">
        <f t="shared" si="104"/>
        <v>0</v>
      </c>
      <c r="Q71" s="63"/>
      <c r="R71" s="64"/>
      <c r="S71" s="65">
        <f t="shared" si="105"/>
        <v>0</v>
      </c>
      <c r="T71" s="63"/>
      <c r="U71" s="64"/>
      <c r="V71" s="65">
        <f t="shared" si="106"/>
        <v>0</v>
      </c>
      <c r="W71" s="66">
        <f t="shared" si="82"/>
        <v>0</v>
      </c>
      <c r="X71" s="274">
        <f t="shared" si="83"/>
        <v>0</v>
      </c>
      <c r="Y71" s="274">
        <f t="shared" si="7"/>
        <v>0</v>
      </c>
      <c r="Z71" s="282" t="e">
        <f t="shared" si="84"/>
        <v>#DIV/0!</v>
      </c>
      <c r="AA71" s="249"/>
      <c r="AB71" s="59"/>
      <c r="AC71" s="59"/>
      <c r="AD71" s="59"/>
      <c r="AE71" s="59"/>
      <c r="AF71" s="59"/>
      <c r="AG71" s="59"/>
    </row>
    <row r="72" spans="1:33" ht="30" hidden="1" customHeight="1" x14ac:dyDescent="0.15">
      <c r="A72" s="41" t="s">
        <v>20</v>
      </c>
      <c r="B72" s="80" t="s">
        <v>111</v>
      </c>
      <c r="C72" s="78" t="s">
        <v>112</v>
      </c>
      <c r="D72" s="68"/>
      <c r="E72" s="69">
        <f>SUM(E73:E75)</f>
        <v>0</v>
      </c>
      <c r="F72" s="70"/>
      <c r="G72" s="71">
        <f>SUM(G73:G75)</f>
        <v>0</v>
      </c>
      <c r="H72" s="69">
        <f>SUM(H73:H75)</f>
        <v>0</v>
      </c>
      <c r="I72" s="70"/>
      <c r="J72" s="71">
        <f>SUM(J73:J75)</f>
        <v>0</v>
      </c>
      <c r="K72" s="69">
        <f>SUM(K73:K75)</f>
        <v>0</v>
      </c>
      <c r="L72" s="70"/>
      <c r="M72" s="71">
        <f>SUM(M73:M75)</f>
        <v>0</v>
      </c>
      <c r="N72" s="69">
        <f>SUM(N73:N75)</f>
        <v>0</v>
      </c>
      <c r="O72" s="70"/>
      <c r="P72" s="71">
        <f>SUM(P73:P75)</f>
        <v>0</v>
      </c>
      <c r="Q72" s="69">
        <f>SUM(Q73:Q75)</f>
        <v>0</v>
      </c>
      <c r="R72" s="70"/>
      <c r="S72" s="71">
        <f>SUM(S73:S75)</f>
        <v>0</v>
      </c>
      <c r="T72" s="69">
        <f>SUM(T73:T75)</f>
        <v>0</v>
      </c>
      <c r="U72" s="70"/>
      <c r="V72" s="71">
        <f>SUM(V73:V75)</f>
        <v>0</v>
      </c>
      <c r="W72" s="71">
        <f>SUM(W73:W75)</f>
        <v>0</v>
      </c>
      <c r="X72" s="71">
        <f>SUM(X73:X75)</f>
        <v>0</v>
      </c>
      <c r="Y72" s="71">
        <f t="shared" si="7"/>
        <v>0</v>
      </c>
      <c r="Z72" s="71" t="e">
        <f>Y72/W72</f>
        <v>#DIV/0!</v>
      </c>
      <c r="AA72" s="250"/>
      <c r="AB72" s="49"/>
      <c r="AC72" s="49"/>
      <c r="AD72" s="49"/>
      <c r="AE72" s="49"/>
      <c r="AF72" s="49"/>
      <c r="AG72" s="49"/>
    </row>
    <row r="73" spans="1:33" ht="30" hidden="1" customHeight="1" x14ac:dyDescent="0.15">
      <c r="A73" s="50" t="s">
        <v>22</v>
      </c>
      <c r="B73" s="51" t="s">
        <v>113</v>
      </c>
      <c r="C73" s="96" t="s">
        <v>114</v>
      </c>
      <c r="D73" s="108" t="s">
        <v>57</v>
      </c>
      <c r="E73" s="54"/>
      <c r="F73" s="55"/>
      <c r="G73" s="56">
        <f t="shared" ref="G73:G75" si="107">E73*F73</f>
        <v>0</v>
      </c>
      <c r="H73" s="54"/>
      <c r="I73" s="55"/>
      <c r="J73" s="56">
        <f t="shared" ref="J73:J75" si="108">H73*I73</f>
        <v>0</v>
      </c>
      <c r="K73" s="54"/>
      <c r="L73" s="55"/>
      <c r="M73" s="56">
        <f t="shared" ref="M73:M75" si="109">K73*L73</f>
        <v>0</v>
      </c>
      <c r="N73" s="54"/>
      <c r="O73" s="55"/>
      <c r="P73" s="56">
        <f t="shared" ref="P73:P75" si="110">N73*O73</f>
        <v>0</v>
      </c>
      <c r="Q73" s="54"/>
      <c r="R73" s="55"/>
      <c r="S73" s="56">
        <f t="shared" ref="S73:S75" si="111">Q73*R73</f>
        <v>0</v>
      </c>
      <c r="T73" s="54"/>
      <c r="U73" s="55"/>
      <c r="V73" s="56">
        <f t="shared" ref="V73:V75" si="112">T73*U73</f>
        <v>0</v>
      </c>
      <c r="W73" s="57">
        <f t="shared" si="82"/>
        <v>0</v>
      </c>
      <c r="X73" s="274">
        <f t="shared" si="83"/>
        <v>0</v>
      </c>
      <c r="Y73" s="274">
        <f t="shared" si="7"/>
        <v>0</v>
      </c>
      <c r="Z73" s="282" t="e">
        <f t="shared" si="84"/>
        <v>#DIV/0!</v>
      </c>
      <c r="AA73" s="240"/>
      <c r="AB73" s="59"/>
      <c r="AC73" s="59"/>
      <c r="AD73" s="59"/>
      <c r="AE73" s="59"/>
      <c r="AF73" s="59"/>
      <c r="AG73" s="59"/>
    </row>
    <row r="74" spans="1:33" ht="30" hidden="1" customHeight="1" x14ac:dyDescent="0.15">
      <c r="A74" s="50" t="s">
        <v>22</v>
      </c>
      <c r="B74" s="51" t="s">
        <v>115</v>
      </c>
      <c r="C74" s="96" t="s">
        <v>114</v>
      </c>
      <c r="D74" s="108" t="s">
        <v>57</v>
      </c>
      <c r="E74" s="54"/>
      <c r="F74" s="55"/>
      <c r="G74" s="56">
        <f t="shared" si="107"/>
        <v>0</v>
      </c>
      <c r="H74" s="54"/>
      <c r="I74" s="55"/>
      <c r="J74" s="56">
        <f t="shared" si="108"/>
        <v>0</v>
      </c>
      <c r="K74" s="54"/>
      <c r="L74" s="55"/>
      <c r="M74" s="56">
        <f t="shared" si="109"/>
        <v>0</v>
      </c>
      <c r="N74" s="54"/>
      <c r="O74" s="55"/>
      <c r="P74" s="56">
        <f t="shared" si="110"/>
        <v>0</v>
      </c>
      <c r="Q74" s="54"/>
      <c r="R74" s="55"/>
      <c r="S74" s="56">
        <f t="shared" si="111"/>
        <v>0</v>
      </c>
      <c r="T74" s="54"/>
      <c r="U74" s="55"/>
      <c r="V74" s="56">
        <f t="shared" si="112"/>
        <v>0</v>
      </c>
      <c r="W74" s="57">
        <f t="shared" si="82"/>
        <v>0</v>
      </c>
      <c r="X74" s="274">
        <f t="shared" si="83"/>
        <v>0</v>
      </c>
      <c r="Y74" s="274">
        <f t="shared" si="7"/>
        <v>0</v>
      </c>
      <c r="Z74" s="282" t="e">
        <f t="shared" si="84"/>
        <v>#DIV/0!</v>
      </c>
      <c r="AA74" s="240"/>
      <c r="AB74" s="59"/>
      <c r="AC74" s="59"/>
      <c r="AD74" s="59"/>
      <c r="AE74" s="59"/>
      <c r="AF74" s="59"/>
      <c r="AG74" s="59"/>
    </row>
    <row r="75" spans="1:33" ht="30" hidden="1" customHeight="1" thickBot="1" x14ac:dyDescent="0.2">
      <c r="A75" s="60" t="s">
        <v>22</v>
      </c>
      <c r="B75" s="61" t="s">
        <v>116</v>
      </c>
      <c r="C75" s="88" t="s">
        <v>114</v>
      </c>
      <c r="D75" s="110" t="s">
        <v>57</v>
      </c>
      <c r="E75" s="63"/>
      <c r="F75" s="64"/>
      <c r="G75" s="65">
        <f t="shared" si="107"/>
        <v>0</v>
      </c>
      <c r="H75" s="63"/>
      <c r="I75" s="64"/>
      <c r="J75" s="65">
        <f t="shared" si="108"/>
        <v>0</v>
      </c>
      <c r="K75" s="63"/>
      <c r="L75" s="64"/>
      <c r="M75" s="65">
        <f t="shared" si="109"/>
        <v>0</v>
      </c>
      <c r="N75" s="63"/>
      <c r="O75" s="64"/>
      <c r="P75" s="65">
        <f t="shared" si="110"/>
        <v>0</v>
      </c>
      <c r="Q75" s="63"/>
      <c r="R75" s="64"/>
      <c r="S75" s="65">
        <f t="shared" si="111"/>
        <v>0</v>
      </c>
      <c r="T75" s="63"/>
      <c r="U75" s="64"/>
      <c r="V75" s="65">
        <f t="shared" si="112"/>
        <v>0</v>
      </c>
      <c r="W75" s="66">
        <f t="shared" si="82"/>
        <v>0</v>
      </c>
      <c r="X75" s="274">
        <f t="shared" si="83"/>
        <v>0</v>
      </c>
      <c r="Y75" s="274">
        <f t="shared" si="7"/>
        <v>0</v>
      </c>
      <c r="Z75" s="282" t="e">
        <f t="shared" si="84"/>
        <v>#DIV/0!</v>
      </c>
      <c r="AA75" s="249"/>
      <c r="AB75" s="59"/>
      <c r="AC75" s="59"/>
      <c r="AD75" s="59"/>
      <c r="AE75" s="59"/>
      <c r="AF75" s="59"/>
      <c r="AG75" s="59"/>
    </row>
    <row r="76" spans="1:33" ht="30" hidden="1" customHeight="1" x14ac:dyDescent="0.15">
      <c r="A76" s="41" t="s">
        <v>20</v>
      </c>
      <c r="B76" s="80" t="s">
        <v>117</v>
      </c>
      <c r="C76" s="78" t="s">
        <v>118</v>
      </c>
      <c r="D76" s="68"/>
      <c r="E76" s="69">
        <f>SUM(E77:E79)</f>
        <v>0</v>
      </c>
      <c r="F76" s="70"/>
      <c r="G76" s="71">
        <f>SUM(G77:G79)</f>
        <v>0</v>
      </c>
      <c r="H76" s="69">
        <f>SUM(H77:H79)</f>
        <v>0</v>
      </c>
      <c r="I76" s="70"/>
      <c r="J76" s="71">
        <f>SUM(J77:J79)</f>
        <v>0</v>
      </c>
      <c r="K76" s="69">
        <f>SUM(K77:K79)</f>
        <v>0</v>
      </c>
      <c r="L76" s="70"/>
      <c r="M76" s="71">
        <f>SUM(M77:M79)</f>
        <v>0</v>
      </c>
      <c r="N76" s="69">
        <f>SUM(N77:N79)</f>
        <v>0</v>
      </c>
      <c r="O76" s="70"/>
      <c r="P76" s="71">
        <f>SUM(P77:P79)</f>
        <v>0</v>
      </c>
      <c r="Q76" s="69">
        <f>SUM(Q77:Q79)</f>
        <v>0</v>
      </c>
      <c r="R76" s="70"/>
      <c r="S76" s="71">
        <f>SUM(S77:S79)</f>
        <v>0</v>
      </c>
      <c r="T76" s="69">
        <f>SUM(T77:T79)</f>
        <v>0</v>
      </c>
      <c r="U76" s="70"/>
      <c r="V76" s="71">
        <f>SUM(V77:V79)</f>
        <v>0</v>
      </c>
      <c r="W76" s="71">
        <f>SUM(W77:W79)</f>
        <v>0</v>
      </c>
      <c r="X76" s="71">
        <f>SUM(X77:X79)</f>
        <v>0</v>
      </c>
      <c r="Y76" s="71">
        <f t="shared" si="7"/>
        <v>0</v>
      </c>
      <c r="Z76" s="71" t="e">
        <f>Y76/W76</f>
        <v>#DIV/0!</v>
      </c>
      <c r="AA76" s="250"/>
      <c r="AB76" s="49"/>
      <c r="AC76" s="49"/>
      <c r="AD76" s="49"/>
      <c r="AE76" s="49"/>
      <c r="AF76" s="49"/>
      <c r="AG76" s="49"/>
    </row>
    <row r="77" spans="1:33" ht="30" hidden="1" customHeight="1" x14ac:dyDescent="0.15">
      <c r="A77" s="50" t="s">
        <v>22</v>
      </c>
      <c r="B77" s="51" t="s">
        <v>119</v>
      </c>
      <c r="C77" s="96" t="s">
        <v>114</v>
      </c>
      <c r="D77" s="108" t="s">
        <v>57</v>
      </c>
      <c r="E77" s="54"/>
      <c r="F77" s="55"/>
      <c r="G77" s="56">
        <f t="shared" ref="G77:G79" si="113">E77*F77</f>
        <v>0</v>
      </c>
      <c r="H77" s="54"/>
      <c r="I77" s="55"/>
      <c r="J77" s="56">
        <f t="shared" ref="J77:J79" si="114">H77*I77</f>
        <v>0</v>
      </c>
      <c r="K77" s="54"/>
      <c r="L77" s="55"/>
      <c r="M77" s="56">
        <f t="shared" ref="M77:M79" si="115">K77*L77</f>
        <v>0</v>
      </c>
      <c r="N77" s="54"/>
      <c r="O77" s="55"/>
      <c r="P77" s="56">
        <f t="shared" ref="P77:P79" si="116">N77*O77</f>
        <v>0</v>
      </c>
      <c r="Q77" s="54"/>
      <c r="R77" s="55"/>
      <c r="S77" s="56">
        <f t="shared" ref="S77:S79" si="117">Q77*R77</f>
        <v>0</v>
      </c>
      <c r="T77" s="54"/>
      <c r="U77" s="55"/>
      <c r="V77" s="56">
        <f t="shared" ref="V77:V79" si="118">T77*U77</f>
        <v>0</v>
      </c>
      <c r="W77" s="57">
        <f t="shared" si="82"/>
        <v>0</v>
      </c>
      <c r="X77" s="274">
        <f t="shared" si="83"/>
        <v>0</v>
      </c>
      <c r="Y77" s="274">
        <f t="shared" si="7"/>
        <v>0</v>
      </c>
      <c r="Z77" s="282" t="e">
        <f t="shared" si="84"/>
        <v>#DIV/0!</v>
      </c>
      <c r="AA77" s="240"/>
      <c r="AB77" s="59"/>
      <c r="AC77" s="59"/>
      <c r="AD77" s="59"/>
      <c r="AE77" s="59"/>
      <c r="AF77" s="59"/>
      <c r="AG77" s="59"/>
    </row>
    <row r="78" spans="1:33" ht="30" hidden="1" customHeight="1" x14ac:dyDescent="0.15">
      <c r="A78" s="50" t="s">
        <v>22</v>
      </c>
      <c r="B78" s="51" t="s">
        <v>120</v>
      </c>
      <c r="C78" s="96" t="s">
        <v>114</v>
      </c>
      <c r="D78" s="108" t="s">
        <v>57</v>
      </c>
      <c r="E78" s="54"/>
      <c r="F78" s="55"/>
      <c r="G78" s="56">
        <f t="shared" si="113"/>
        <v>0</v>
      </c>
      <c r="H78" s="54"/>
      <c r="I78" s="55"/>
      <c r="J78" s="56">
        <f t="shared" si="114"/>
        <v>0</v>
      </c>
      <c r="K78" s="54"/>
      <c r="L78" s="55"/>
      <c r="M78" s="56">
        <f t="shared" si="115"/>
        <v>0</v>
      </c>
      <c r="N78" s="54"/>
      <c r="O78" s="55"/>
      <c r="P78" s="56">
        <f t="shared" si="116"/>
        <v>0</v>
      </c>
      <c r="Q78" s="54"/>
      <c r="R78" s="55"/>
      <c r="S78" s="56">
        <f t="shared" si="117"/>
        <v>0</v>
      </c>
      <c r="T78" s="54"/>
      <c r="U78" s="55"/>
      <c r="V78" s="56">
        <f t="shared" si="118"/>
        <v>0</v>
      </c>
      <c r="W78" s="57">
        <f t="shared" si="82"/>
        <v>0</v>
      </c>
      <c r="X78" s="274">
        <f t="shared" si="83"/>
        <v>0</v>
      </c>
      <c r="Y78" s="274">
        <f t="shared" si="7"/>
        <v>0</v>
      </c>
      <c r="Z78" s="282" t="e">
        <f t="shared" si="84"/>
        <v>#DIV/0!</v>
      </c>
      <c r="AA78" s="240"/>
      <c r="AB78" s="59"/>
      <c r="AC78" s="59"/>
      <c r="AD78" s="59"/>
      <c r="AE78" s="59"/>
      <c r="AF78" s="59"/>
      <c r="AG78" s="59"/>
    </row>
    <row r="79" spans="1:33" ht="30" hidden="1" customHeight="1" thickBot="1" x14ac:dyDescent="0.2">
      <c r="A79" s="60" t="s">
        <v>22</v>
      </c>
      <c r="B79" s="79" t="s">
        <v>121</v>
      </c>
      <c r="C79" s="88" t="s">
        <v>114</v>
      </c>
      <c r="D79" s="110" t="s">
        <v>57</v>
      </c>
      <c r="E79" s="63"/>
      <c r="F79" s="64"/>
      <c r="G79" s="65">
        <f t="shared" si="113"/>
        <v>0</v>
      </c>
      <c r="H79" s="63"/>
      <c r="I79" s="64"/>
      <c r="J79" s="65">
        <f t="shared" si="114"/>
        <v>0</v>
      </c>
      <c r="K79" s="63"/>
      <c r="L79" s="64"/>
      <c r="M79" s="65">
        <f t="shared" si="115"/>
        <v>0</v>
      </c>
      <c r="N79" s="63"/>
      <c r="O79" s="64"/>
      <c r="P79" s="65">
        <f t="shared" si="116"/>
        <v>0</v>
      </c>
      <c r="Q79" s="63"/>
      <c r="R79" s="64"/>
      <c r="S79" s="65">
        <f t="shared" si="117"/>
        <v>0</v>
      </c>
      <c r="T79" s="63"/>
      <c r="U79" s="64"/>
      <c r="V79" s="65">
        <f t="shared" si="118"/>
        <v>0</v>
      </c>
      <c r="W79" s="66">
        <f t="shared" si="82"/>
        <v>0</v>
      </c>
      <c r="X79" s="274">
        <f t="shared" si="83"/>
        <v>0</v>
      </c>
      <c r="Y79" s="278">
        <f t="shared" si="7"/>
        <v>0</v>
      </c>
      <c r="Z79" s="282" t="e">
        <f t="shared" si="84"/>
        <v>#DIV/0!</v>
      </c>
      <c r="AA79" s="249"/>
      <c r="AB79" s="59"/>
      <c r="AC79" s="59"/>
      <c r="AD79" s="59"/>
      <c r="AE79" s="59"/>
      <c r="AF79" s="59"/>
      <c r="AG79" s="59"/>
    </row>
    <row r="80" spans="1:33" ht="30" customHeight="1" thickBot="1" x14ac:dyDescent="0.2">
      <c r="A80" s="111" t="s">
        <v>122</v>
      </c>
      <c r="B80" s="112"/>
      <c r="C80" s="113"/>
      <c r="D80" s="114"/>
      <c r="E80" s="115">
        <f>E76+E72+E68+E63+E59</f>
        <v>78</v>
      </c>
      <c r="F80" s="90"/>
      <c r="G80" s="89">
        <f>G76+G72+G68+G63+G59</f>
        <v>1346300</v>
      </c>
      <c r="H80" s="115">
        <f>H76+H72+H68+H63+H59</f>
        <v>78</v>
      </c>
      <c r="I80" s="90"/>
      <c r="J80" s="89">
        <f>J76+J72+J68+J63+J59</f>
        <v>1385928</v>
      </c>
      <c r="K80" s="91">
        <f>K76+K72+K68+K63+K59</f>
        <v>0</v>
      </c>
      <c r="L80" s="90"/>
      <c r="M80" s="89">
        <f>M76+M72+M68+M63+M59</f>
        <v>0</v>
      </c>
      <c r="N80" s="91">
        <f>N76+N72+N68+N63+N59</f>
        <v>0</v>
      </c>
      <c r="O80" s="90"/>
      <c r="P80" s="89">
        <f>P76+P72+P68+P63+P59</f>
        <v>0</v>
      </c>
      <c r="Q80" s="91">
        <f>Q76+Q72+Q68+Q63+Q59</f>
        <v>0</v>
      </c>
      <c r="R80" s="90"/>
      <c r="S80" s="89">
        <f>S76+S72+S68+S63+S59</f>
        <v>0</v>
      </c>
      <c r="T80" s="91">
        <f>T76+T72+T68+T63+T59</f>
        <v>0</v>
      </c>
      <c r="U80" s="90"/>
      <c r="V80" s="89">
        <f>V76+V72+V68+V63+V59</f>
        <v>0</v>
      </c>
      <c r="W80" s="98">
        <f>W76+W72+W68+W63+W59</f>
        <v>1346300</v>
      </c>
      <c r="X80" s="277">
        <f>X76+X72+X68+X63+X59</f>
        <v>1385928</v>
      </c>
      <c r="Y80" s="279">
        <f t="shared" ref="Y80:Y143" si="119">W80-X80</f>
        <v>-39628</v>
      </c>
      <c r="Z80" s="279">
        <f>Y80/W80</f>
        <v>-2.9434747084602243E-2</v>
      </c>
      <c r="AA80" s="253"/>
      <c r="AB80" s="5"/>
      <c r="AC80" s="5"/>
      <c r="AD80" s="5"/>
      <c r="AE80" s="5"/>
      <c r="AF80" s="5"/>
      <c r="AG80" s="5"/>
    </row>
    <row r="81" spans="1:33" s="178" customFormat="1" ht="30" customHeight="1" thickBot="1" x14ac:dyDescent="0.2">
      <c r="A81" s="92" t="s">
        <v>19</v>
      </c>
      <c r="B81" s="93">
        <v>5</v>
      </c>
      <c r="C81" s="198" t="s">
        <v>244</v>
      </c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280"/>
      <c r="Z81" s="40"/>
      <c r="AA81" s="247"/>
      <c r="AB81" s="5"/>
      <c r="AC81" s="5"/>
      <c r="AD81" s="5"/>
      <c r="AE81" s="5"/>
      <c r="AF81" s="5"/>
      <c r="AG81" s="5"/>
    </row>
    <row r="82" spans="1:33" ht="30" hidden="1" customHeight="1" x14ac:dyDescent="0.15">
      <c r="A82" s="41" t="s">
        <v>20</v>
      </c>
      <c r="B82" s="80" t="s">
        <v>123</v>
      </c>
      <c r="C82" s="67" t="s">
        <v>124</v>
      </c>
      <c r="D82" s="68"/>
      <c r="E82" s="69">
        <f>SUM(E83:E85)</f>
        <v>0</v>
      </c>
      <c r="F82" s="70"/>
      <c r="G82" s="71">
        <f>SUM(G83:G85)</f>
        <v>0</v>
      </c>
      <c r="H82" s="69">
        <f>SUM(H83:H85)</f>
        <v>0</v>
      </c>
      <c r="I82" s="70"/>
      <c r="J82" s="71">
        <f>SUM(J83:J85)</f>
        <v>0</v>
      </c>
      <c r="K82" s="69">
        <f>SUM(K83:K85)</f>
        <v>0</v>
      </c>
      <c r="L82" s="70"/>
      <c r="M82" s="71">
        <f>SUM(M83:M85)</f>
        <v>0</v>
      </c>
      <c r="N82" s="69">
        <f>SUM(N83:N85)</f>
        <v>0</v>
      </c>
      <c r="O82" s="70"/>
      <c r="P82" s="71">
        <f>SUM(P83:P85)</f>
        <v>0</v>
      </c>
      <c r="Q82" s="69">
        <f>SUM(Q83:Q85)</f>
        <v>0</v>
      </c>
      <c r="R82" s="70"/>
      <c r="S82" s="71">
        <f>SUM(S83:S85)</f>
        <v>0</v>
      </c>
      <c r="T82" s="69">
        <f>SUM(T83:T85)</f>
        <v>0</v>
      </c>
      <c r="U82" s="70"/>
      <c r="V82" s="71">
        <f>SUM(V83:V85)</f>
        <v>0</v>
      </c>
      <c r="W82" s="72">
        <f>SUM(W83:W85)</f>
        <v>0</v>
      </c>
      <c r="X82" s="72">
        <f>SUM(X83:X85)</f>
        <v>0</v>
      </c>
      <c r="Y82" s="72">
        <f t="shared" si="119"/>
        <v>0</v>
      </c>
      <c r="Z82" s="276" t="e">
        <f>Y82/W82</f>
        <v>#DIV/0!</v>
      </c>
      <c r="AA82" s="250"/>
      <c r="AB82" s="59"/>
      <c r="AC82" s="59"/>
      <c r="AD82" s="59"/>
      <c r="AE82" s="59"/>
      <c r="AF82" s="59"/>
      <c r="AG82" s="59"/>
    </row>
    <row r="83" spans="1:33" ht="30" hidden="1" customHeight="1" x14ac:dyDescent="0.15">
      <c r="A83" s="50" t="s">
        <v>22</v>
      </c>
      <c r="B83" s="51" t="s">
        <v>125</v>
      </c>
      <c r="C83" s="117" t="s">
        <v>126</v>
      </c>
      <c r="D83" s="108" t="s">
        <v>127</v>
      </c>
      <c r="E83" s="54"/>
      <c r="F83" s="55"/>
      <c r="G83" s="56">
        <f t="shared" ref="G83:G85" si="120">E83*F83</f>
        <v>0</v>
      </c>
      <c r="H83" s="54"/>
      <c r="I83" s="55"/>
      <c r="J83" s="56">
        <f t="shared" ref="J83:J85" si="121">H83*I83</f>
        <v>0</v>
      </c>
      <c r="K83" s="54"/>
      <c r="L83" s="55"/>
      <c r="M83" s="56">
        <f t="shared" ref="M83:M85" si="122">K83*L83</f>
        <v>0</v>
      </c>
      <c r="N83" s="54"/>
      <c r="O83" s="55"/>
      <c r="P83" s="56">
        <f t="shared" ref="P83:P85" si="123">N83*O83</f>
        <v>0</v>
      </c>
      <c r="Q83" s="54"/>
      <c r="R83" s="55"/>
      <c r="S83" s="56">
        <f t="shared" ref="S83:S85" si="124">Q83*R83</f>
        <v>0</v>
      </c>
      <c r="T83" s="54"/>
      <c r="U83" s="55"/>
      <c r="V83" s="56">
        <f t="shared" ref="V83:V85" si="125">T83*U83</f>
        <v>0</v>
      </c>
      <c r="W83" s="57">
        <f>G83+M83+S83</f>
        <v>0</v>
      </c>
      <c r="X83" s="274">
        <f t="shared" ref="X83:X93" si="126">J83+P83+V83</f>
        <v>0</v>
      </c>
      <c r="Y83" s="274">
        <f t="shared" si="119"/>
        <v>0</v>
      </c>
      <c r="Z83" s="282" t="e">
        <f t="shared" ref="Z83:Z93" si="127">Y83/W83</f>
        <v>#DIV/0!</v>
      </c>
      <c r="AA83" s="240"/>
      <c r="AB83" s="59"/>
      <c r="AC83" s="59"/>
      <c r="AD83" s="59"/>
      <c r="AE83" s="59"/>
      <c r="AF83" s="59"/>
      <c r="AG83" s="59"/>
    </row>
    <row r="84" spans="1:33" ht="30" hidden="1" customHeight="1" x14ac:dyDescent="0.15">
      <c r="A84" s="50" t="s">
        <v>22</v>
      </c>
      <c r="B84" s="51" t="s">
        <v>128</v>
      </c>
      <c r="C84" s="117" t="s">
        <v>126</v>
      </c>
      <c r="D84" s="108" t="s">
        <v>127</v>
      </c>
      <c r="E84" s="54"/>
      <c r="F84" s="55"/>
      <c r="G84" s="56">
        <f t="shared" si="120"/>
        <v>0</v>
      </c>
      <c r="H84" s="54"/>
      <c r="I84" s="55"/>
      <c r="J84" s="56">
        <f t="shared" si="121"/>
        <v>0</v>
      </c>
      <c r="K84" s="54"/>
      <c r="L84" s="55"/>
      <c r="M84" s="56">
        <f t="shared" si="122"/>
        <v>0</v>
      </c>
      <c r="N84" s="54"/>
      <c r="O84" s="55"/>
      <c r="P84" s="56">
        <f t="shared" si="123"/>
        <v>0</v>
      </c>
      <c r="Q84" s="54"/>
      <c r="R84" s="55"/>
      <c r="S84" s="56">
        <f t="shared" si="124"/>
        <v>0</v>
      </c>
      <c r="T84" s="54"/>
      <c r="U84" s="55"/>
      <c r="V84" s="56">
        <f t="shared" si="125"/>
        <v>0</v>
      </c>
      <c r="W84" s="57">
        <f>G84+M84+S84</f>
        <v>0</v>
      </c>
      <c r="X84" s="274">
        <f t="shared" si="126"/>
        <v>0</v>
      </c>
      <c r="Y84" s="274">
        <f t="shared" si="119"/>
        <v>0</v>
      </c>
      <c r="Z84" s="282" t="e">
        <f t="shared" si="127"/>
        <v>#DIV/0!</v>
      </c>
      <c r="AA84" s="240"/>
      <c r="AB84" s="59"/>
      <c r="AC84" s="59"/>
      <c r="AD84" s="59"/>
      <c r="AE84" s="59"/>
      <c r="AF84" s="59"/>
      <c r="AG84" s="59"/>
    </row>
    <row r="85" spans="1:33" ht="30" hidden="1" customHeight="1" thickBot="1" x14ac:dyDescent="0.2">
      <c r="A85" s="60" t="s">
        <v>22</v>
      </c>
      <c r="B85" s="61" t="s">
        <v>129</v>
      </c>
      <c r="C85" s="117" t="s">
        <v>126</v>
      </c>
      <c r="D85" s="110" t="s">
        <v>127</v>
      </c>
      <c r="E85" s="63"/>
      <c r="F85" s="64"/>
      <c r="G85" s="65">
        <f t="shared" si="120"/>
        <v>0</v>
      </c>
      <c r="H85" s="63"/>
      <c r="I85" s="64"/>
      <c r="J85" s="65">
        <f t="shared" si="121"/>
        <v>0</v>
      </c>
      <c r="K85" s="63"/>
      <c r="L85" s="64"/>
      <c r="M85" s="65">
        <f t="shared" si="122"/>
        <v>0</v>
      </c>
      <c r="N85" s="63"/>
      <c r="O85" s="64"/>
      <c r="P85" s="65">
        <f t="shared" si="123"/>
        <v>0</v>
      </c>
      <c r="Q85" s="63"/>
      <c r="R85" s="64"/>
      <c r="S85" s="65">
        <f t="shared" si="124"/>
        <v>0</v>
      </c>
      <c r="T85" s="63"/>
      <c r="U85" s="64"/>
      <c r="V85" s="65">
        <f t="shared" si="125"/>
        <v>0</v>
      </c>
      <c r="W85" s="66">
        <f>G85+M85+S85</f>
        <v>0</v>
      </c>
      <c r="X85" s="274">
        <f t="shared" si="126"/>
        <v>0</v>
      </c>
      <c r="Y85" s="274">
        <f t="shared" si="119"/>
        <v>0</v>
      </c>
      <c r="Z85" s="282" t="e">
        <f t="shared" si="127"/>
        <v>#DIV/0!</v>
      </c>
      <c r="AA85" s="249"/>
      <c r="AB85" s="59"/>
      <c r="AC85" s="59"/>
      <c r="AD85" s="59"/>
      <c r="AE85" s="59"/>
      <c r="AF85" s="59"/>
      <c r="AG85" s="59"/>
    </row>
    <row r="86" spans="1:33" ht="30" customHeight="1" thickBot="1" x14ac:dyDescent="0.2">
      <c r="A86" s="41" t="s">
        <v>20</v>
      </c>
      <c r="B86" s="80" t="s">
        <v>130</v>
      </c>
      <c r="C86" s="67" t="s">
        <v>131</v>
      </c>
      <c r="D86" s="268"/>
      <c r="E86" s="267">
        <f>SUM(E87:E89)</f>
        <v>0</v>
      </c>
      <c r="F86" s="70"/>
      <c r="G86" s="71">
        <f>SUM(G87:G89)</f>
        <v>0</v>
      </c>
      <c r="H86" s="267">
        <f>SUM(H87:H89)</f>
        <v>0</v>
      </c>
      <c r="I86" s="70"/>
      <c r="J86" s="71">
        <f>SUM(J87:J89)</f>
        <v>0</v>
      </c>
      <c r="K86" s="267">
        <f>SUM(K87:K89)</f>
        <v>1</v>
      </c>
      <c r="L86" s="70"/>
      <c r="M86" s="71">
        <f>SUM(M87:M89)</f>
        <v>12000</v>
      </c>
      <c r="N86" s="267">
        <f>SUM(N87:N89)</f>
        <v>1</v>
      </c>
      <c r="O86" s="70"/>
      <c r="P86" s="71">
        <f>SUM(P87:P89)</f>
        <v>12000</v>
      </c>
      <c r="Q86" s="267">
        <f>SUM(Q87:Q89)</f>
        <v>0</v>
      </c>
      <c r="R86" s="70"/>
      <c r="S86" s="71">
        <f>SUM(S87:S89)</f>
        <v>0</v>
      </c>
      <c r="T86" s="267">
        <f>SUM(T87:T89)</f>
        <v>0</v>
      </c>
      <c r="U86" s="70"/>
      <c r="V86" s="71">
        <f>SUM(V87:V89)</f>
        <v>0</v>
      </c>
      <c r="W86" s="72">
        <f>SUM(W87:W89)</f>
        <v>12000</v>
      </c>
      <c r="X86" s="72">
        <f>SUM(X87:X89)</f>
        <v>12000</v>
      </c>
      <c r="Y86" s="72">
        <f t="shared" si="119"/>
        <v>0</v>
      </c>
      <c r="Z86" s="72">
        <f>Y86/W86</f>
        <v>0</v>
      </c>
      <c r="AA86" s="250"/>
      <c r="AB86" s="59"/>
      <c r="AC86" s="59"/>
      <c r="AD86" s="59"/>
      <c r="AE86" s="59"/>
      <c r="AF86" s="59"/>
      <c r="AG86" s="59"/>
    </row>
    <row r="87" spans="1:33" s="178" customFormat="1" ht="30" customHeight="1" thickBot="1" x14ac:dyDescent="0.2">
      <c r="A87" s="50" t="s">
        <v>22</v>
      </c>
      <c r="B87" s="51" t="s">
        <v>132</v>
      </c>
      <c r="C87" s="96" t="s">
        <v>319</v>
      </c>
      <c r="D87" s="266" t="s">
        <v>57</v>
      </c>
      <c r="E87" s="54"/>
      <c r="F87" s="55"/>
      <c r="G87" s="56">
        <f t="shared" ref="G87:G89" si="128">E87*F87</f>
        <v>0</v>
      </c>
      <c r="H87" s="54"/>
      <c r="I87" s="55"/>
      <c r="J87" s="56">
        <f t="shared" ref="J87:J89" si="129">H87*I87</f>
        <v>0</v>
      </c>
      <c r="K87" s="54">
        <v>1</v>
      </c>
      <c r="L87" s="55">
        <v>12000</v>
      </c>
      <c r="M87" s="56">
        <f t="shared" ref="M87:M89" si="130">K87*L87</f>
        <v>12000</v>
      </c>
      <c r="N87" s="54">
        <v>1</v>
      </c>
      <c r="O87" s="55">
        <v>12000</v>
      </c>
      <c r="P87" s="56">
        <f t="shared" ref="P87:P89" si="131">N87*O87</f>
        <v>12000</v>
      </c>
      <c r="Q87" s="54"/>
      <c r="R87" s="55"/>
      <c r="S87" s="56">
        <f t="shared" ref="S87:S89" si="132">Q87*R87</f>
        <v>0</v>
      </c>
      <c r="T87" s="54"/>
      <c r="U87" s="55"/>
      <c r="V87" s="56">
        <f t="shared" ref="V87:V89" si="133">T87*U87</f>
        <v>0</v>
      </c>
      <c r="W87" s="57">
        <f>G87+M87+S87</f>
        <v>12000</v>
      </c>
      <c r="X87" s="274">
        <f t="shared" si="126"/>
        <v>12000</v>
      </c>
      <c r="Y87" s="274">
        <f t="shared" si="119"/>
        <v>0</v>
      </c>
      <c r="Z87" s="282">
        <f t="shared" si="127"/>
        <v>0</v>
      </c>
      <c r="AA87" s="240"/>
      <c r="AB87" s="59"/>
      <c r="AC87" s="59"/>
      <c r="AD87" s="59"/>
      <c r="AE87" s="59"/>
      <c r="AF87" s="59"/>
      <c r="AG87" s="59"/>
    </row>
    <row r="88" spans="1:33" s="178" customFormat="1" ht="30" hidden="1" customHeight="1" x14ac:dyDescent="0.15">
      <c r="A88" s="50" t="s">
        <v>22</v>
      </c>
      <c r="B88" s="51" t="s">
        <v>134</v>
      </c>
      <c r="C88" s="96" t="s">
        <v>133</v>
      </c>
      <c r="D88" s="108" t="s">
        <v>57</v>
      </c>
      <c r="E88" s="54"/>
      <c r="F88" s="55"/>
      <c r="G88" s="56">
        <f t="shared" si="128"/>
        <v>0</v>
      </c>
      <c r="H88" s="54"/>
      <c r="I88" s="55"/>
      <c r="J88" s="56">
        <f t="shared" si="129"/>
        <v>0</v>
      </c>
      <c r="K88" s="54"/>
      <c r="L88" s="55"/>
      <c r="M88" s="56">
        <f t="shared" si="130"/>
        <v>0</v>
      </c>
      <c r="N88" s="54"/>
      <c r="O88" s="55"/>
      <c r="P88" s="56">
        <f t="shared" si="131"/>
        <v>0</v>
      </c>
      <c r="Q88" s="54"/>
      <c r="R88" s="55"/>
      <c r="S88" s="56">
        <f t="shared" si="132"/>
        <v>0</v>
      </c>
      <c r="T88" s="54"/>
      <c r="U88" s="55"/>
      <c r="V88" s="56">
        <f t="shared" si="133"/>
        <v>0</v>
      </c>
      <c r="W88" s="57">
        <f>G88+M88+S88</f>
        <v>0</v>
      </c>
      <c r="X88" s="274">
        <f t="shared" si="126"/>
        <v>0</v>
      </c>
      <c r="Y88" s="274">
        <f t="shared" si="119"/>
        <v>0</v>
      </c>
      <c r="Z88" s="282" t="e">
        <f t="shared" si="127"/>
        <v>#DIV/0!</v>
      </c>
      <c r="AA88" s="240"/>
      <c r="AB88" s="59"/>
      <c r="AC88" s="59"/>
      <c r="AD88" s="59"/>
      <c r="AE88" s="59"/>
      <c r="AF88" s="59"/>
      <c r="AG88" s="59"/>
    </row>
    <row r="89" spans="1:33" s="178" customFormat="1" ht="30" hidden="1" customHeight="1" thickBot="1" x14ac:dyDescent="0.2">
      <c r="A89" s="60" t="s">
        <v>22</v>
      </c>
      <c r="B89" s="61" t="s">
        <v>135</v>
      </c>
      <c r="C89" s="88" t="s">
        <v>133</v>
      </c>
      <c r="D89" s="110" t="s">
        <v>57</v>
      </c>
      <c r="E89" s="63"/>
      <c r="F89" s="64"/>
      <c r="G89" s="65">
        <f t="shared" si="128"/>
        <v>0</v>
      </c>
      <c r="H89" s="63"/>
      <c r="I89" s="64"/>
      <c r="J89" s="65">
        <f t="shared" si="129"/>
        <v>0</v>
      </c>
      <c r="K89" s="63"/>
      <c r="L89" s="64"/>
      <c r="M89" s="65">
        <f t="shared" si="130"/>
        <v>0</v>
      </c>
      <c r="N89" s="63"/>
      <c r="O89" s="64"/>
      <c r="P89" s="65">
        <f t="shared" si="131"/>
        <v>0</v>
      </c>
      <c r="Q89" s="63"/>
      <c r="R89" s="64"/>
      <c r="S89" s="65">
        <f t="shared" si="132"/>
        <v>0</v>
      </c>
      <c r="T89" s="63"/>
      <c r="U89" s="64"/>
      <c r="V89" s="65">
        <f t="shared" si="133"/>
        <v>0</v>
      </c>
      <c r="W89" s="66">
        <f>G89+M89+S89</f>
        <v>0</v>
      </c>
      <c r="X89" s="274">
        <f t="shared" si="126"/>
        <v>0</v>
      </c>
      <c r="Y89" s="274">
        <f t="shared" si="119"/>
        <v>0</v>
      </c>
      <c r="Z89" s="282" t="e">
        <f t="shared" si="127"/>
        <v>#DIV/0!</v>
      </c>
      <c r="AA89" s="249"/>
      <c r="AB89" s="59"/>
      <c r="AC89" s="59"/>
      <c r="AD89" s="59"/>
      <c r="AE89" s="59"/>
      <c r="AF89" s="59"/>
      <c r="AG89" s="59"/>
    </row>
    <row r="90" spans="1:33" ht="30" hidden="1" customHeight="1" x14ac:dyDescent="0.15">
      <c r="A90" s="199" t="s">
        <v>20</v>
      </c>
      <c r="B90" s="200" t="s">
        <v>136</v>
      </c>
      <c r="C90" s="205" t="s">
        <v>137</v>
      </c>
      <c r="D90" s="203"/>
      <c r="E90" s="267">
        <f>SUM(E91:E93)</f>
        <v>0</v>
      </c>
      <c r="F90" s="70"/>
      <c r="G90" s="71">
        <f>SUM(G91:G93)</f>
        <v>0</v>
      </c>
      <c r="H90" s="267">
        <f>SUM(H91:H93)</f>
        <v>0</v>
      </c>
      <c r="I90" s="70"/>
      <c r="J90" s="71">
        <f>SUM(J91:J93)</f>
        <v>0</v>
      </c>
      <c r="K90" s="267">
        <f>SUM(K91:K93)</f>
        <v>0</v>
      </c>
      <c r="L90" s="70"/>
      <c r="M90" s="71">
        <f>SUM(M91:M93)</f>
        <v>0</v>
      </c>
      <c r="N90" s="267">
        <f>SUM(N91:N93)</f>
        <v>0</v>
      </c>
      <c r="O90" s="70"/>
      <c r="P90" s="71">
        <f>SUM(P91:P93)</f>
        <v>0</v>
      </c>
      <c r="Q90" s="267">
        <f>SUM(Q91:Q93)</f>
        <v>0</v>
      </c>
      <c r="R90" s="70"/>
      <c r="S90" s="71">
        <f>SUM(S91:S93)</f>
        <v>0</v>
      </c>
      <c r="T90" s="267">
        <f>SUM(T91:T93)</f>
        <v>0</v>
      </c>
      <c r="U90" s="70"/>
      <c r="V90" s="71">
        <f>SUM(V91:V93)</f>
        <v>0</v>
      </c>
      <c r="W90" s="72">
        <f>SUM(W91:W93)</f>
        <v>0</v>
      </c>
      <c r="X90" s="72">
        <f>SUM(X91:X93)</f>
        <v>0</v>
      </c>
      <c r="Y90" s="72">
        <f t="shared" si="119"/>
        <v>0</v>
      </c>
      <c r="Z90" s="72" t="e">
        <f>Y90/W90</f>
        <v>#DIV/0!</v>
      </c>
      <c r="AA90" s="250"/>
      <c r="AB90" s="59"/>
      <c r="AC90" s="59"/>
      <c r="AD90" s="59"/>
      <c r="AE90" s="59"/>
      <c r="AF90" s="59"/>
      <c r="AG90" s="59"/>
    </row>
    <row r="91" spans="1:33" ht="30" hidden="1" customHeight="1" x14ac:dyDescent="0.15">
      <c r="A91" s="50" t="s">
        <v>22</v>
      </c>
      <c r="B91" s="201" t="s">
        <v>138</v>
      </c>
      <c r="C91" s="206" t="s">
        <v>63</v>
      </c>
      <c r="D91" s="204" t="s">
        <v>64</v>
      </c>
      <c r="E91" s="54"/>
      <c r="F91" s="55"/>
      <c r="G91" s="56">
        <f t="shared" ref="G91:G93" si="134">E91*F91</f>
        <v>0</v>
      </c>
      <c r="H91" s="54"/>
      <c r="I91" s="55"/>
      <c r="J91" s="56">
        <f t="shared" ref="J91:J93" si="135">H91*I91</f>
        <v>0</v>
      </c>
      <c r="K91" s="54"/>
      <c r="L91" s="55"/>
      <c r="M91" s="56">
        <f>K91*L91</f>
        <v>0</v>
      </c>
      <c r="N91" s="54"/>
      <c r="O91" s="55"/>
      <c r="P91" s="56">
        <f>N91*O91</f>
        <v>0</v>
      </c>
      <c r="Q91" s="54"/>
      <c r="R91" s="55"/>
      <c r="S91" s="56">
        <f t="shared" ref="S91:S93" si="136">Q91*R91</f>
        <v>0</v>
      </c>
      <c r="T91" s="54"/>
      <c r="U91" s="55"/>
      <c r="V91" s="56">
        <f t="shared" ref="V91:V93" si="137">T91*U91</f>
        <v>0</v>
      </c>
      <c r="W91" s="57">
        <f>G91+M91+S91</f>
        <v>0</v>
      </c>
      <c r="X91" s="274">
        <f t="shared" si="126"/>
        <v>0</v>
      </c>
      <c r="Y91" s="274">
        <f t="shared" si="119"/>
        <v>0</v>
      </c>
      <c r="Z91" s="282" t="e">
        <f t="shared" si="127"/>
        <v>#DIV/0!</v>
      </c>
      <c r="AA91" s="240"/>
      <c r="AB91" s="58"/>
      <c r="AC91" s="59"/>
      <c r="AD91" s="59"/>
      <c r="AE91" s="59"/>
      <c r="AF91" s="59"/>
      <c r="AG91" s="59"/>
    </row>
    <row r="92" spans="1:33" ht="30" hidden="1" customHeight="1" x14ac:dyDescent="0.15">
      <c r="A92" s="50" t="s">
        <v>22</v>
      </c>
      <c r="B92" s="201" t="s">
        <v>139</v>
      </c>
      <c r="C92" s="206" t="s">
        <v>63</v>
      </c>
      <c r="D92" s="204" t="s">
        <v>64</v>
      </c>
      <c r="E92" s="54"/>
      <c r="F92" s="55"/>
      <c r="G92" s="56">
        <f t="shared" si="134"/>
        <v>0</v>
      </c>
      <c r="H92" s="54"/>
      <c r="I92" s="55"/>
      <c r="J92" s="56">
        <f t="shared" si="135"/>
        <v>0</v>
      </c>
      <c r="K92" s="54"/>
      <c r="L92" s="55"/>
      <c r="M92" s="56">
        <f t="shared" ref="M92:M93" si="138">K92*L92</f>
        <v>0</v>
      </c>
      <c r="N92" s="54"/>
      <c r="O92" s="55"/>
      <c r="P92" s="56">
        <f t="shared" ref="P92:P93" si="139">N92*O92</f>
        <v>0</v>
      </c>
      <c r="Q92" s="54"/>
      <c r="R92" s="55"/>
      <c r="S92" s="56">
        <f t="shared" si="136"/>
        <v>0</v>
      </c>
      <c r="T92" s="54"/>
      <c r="U92" s="55"/>
      <c r="V92" s="56">
        <f t="shared" si="137"/>
        <v>0</v>
      </c>
      <c r="W92" s="57">
        <f>G92+M92+S92</f>
        <v>0</v>
      </c>
      <c r="X92" s="274">
        <f t="shared" si="126"/>
        <v>0</v>
      </c>
      <c r="Y92" s="274">
        <f t="shared" si="119"/>
        <v>0</v>
      </c>
      <c r="Z92" s="282" t="e">
        <f t="shared" si="127"/>
        <v>#DIV/0!</v>
      </c>
      <c r="AA92" s="240"/>
      <c r="AB92" s="59"/>
      <c r="AC92" s="59"/>
      <c r="AD92" s="59"/>
      <c r="AE92" s="59"/>
      <c r="AF92" s="59"/>
      <c r="AG92" s="59"/>
    </row>
    <row r="93" spans="1:33" ht="30" hidden="1" customHeight="1" thickBot="1" x14ac:dyDescent="0.2">
      <c r="A93" s="60" t="s">
        <v>22</v>
      </c>
      <c r="B93" s="225" t="s">
        <v>140</v>
      </c>
      <c r="C93" s="226" t="s">
        <v>63</v>
      </c>
      <c r="D93" s="204" t="s">
        <v>64</v>
      </c>
      <c r="E93" s="75"/>
      <c r="F93" s="76"/>
      <c r="G93" s="77">
        <f t="shared" si="134"/>
        <v>0</v>
      </c>
      <c r="H93" s="75"/>
      <c r="I93" s="76"/>
      <c r="J93" s="77">
        <f t="shared" si="135"/>
        <v>0</v>
      </c>
      <c r="K93" s="75"/>
      <c r="L93" s="76"/>
      <c r="M93" s="77">
        <f t="shared" si="138"/>
        <v>0</v>
      </c>
      <c r="N93" s="75"/>
      <c r="O93" s="76"/>
      <c r="P93" s="77">
        <f t="shared" si="139"/>
        <v>0</v>
      </c>
      <c r="Q93" s="75"/>
      <c r="R93" s="76"/>
      <c r="S93" s="77">
        <f t="shared" si="136"/>
        <v>0</v>
      </c>
      <c r="T93" s="75"/>
      <c r="U93" s="76"/>
      <c r="V93" s="77">
        <f t="shared" si="137"/>
        <v>0</v>
      </c>
      <c r="W93" s="66">
        <f>G93+M93+S93</f>
        <v>0</v>
      </c>
      <c r="X93" s="274">
        <f t="shared" si="126"/>
        <v>0</v>
      </c>
      <c r="Y93" s="274">
        <f t="shared" si="119"/>
        <v>0</v>
      </c>
      <c r="Z93" s="282" t="e">
        <f t="shared" si="127"/>
        <v>#DIV/0!</v>
      </c>
      <c r="AA93" s="251"/>
      <c r="AB93" s="59"/>
      <c r="AC93" s="59"/>
      <c r="AD93" s="59"/>
      <c r="AE93" s="59"/>
      <c r="AF93" s="59"/>
      <c r="AG93" s="59"/>
    </row>
    <row r="94" spans="1:33" ht="39.75" customHeight="1" thickBot="1" x14ac:dyDescent="0.2">
      <c r="A94" s="490" t="s">
        <v>249</v>
      </c>
      <c r="B94" s="491"/>
      <c r="C94" s="491"/>
      <c r="D94" s="492"/>
      <c r="E94" s="90"/>
      <c r="F94" s="90"/>
      <c r="G94" s="89">
        <f>G82+G86+G90</f>
        <v>0</v>
      </c>
      <c r="H94" s="90"/>
      <c r="I94" s="90"/>
      <c r="J94" s="89">
        <f>J82+J86+J90</f>
        <v>0</v>
      </c>
      <c r="K94" s="90"/>
      <c r="L94" s="90"/>
      <c r="M94" s="89">
        <f>M82+M86+M90</f>
        <v>12000</v>
      </c>
      <c r="N94" s="90"/>
      <c r="O94" s="90"/>
      <c r="P94" s="89">
        <f>P82+P86+P90</f>
        <v>12000</v>
      </c>
      <c r="Q94" s="90"/>
      <c r="R94" s="90"/>
      <c r="S94" s="89">
        <f>S82+S86+S90</f>
        <v>0</v>
      </c>
      <c r="T94" s="90"/>
      <c r="U94" s="90"/>
      <c r="V94" s="89">
        <f>V82+V86+V90</f>
        <v>0</v>
      </c>
      <c r="W94" s="98">
        <f>W82+W86+W90</f>
        <v>12000</v>
      </c>
      <c r="X94" s="98">
        <f>X82+X86+X90</f>
        <v>12000</v>
      </c>
      <c r="Y94" s="98">
        <f t="shared" si="119"/>
        <v>0</v>
      </c>
      <c r="Z94" s="98">
        <f>Y94/W94</f>
        <v>0</v>
      </c>
      <c r="AA94" s="253"/>
      <c r="AC94" s="5"/>
      <c r="AD94" s="5"/>
      <c r="AE94" s="5"/>
      <c r="AF94" s="5"/>
      <c r="AG94" s="5"/>
    </row>
    <row r="95" spans="1:33" ht="30" customHeight="1" thickBot="1" x14ac:dyDescent="0.2">
      <c r="A95" s="120" t="s">
        <v>19</v>
      </c>
      <c r="B95" s="121">
        <v>6</v>
      </c>
      <c r="C95" s="122" t="s">
        <v>141</v>
      </c>
      <c r="D95" s="11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40"/>
      <c r="Y95" s="40"/>
      <c r="Z95" s="40"/>
      <c r="AA95" s="247"/>
      <c r="AB95" s="5"/>
      <c r="AC95" s="5"/>
      <c r="AD95" s="5"/>
      <c r="AE95" s="5"/>
      <c r="AF95" s="5"/>
      <c r="AG95" s="5"/>
    </row>
    <row r="96" spans="1:33" ht="30" hidden="1" customHeight="1" x14ac:dyDescent="0.15">
      <c r="A96" s="41" t="s">
        <v>20</v>
      </c>
      <c r="B96" s="80" t="s">
        <v>142</v>
      </c>
      <c r="C96" s="123" t="s">
        <v>143</v>
      </c>
      <c r="D96" s="44"/>
      <c r="E96" s="45">
        <f>SUM(E97:E99)</f>
        <v>0</v>
      </c>
      <c r="F96" s="46"/>
      <c r="G96" s="47">
        <f>SUM(G97:G99)</f>
        <v>0</v>
      </c>
      <c r="H96" s="45">
        <f>SUM(H97:H99)</f>
        <v>0</v>
      </c>
      <c r="I96" s="46"/>
      <c r="J96" s="47">
        <f>SUM(J97:J99)</f>
        <v>0</v>
      </c>
      <c r="K96" s="45">
        <f>SUM(K97:K99)</f>
        <v>0</v>
      </c>
      <c r="L96" s="46"/>
      <c r="M96" s="47">
        <f>SUM(M97:M99)</f>
        <v>0</v>
      </c>
      <c r="N96" s="45">
        <f>SUM(N97:N99)</f>
        <v>0</v>
      </c>
      <c r="O96" s="46"/>
      <c r="P96" s="47">
        <f>SUM(P97:P99)</f>
        <v>0</v>
      </c>
      <c r="Q96" s="45">
        <f>SUM(Q97:Q99)</f>
        <v>0</v>
      </c>
      <c r="R96" s="46"/>
      <c r="S96" s="47">
        <f>SUM(S97:S99)</f>
        <v>0</v>
      </c>
      <c r="T96" s="45">
        <f>SUM(T97:T99)</f>
        <v>0</v>
      </c>
      <c r="U96" s="46"/>
      <c r="V96" s="47">
        <f>SUM(V97:V99)</f>
        <v>0</v>
      </c>
      <c r="W96" s="47">
        <f>SUM(W97:W99)</f>
        <v>0</v>
      </c>
      <c r="X96" s="47">
        <f>SUM(X97:X99)</f>
        <v>0</v>
      </c>
      <c r="Y96" s="47">
        <f t="shared" si="119"/>
        <v>0</v>
      </c>
      <c r="Z96" s="276" t="e">
        <f>Y96/W96</f>
        <v>#DIV/0!</v>
      </c>
      <c r="AA96" s="248"/>
      <c r="AB96" s="49"/>
      <c r="AC96" s="49"/>
      <c r="AD96" s="49"/>
      <c r="AE96" s="49"/>
      <c r="AF96" s="49"/>
      <c r="AG96" s="49"/>
    </row>
    <row r="97" spans="1:33" ht="30" hidden="1" customHeight="1" x14ac:dyDescent="0.15">
      <c r="A97" s="50" t="s">
        <v>22</v>
      </c>
      <c r="B97" s="51" t="s">
        <v>144</v>
      </c>
      <c r="C97" s="96" t="s">
        <v>145</v>
      </c>
      <c r="D97" s="53" t="s">
        <v>57</v>
      </c>
      <c r="E97" s="54"/>
      <c r="F97" s="55"/>
      <c r="G97" s="56">
        <f t="shared" ref="G97:G99" si="140">E97*F97</f>
        <v>0</v>
      </c>
      <c r="H97" s="54"/>
      <c r="I97" s="55"/>
      <c r="J97" s="56">
        <f t="shared" ref="J97:J99" si="141">H97*I97</f>
        <v>0</v>
      </c>
      <c r="K97" s="54"/>
      <c r="L97" s="55"/>
      <c r="M97" s="56">
        <f t="shared" ref="M97:M99" si="142">K97*L97</f>
        <v>0</v>
      </c>
      <c r="N97" s="54"/>
      <c r="O97" s="55"/>
      <c r="P97" s="56">
        <f t="shared" ref="P97:P99" si="143">N97*O97</f>
        <v>0</v>
      </c>
      <c r="Q97" s="54"/>
      <c r="R97" s="55"/>
      <c r="S97" s="56">
        <f t="shared" ref="S97:S99" si="144">Q97*R97</f>
        <v>0</v>
      </c>
      <c r="T97" s="54"/>
      <c r="U97" s="55"/>
      <c r="V97" s="56">
        <f t="shared" ref="V97:V99" si="145">T97*U97</f>
        <v>0</v>
      </c>
      <c r="W97" s="57">
        <f t="shared" ref="W97:W103" si="146">G97+M97+S97</f>
        <v>0</v>
      </c>
      <c r="X97" s="274">
        <f t="shared" ref="X97:X107" si="147">J97+P97+V97</f>
        <v>0</v>
      </c>
      <c r="Y97" s="274">
        <f t="shared" si="119"/>
        <v>0</v>
      </c>
      <c r="Z97" s="282" t="e">
        <f t="shared" ref="Z97:Z107" si="148">Y97/W97</f>
        <v>#DIV/0!</v>
      </c>
      <c r="AA97" s="240"/>
      <c r="AB97" s="59"/>
      <c r="AC97" s="59"/>
      <c r="AD97" s="59"/>
      <c r="AE97" s="59"/>
      <c r="AF97" s="59"/>
      <c r="AG97" s="59"/>
    </row>
    <row r="98" spans="1:33" ht="30" hidden="1" customHeight="1" x14ac:dyDescent="0.15">
      <c r="A98" s="50" t="s">
        <v>22</v>
      </c>
      <c r="B98" s="51" t="s">
        <v>146</v>
      </c>
      <c r="C98" s="96" t="s">
        <v>145</v>
      </c>
      <c r="D98" s="53" t="s">
        <v>57</v>
      </c>
      <c r="E98" s="54"/>
      <c r="F98" s="55"/>
      <c r="G98" s="56">
        <f t="shared" si="140"/>
        <v>0</v>
      </c>
      <c r="H98" s="54"/>
      <c r="I98" s="55"/>
      <c r="J98" s="56">
        <f t="shared" si="141"/>
        <v>0</v>
      </c>
      <c r="K98" s="54"/>
      <c r="L98" s="55"/>
      <c r="M98" s="56">
        <f t="shared" si="142"/>
        <v>0</v>
      </c>
      <c r="N98" s="54"/>
      <c r="O98" s="55"/>
      <c r="P98" s="56">
        <f t="shared" si="143"/>
        <v>0</v>
      </c>
      <c r="Q98" s="54"/>
      <c r="R98" s="55"/>
      <c r="S98" s="56">
        <f t="shared" si="144"/>
        <v>0</v>
      </c>
      <c r="T98" s="54"/>
      <c r="U98" s="55"/>
      <c r="V98" s="56">
        <f t="shared" si="145"/>
        <v>0</v>
      </c>
      <c r="W98" s="57">
        <f t="shared" si="146"/>
        <v>0</v>
      </c>
      <c r="X98" s="274">
        <f t="shared" si="147"/>
        <v>0</v>
      </c>
      <c r="Y98" s="274">
        <f t="shared" si="119"/>
        <v>0</v>
      </c>
      <c r="Z98" s="282" t="e">
        <f t="shared" si="148"/>
        <v>#DIV/0!</v>
      </c>
      <c r="AA98" s="240"/>
      <c r="AB98" s="59"/>
      <c r="AC98" s="59"/>
      <c r="AD98" s="59"/>
      <c r="AE98" s="59"/>
      <c r="AF98" s="59"/>
      <c r="AG98" s="59"/>
    </row>
    <row r="99" spans="1:33" ht="30" hidden="1" customHeight="1" thickBot="1" x14ac:dyDescent="0.2">
      <c r="A99" s="60" t="s">
        <v>22</v>
      </c>
      <c r="B99" s="61" t="s">
        <v>147</v>
      </c>
      <c r="C99" s="88" t="s">
        <v>145</v>
      </c>
      <c r="D99" s="62" t="s">
        <v>57</v>
      </c>
      <c r="E99" s="63"/>
      <c r="F99" s="64"/>
      <c r="G99" s="65">
        <f t="shared" si="140"/>
        <v>0</v>
      </c>
      <c r="H99" s="63"/>
      <c r="I99" s="64"/>
      <c r="J99" s="65">
        <f t="shared" si="141"/>
        <v>0</v>
      </c>
      <c r="K99" s="63"/>
      <c r="L99" s="64"/>
      <c r="M99" s="65">
        <f t="shared" si="142"/>
        <v>0</v>
      </c>
      <c r="N99" s="63"/>
      <c r="O99" s="64"/>
      <c r="P99" s="65">
        <f t="shared" si="143"/>
        <v>0</v>
      </c>
      <c r="Q99" s="63"/>
      <c r="R99" s="64"/>
      <c r="S99" s="65">
        <f t="shared" si="144"/>
        <v>0</v>
      </c>
      <c r="T99" s="63"/>
      <c r="U99" s="64"/>
      <c r="V99" s="65">
        <f t="shared" si="145"/>
        <v>0</v>
      </c>
      <c r="W99" s="66">
        <f t="shared" si="146"/>
        <v>0</v>
      </c>
      <c r="X99" s="274">
        <f t="shared" si="147"/>
        <v>0</v>
      </c>
      <c r="Y99" s="274">
        <f t="shared" si="119"/>
        <v>0</v>
      </c>
      <c r="Z99" s="282" t="e">
        <f t="shared" si="148"/>
        <v>#DIV/0!</v>
      </c>
      <c r="AA99" s="249"/>
      <c r="AB99" s="59"/>
      <c r="AC99" s="59"/>
      <c r="AD99" s="59"/>
      <c r="AE99" s="59"/>
      <c r="AF99" s="59"/>
      <c r="AG99" s="59"/>
    </row>
    <row r="100" spans="1:33" ht="30" customHeight="1" x14ac:dyDescent="0.15">
      <c r="A100" s="41" t="s">
        <v>19</v>
      </c>
      <c r="B100" s="80" t="s">
        <v>148</v>
      </c>
      <c r="C100" s="124" t="s">
        <v>149</v>
      </c>
      <c r="D100" s="68"/>
      <c r="E100" s="69">
        <f>SUM(E101:E103)</f>
        <v>5</v>
      </c>
      <c r="F100" s="70"/>
      <c r="G100" s="71">
        <f>SUM(G101:G103)</f>
        <v>27500</v>
      </c>
      <c r="H100" s="69">
        <f>SUM(H101:H103)</f>
        <v>5</v>
      </c>
      <c r="I100" s="70"/>
      <c r="J100" s="71">
        <f>SUM(J101:J103)</f>
        <v>27890</v>
      </c>
      <c r="K100" s="69">
        <f>SUM(K101:K103)</f>
        <v>0</v>
      </c>
      <c r="L100" s="70"/>
      <c r="M100" s="71">
        <f>SUM(M101:M103)</f>
        <v>0</v>
      </c>
      <c r="N100" s="69">
        <f>SUM(N101:N103)</f>
        <v>0</v>
      </c>
      <c r="O100" s="70"/>
      <c r="P100" s="71">
        <f>SUM(P101:P103)</f>
        <v>0</v>
      </c>
      <c r="Q100" s="69">
        <f>SUM(Q101:Q103)</f>
        <v>0</v>
      </c>
      <c r="R100" s="70"/>
      <c r="S100" s="71">
        <f>SUM(S101:S103)</f>
        <v>0</v>
      </c>
      <c r="T100" s="69">
        <f>SUM(T101:T103)</f>
        <v>0</v>
      </c>
      <c r="U100" s="70"/>
      <c r="V100" s="71">
        <f>SUM(V101:V103)</f>
        <v>0</v>
      </c>
      <c r="W100" s="71">
        <f>SUM(W101:W103)</f>
        <v>27500</v>
      </c>
      <c r="X100" s="71">
        <f>SUM(X101:X103)</f>
        <v>27890</v>
      </c>
      <c r="Y100" s="71">
        <f t="shared" si="119"/>
        <v>-390</v>
      </c>
      <c r="Z100" s="71">
        <f>Y100/W100</f>
        <v>-1.4181818181818183E-2</v>
      </c>
      <c r="AA100" s="250"/>
      <c r="AB100" s="49"/>
      <c r="AC100" s="49"/>
      <c r="AD100" s="49"/>
      <c r="AE100" s="49"/>
      <c r="AF100" s="49"/>
      <c r="AG100" s="49"/>
    </row>
    <row r="101" spans="1:33" ht="30" customHeight="1" thickBot="1" x14ac:dyDescent="0.2">
      <c r="A101" s="50" t="s">
        <v>22</v>
      </c>
      <c r="B101" s="51" t="s">
        <v>150</v>
      </c>
      <c r="C101" s="96" t="s">
        <v>320</v>
      </c>
      <c r="D101" s="53" t="s">
        <v>57</v>
      </c>
      <c r="E101" s="54">
        <v>5</v>
      </c>
      <c r="F101" s="55">
        <v>5500</v>
      </c>
      <c r="G101" s="56">
        <f t="shared" ref="G101:G103" si="149">E101*F101</f>
        <v>27500</v>
      </c>
      <c r="H101" s="54">
        <v>5</v>
      </c>
      <c r="I101" s="55">
        <v>5578</v>
      </c>
      <c r="J101" s="56">
        <f t="shared" ref="J101:J103" si="150">H101*I101</f>
        <v>27890</v>
      </c>
      <c r="K101" s="54"/>
      <c r="L101" s="55"/>
      <c r="M101" s="56">
        <f t="shared" ref="M101:M103" si="151">K101*L101</f>
        <v>0</v>
      </c>
      <c r="N101" s="54"/>
      <c r="O101" s="55"/>
      <c r="P101" s="56">
        <f t="shared" ref="P101:P103" si="152">N101*O101</f>
        <v>0</v>
      </c>
      <c r="Q101" s="54"/>
      <c r="R101" s="55"/>
      <c r="S101" s="56">
        <f t="shared" ref="S101:S103" si="153">Q101*R101</f>
        <v>0</v>
      </c>
      <c r="T101" s="54"/>
      <c r="U101" s="55"/>
      <c r="V101" s="56">
        <f t="shared" ref="V101:V103" si="154">T101*U101</f>
        <v>0</v>
      </c>
      <c r="W101" s="57">
        <f t="shared" si="146"/>
        <v>27500</v>
      </c>
      <c r="X101" s="274">
        <f t="shared" si="147"/>
        <v>27890</v>
      </c>
      <c r="Y101" s="274">
        <f t="shared" si="119"/>
        <v>-390</v>
      </c>
      <c r="Z101" s="282">
        <f t="shared" si="148"/>
        <v>-1.4181818181818183E-2</v>
      </c>
      <c r="AA101" s="240"/>
      <c r="AB101" s="59"/>
      <c r="AC101" s="59"/>
      <c r="AD101" s="59"/>
      <c r="AE101" s="59"/>
      <c r="AF101" s="59"/>
      <c r="AG101" s="59"/>
    </row>
    <row r="102" spans="1:33" ht="30" hidden="1" customHeight="1" x14ac:dyDescent="0.15">
      <c r="A102" s="50" t="s">
        <v>22</v>
      </c>
      <c r="B102" s="51" t="s">
        <v>151</v>
      </c>
      <c r="C102" s="96" t="s">
        <v>145</v>
      </c>
      <c r="D102" s="53" t="s">
        <v>57</v>
      </c>
      <c r="E102" s="54"/>
      <c r="F102" s="55"/>
      <c r="G102" s="56">
        <f t="shared" si="149"/>
        <v>0</v>
      </c>
      <c r="H102" s="54"/>
      <c r="I102" s="55"/>
      <c r="J102" s="56">
        <f t="shared" si="150"/>
        <v>0</v>
      </c>
      <c r="K102" s="54"/>
      <c r="L102" s="55"/>
      <c r="M102" s="56">
        <f t="shared" si="151"/>
        <v>0</v>
      </c>
      <c r="N102" s="54"/>
      <c r="O102" s="55"/>
      <c r="P102" s="56">
        <f t="shared" si="152"/>
        <v>0</v>
      </c>
      <c r="Q102" s="54"/>
      <c r="R102" s="55"/>
      <c r="S102" s="56">
        <f t="shared" si="153"/>
        <v>0</v>
      </c>
      <c r="T102" s="54"/>
      <c r="U102" s="55"/>
      <c r="V102" s="56">
        <f t="shared" si="154"/>
        <v>0</v>
      </c>
      <c r="W102" s="57">
        <f t="shared" si="146"/>
        <v>0</v>
      </c>
      <c r="X102" s="274">
        <f t="shared" si="147"/>
        <v>0</v>
      </c>
      <c r="Y102" s="274">
        <f t="shared" si="119"/>
        <v>0</v>
      </c>
      <c r="Z102" s="282" t="e">
        <f t="shared" si="148"/>
        <v>#DIV/0!</v>
      </c>
      <c r="AA102" s="240"/>
      <c r="AB102" s="59"/>
      <c r="AC102" s="59"/>
      <c r="AD102" s="59"/>
      <c r="AE102" s="59"/>
      <c r="AF102" s="59"/>
      <c r="AG102" s="59"/>
    </row>
    <row r="103" spans="1:33" ht="30" hidden="1" customHeight="1" thickBot="1" x14ac:dyDescent="0.2">
      <c r="A103" s="60" t="s">
        <v>22</v>
      </c>
      <c r="B103" s="61" t="s">
        <v>152</v>
      </c>
      <c r="C103" s="88" t="s">
        <v>145</v>
      </c>
      <c r="D103" s="62" t="s">
        <v>57</v>
      </c>
      <c r="E103" s="63"/>
      <c r="F103" s="64"/>
      <c r="G103" s="65">
        <f t="shared" si="149"/>
        <v>0</v>
      </c>
      <c r="H103" s="63"/>
      <c r="I103" s="64"/>
      <c r="J103" s="65">
        <f t="shared" si="150"/>
        <v>0</v>
      </c>
      <c r="K103" s="63"/>
      <c r="L103" s="64"/>
      <c r="M103" s="65">
        <f t="shared" si="151"/>
        <v>0</v>
      </c>
      <c r="N103" s="63"/>
      <c r="O103" s="64"/>
      <c r="P103" s="65">
        <f t="shared" si="152"/>
        <v>0</v>
      </c>
      <c r="Q103" s="63"/>
      <c r="R103" s="64"/>
      <c r="S103" s="65">
        <f t="shared" si="153"/>
        <v>0</v>
      </c>
      <c r="T103" s="63"/>
      <c r="U103" s="64"/>
      <c r="V103" s="65">
        <f t="shared" si="154"/>
        <v>0</v>
      </c>
      <c r="W103" s="66">
        <f t="shared" si="146"/>
        <v>0</v>
      </c>
      <c r="X103" s="274">
        <f t="shared" si="147"/>
        <v>0</v>
      </c>
      <c r="Y103" s="274">
        <f t="shared" si="119"/>
        <v>0</v>
      </c>
      <c r="Z103" s="282" t="e">
        <f t="shared" si="148"/>
        <v>#DIV/0!</v>
      </c>
      <c r="AA103" s="249"/>
      <c r="AB103" s="59"/>
      <c r="AC103" s="59"/>
      <c r="AD103" s="59"/>
      <c r="AE103" s="59"/>
      <c r="AF103" s="59"/>
      <c r="AG103" s="59"/>
    </row>
    <row r="104" spans="1:33" ht="30" customHeight="1" x14ac:dyDescent="0.15">
      <c r="A104" s="41" t="s">
        <v>19</v>
      </c>
      <c r="B104" s="80" t="s">
        <v>153</v>
      </c>
      <c r="C104" s="124" t="s">
        <v>154</v>
      </c>
      <c r="D104" s="68"/>
      <c r="E104" s="69">
        <f>SUM(E105:E107)</f>
        <v>1</v>
      </c>
      <c r="F104" s="70"/>
      <c r="G104" s="71">
        <f>SUM(G105:G107)</f>
        <v>2812</v>
      </c>
      <c r="H104" s="69">
        <f>SUM(H105:H107)</f>
        <v>0</v>
      </c>
      <c r="I104" s="70"/>
      <c r="J104" s="71">
        <f>SUM(J105:J107)</f>
        <v>0</v>
      </c>
      <c r="K104" s="69">
        <f>SUM(K105:K107)</f>
        <v>0</v>
      </c>
      <c r="L104" s="70"/>
      <c r="M104" s="71">
        <f>SUM(M105:M107)</f>
        <v>0</v>
      </c>
      <c r="N104" s="69">
        <f>SUM(N105:N107)</f>
        <v>0</v>
      </c>
      <c r="O104" s="70"/>
      <c r="P104" s="71">
        <f>SUM(P105:P107)</f>
        <v>0</v>
      </c>
      <c r="Q104" s="69">
        <f>SUM(Q105:Q107)</f>
        <v>0</v>
      </c>
      <c r="R104" s="70"/>
      <c r="S104" s="71">
        <f>SUM(S105:S107)</f>
        <v>0</v>
      </c>
      <c r="T104" s="69">
        <f>SUM(T105:T107)</f>
        <v>0</v>
      </c>
      <c r="U104" s="70"/>
      <c r="V104" s="71">
        <f>SUM(V105:V107)</f>
        <v>0</v>
      </c>
      <c r="W104" s="71">
        <f>SUM(W105:W107)</f>
        <v>2812</v>
      </c>
      <c r="X104" s="71">
        <f>SUM(X105:X107)</f>
        <v>0</v>
      </c>
      <c r="Y104" s="71">
        <f t="shared" si="119"/>
        <v>2812</v>
      </c>
      <c r="Z104" s="71">
        <f>Y104/W104</f>
        <v>1</v>
      </c>
      <c r="AA104" s="250"/>
      <c r="AB104" s="49"/>
      <c r="AC104" s="49"/>
      <c r="AD104" s="49"/>
      <c r="AE104" s="49"/>
      <c r="AF104" s="49"/>
      <c r="AG104" s="49"/>
    </row>
    <row r="105" spans="1:33" ht="30" customHeight="1" thickBot="1" x14ac:dyDescent="0.2">
      <c r="A105" s="50" t="s">
        <v>22</v>
      </c>
      <c r="B105" s="51" t="s">
        <v>155</v>
      </c>
      <c r="C105" s="96" t="s">
        <v>321</v>
      </c>
      <c r="D105" s="53" t="s">
        <v>57</v>
      </c>
      <c r="E105" s="54">
        <v>1</v>
      </c>
      <c r="F105" s="55">
        <v>2812</v>
      </c>
      <c r="G105" s="56">
        <f t="shared" ref="G105:G107" si="155">E105*F105</f>
        <v>2812</v>
      </c>
      <c r="H105" s="54"/>
      <c r="I105" s="55"/>
      <c r="J105" s="56">
        <f t="shared" ref="J105:J107" si="156">H105*I105</f>
        <v>0</v>
      </c>
      <c r="K105" s="54"/>
      <c r="L105" s="55"/>
      <c r="M105" s="56">
        <f t="shared" ref="M105:M107" si="157">K105*L105</f>
        <v>0</v>
      </c>
      <c r="N105" s="54"/>
      <c r="O105" s="55"/>
      <c r="P105" s="56">
        <f t="shared" ref="P105:P107" si="158">N105*O105</f>
        <v>0</v>
      </c>
      <c r="Q105" s="54"/>
      <c r="R105" s="55"/>
      <c r="S105" s="56">
        <f t="shared" ref="S105:S107" si="159">Q105*R105</f>
        <v>0</v>
      </c>
      <c r="T105" s="54"/>
      <c r="U105" s="55"/>
      <c r="V105" s="56">
        <f t="shared" ref="V105:V107" si="160">T105*U105</f>
        <v>0</v>
      </c>
      <c r="W105" s="57">
        <f>G105+M105+S105</f>
        <v>2812</v>
      </c>
      <c r="X105" s="274">
        <f t="shared" si="147"/>
        <v>0</v>
      </c>
      <c r="Y105" s="274">
        <f t="shared" si="119"/>
        <v>2812</v>
      </c>
      <c r="Z105" s="282">
        <f t="shared" si="148"/>
        <v>1</v>
      </c>
      <c r="AA105" s="240"/>
      <c r="AB105" s="59"/>
      <c r="AC105" s="59"/>
      <c r="AD105" s="59"/>
      <c r="AE105" s="59"/>
      <c r="AF105" s="59"/>
      <c r="AG105" s="59"/>
    </row>
    <row r="106" spans="1:33" ht="30" hidden="1" customHeight="1" x14ac:dyDescent="0.15">
      <c r="A106" s="50" t="s">
        <v>22</v>
      </c>
      <c r="B106" s="51" t="s">
        <v>156</v>
      </c>
      <c r="C106" s="96" t="s">
        <v>145</v>
      </c>
      <c r="D106" s="53" t="s">
        <v>57</v>
      </c>
      <c r="E106" s="54"/>
      <c r="F106" s="55"/>
      <c r="G106" s="56">
        <f t="shared" si="155"/>
        <v>0</v>
      </c>
      <c r="H106" s="54"/>
      <c r="I106" s="55"/>
      <c r="J106" s="56">
        <f t="shared" si="156"/>
        <v>0</v>
      </c>
      <c r="K106" s="54"/>
      <c r="L106" s="55"/>
      <c r="M106" s="56">
        <f t="shared" si="157"/>
        <v>0</v>
      </c>
      <c r="N106" s="54"/>
      <c r="O106" s="55"/>
      <c r="P106" s="56">
        <f t="shared" si="158"/>
        <v>0</v>
      </c>
      <c r="Q106" s="54"/>
      <c r="R106" s="55"/>
      <c r="S106" s="56">
        <f t="shared" si="159"/>
        <v>0</v>
      </c>
      <c r="T106" s="54"/>
      <c r="U106" s="55"/>
      <c r="V106" s="56">
        <f t="shared" si="160"/>
        <v>0</v>
      </c>
      <c r="W106" s="57">
        <f>G106+M106+S106</f>
        <v>0</v>
      </c>
      <c r="X106" s="274">
        <f t="shared" si="147"/>
        <v>0</v>
      </c>
      <c r="Y106" s="274">
        <f t="shared" si="119"/>
        <v>0</v>
      </c>
      <c r="Z106" s="282" t="e">
        <f t="shared" si="148"/>
        <v>#DIV/0!</v>
      </c>
      <c r="AA106" s="240"/>
      <c r="AB106" s="59"/>
      <c r="AC106" s="59"/>
      <c r="AD106" s="59"/>
      <c r="AE106" s="59"/>
      <c r="AF106" s="59"/>
      <c r="AG106" s="59"/>
    </row>
    <row r="107" spans="1:33" ht="30" hidden="1" customHeight="1" thickBot="1" x14ac:dyDescent="0.2">
      <c r="A107" s="60" t="s">
        <v>22</v>
      </c>
      <c r="B107" s="61" t="s">
        <v>157</v>
      </c>
      <c r="C107" s="88" t="s">
        <v>145</v>
      </c>
      <c r="D107" s="62" t="s">
        <v>57</v>
      </c>
      <c r="E107" s="75"/>
      <c r="F107" s="76"/>
      <c r="G107" s="77">
        <f t="shared" si="155"/>
        <v>0</v>
      </c>
      <c r="H107" s="75"/>
      <c r="I107" s="76"/>
      <c r="J107" s="77">
        <f t="shared" si="156"/>
        <v>0</v>
      </c>
      <c r="K107" s="75"/>
      <c r="L107" s="76"/>
      <c r="M107" s="77">
        <f t="shared" si="157"/>
        <v>0</v>
      </c>
      <c r="N107" s="75"/>
      <c r="O107" s="76"/>
      <c r="P107" s="77">
        <f t="shared" si="158"/>
        <v>0</v>
      </c>
      <c r="Q107" s="75"/>
      <c r="R107" s="76"/>
      <c r="S107" s="77">
        <f t="shared" si="159"/>
        <v>0</v>
      </c>
      <c r="T107" s="75"/>
      <c r="U107" s="76"/>
      <c r="V107" s="77">
        <f t="shared" si="160"/>
        <v>0</v>
      </c>
      <c r="W107" s="66">
        <f>G107+M107+S107</f>
        <v>0</v>
      </c>
      <c r="X107" s="278">
        <f t="shared" si="147"/>
        <v>0</v>
      </c>
      <c r="Y107" s="278">
        <f t="shared" si="119"/>
        <v>0</v>
      </c>
      <c r="Z107" s="364" t="e">
        <f t="shared" si="148"/>
        <v>#DIV/0!</v>
      </c>
      <c r="AA107" s="249"/>
      <c r="AB107" s="59"/>
      <c r="AC107" s="59"/>
      <c r="AD107" s="59"/>
      <c r="AE107" s="59"/>
      <c r="AF107" s="59"/>
      <c r="AG107" s="59"/>
    </row>
    <row r="108" spans="1:33" ht="30" customHeight="1" thickBot="1" x14ac:dyDescent="0.2">
      <c r="A108" s="111" t="s">
        <v>158</v>
      </c>
      <c r="B108" s="112"/>
      <c r="C108" s="113"/>
      <c r="D108" s="114"/>
      <c r="E108" s="115">
        <f>E104+E100+E96</f>
        <v>6</v>
      </c>
      <c r="F108" s="90"/>
      <c r="G108" s="89">
        <f>G104+G100+G96</f>
        <v>30312</v>
      </c>
      <c r="H108" s="115">
        <f>H104+H100+H96</f>
        <v>5</v>
      </c>
      <c r="I108" s="90"/>
      <c r="J108" s="89">
        <f>J104+J100+J96</f>
        <v>27890</v>
      </c>
      <c r="K108" s="91">
        <f>K104+K100+K96</f>
        <v>0</v>
      </c>
      <c r="L108" s="90"/>
      <c r="M108" s="89">
        <f>M104+M100+M96</f>
        <v>0</v>
      </c>
      <c r="N108" s="91">
        <f>N104+N100+N96</f>
        <v>0</v>
      </c>
      <c r="O108" s="90"/>
      <c r="P108" s="89">
        <f>P104+P100+P96</f>
        <v>0</v>
      </c>
      <c r="Q108" s="91">
        <f>Q104+Q100+Q96</f>
        <v>0</v>
      </c>
      <c r="R108" s="90"/>
      <c r="S108" s="89">
        <f>S104+S100+S96</f>
        <v>0</v>
      </c>
      <c r="T108" s="91">
        <f>T104+T100+T96</f>
        <v>0</v>
      </c>
      <c r="U108" s="90"/>
      <c r="V108" s="315">
        <f>V104+V100+V96</f>
        <v>0</v>
      </c>
      <c r="W108" s="367">
        <f>W104+W100+W96</f>
        <v>30312</v>
      </c>
      <c r="X108" s="368">
        <f>X104+X100+X96</f>
        <v>27890</v>
      </c>
      <c r="Y108" s="368">
        <f t="shared" si="119"/>
        <v>2422</v>
      </c>
      <c r="Z108" s="368">
        <f>Y108/W108</f>
        <v>7.9902348904724196E-2</v>
      </c>
      <c r="AA108" s="369"/>
      <c r="AB108" s="5"/>
      <c r="AC108" s="5"/>
      <c r="AD108" s="5"/>
      <c r="AE108" s="5"/>
      <c r="AF108" s="5"/>
      <c r="AG108" s="5"/>
    </row>
    <row r="109" spans="1:33" ht="30" customHeight="1" thickBot="1" x14ac:dyDescent="0.2">
      <c r="A109" s="120" t="s">
        <v>19</v>
      </c>
      <c r="B109" s="93">
        <v>7</v>
      </c>
      <c r="C109" s="122" t="s">
        <v>159</v>
      </c>
      <c r="D109" s="11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65"/>
      <c r="X109" s="365"/>
      <c r="Y109" s="324"/>
      <c r="Z109" s="365"/>
      <c r="AA109" s="366"/>
      <c r="AB109" s="5"/>
      <c r="AC109" s="5"/>
      <c r="AD109" s="5"/>
      <c r="AE109" s="5"/>
      <c r="AF109" s="5"/>
      <c r="AG109" s="5"/>
    </row>
    <row r="110" spans="1:33" ht="30" customHeight="1" x14ac:dyDescent="0.15">
      <c r="A110" s="50" t="s">
        <v>22</v>
      </c>
      <c r="B110" s="51" t="s">
        <v>160</v>
      </c>
      <c r="C110" s="401" t="s">
        <v>322</v>
      </c>
      <c r="D110" s="53" t="s">
        <v>57</v>
      </c>
      <c r="E110" s="54">
        <v>10000</v>
      </c>
      <c r="F110" s="55">
        <v>0.4</v>
      </c>
      <c r="G110" s="56">
        <f t="shared" ref="G110:G120" si="161">E110*F110</f>
        <v>4000</v>
      </c>
      <c r="H110" s="54">
        <v>10000</v>
      </c>
      <c r="I110" s="55">
        <v>0.4</v>
      </c>
      <c r="J110" s="56">
        <f t="shared" ref="J110:J120" si="162">H110*I110</f>
        <v>4000</v>
      </c>
      <c r="K110" s="54"/>
      <c r="L110" s="55"/>
      <c r="M110" s="56">
        <f t="shared" ref="M110:M120" si="163">K110*L110</f>
        <v>0</v>
      </c>
      <c r="N110" s="54"/>
      <c r="O110" s="55"/>
      <c r="P110" s="56">
        <f t="shared" ref="P110:P120" si="164">N110*O110</f>
        <v>0</v>
      </c>
      <c r="Q110" s="54"/>
      <c r="R110" s="55"/>
      <c r="S110" s="56">
        <f t="shared" ref="S110:S120" si="165">Q110*R110</f>
        <v>0</v>
      </c>
      <c r="T110" s="54"/>
      <c r="U110" s="55"/>
      <c r="V110" s="351">
        <f t="shared" ref="V110:V120" si="166">T110*U110</f>
        <v>0</v>
      </c>
      <c r="W110" s="375">
        <f t="shared" ref="W110:W120" si="167">G110+M110+S110</f>
        <v>4000</v>
      </c>
      <c r="X110" s="376">
        <f t="shared" ref="X110:X120" si="168">J110+P110+V110</f>
        <v>4000</v>
      </c>
      <c r="Y110" s="376">
        <f t="shared" si="119"/>
        <v>0</v>
      </c>
      <c r="Z110" s="377">
        <f t="shared" ref="Z110:Z120" si="169">Y110/W110</f>
        <v>0</v>
      </c>
      <c r="AA110" s="378"/>
      <c r="AB110" s="59"/>
      <c r="AC110" s="59"/>
      <c r="AD110" s="59"/>
      <c r="AE110" s="59"/>
      <c r="AF110" s="59"/>
      <c r="AG110" s="59"/>
    </row>
    <row r="111" spans="1:33" ht="30" customHeight="1" x14ac:dyDescent="0.15">
      <c r="A111" s="50" t="s">
        <v>22</v>
      </c>
      <c r="B111" s="51" t="s">
        <v>161</v>
      </c>
      <c r="C111" s="401" t="s">
        <v>323</v>
      </c>
      <c r="D111" s="53" t="s">
        <v>57</v>
      </c>
      <c r="E111" s="54">
        <v>8</v>
      </c>
      <c r="F111" s="55">
        <v>2500</v>
      </c>
      <c r="G111" s="56">
        <f t="shared" si="161"/>
        <v>20000</v>
      </c>
      <c r="H111" s="54">
        <v>8</v>
      </c>
      <c r="I111" s="55">
        <v>2716.5</v>
      </c>
      <c r="J111" s="56">
        <f t="shared" si="162"/>
        <v>21732</v>
      </c>
      <c r="K111" s="54"/>
      <c r="L111" s="55"/>
      <c r="M111" s="56">
        <f t="shared" si="163"/>
        <v>0</v>
      </c>
      <c r="N111" s="54"/>
      <c r="O111" s="55"/>
      <c r="P111" s="56">
        <f t="shared" si="164"/>
        <v>0</v>
      </c>
      <c r="Q111" s="54"/>
      <c r="R111" s="55"/>
      <c r="S111" s="56">
        <f t="shared" si="165"/>
        <v>0</v>
      </c>
      <c r="T111" s="54"/>
      <c r="U111" s="55"/>
      <c r="V111" s="351">
        <f t="shared" si="166"/>
        <v>0</v>
      </c>
      <c r="W111" s="356">
        <f t="shared" si="167"/>
        <v>20000</v>
      </c>
      <c r="X111" s="357">
        <f t="shared" si="168"/>
        <v>21732</v>
      </c>
      <c r="Y111" s="357">
        <f t="shared" si="119"/>
        <v>-1732</v>
      </c>
      <c r="Z111" s="358">
        <f t="shared" si="169"/>
        <v>-8.6599999999999996E-2</v>
      </c>
      <c r="AA111" s="359"/>
      <c r="AB111" s="59"/>
      <c r="AC111" s="59"/>
      <c r="AD111" s="59"/>
      <c r="AE111" s="59"/>
      <c r="AF111" s="59"/>
      <c r="AG111" s="59"/>
    </row>
    <row r="112" spans="1:33" ht="30" customHeight="1" x14ac:dyDescent="0.15">
      <c r="A112" s="50" t="s">
        <v>22</v>
      </c>
      <c r="B112" s="51" t="s">
        <v>162</v>
      </c>
      <c r="C112" s="401" t="s">
        <v>324</v>
      </c>
      <c r="D112" s="53" t="s">
        <v>57</v>
      </c>
      <c r="E112" s="54">
        <v>4</v>
      </c>
      <c r="F112" s="55">
        <v>5000</v>
      </c>
      <c r="G112" s="56">
        <f t="shared" si="161"/>
        <v>20000</v>
      </c>
      <c r="H112" s="54">
        <v>4</v>
      </c>
      <c r="I112" s="55">
        <v>5000</v>
      </c>
      <c r="J112" s="56">
        <f t="shared" si="162"/>
        <v>20000</v>
      </c>
      <c r="K112" s="54"/>
      <c r="L112" s="55"/>
      <c r="M112" s="56">
        <f t="shared" si="163"/>
        <v>0</v>
      </c>
      <c r="N112" s="54"/>
      <c r="O112" s="55"/>
      <c r="P112" s="56">
        <f t="shared" si="164"/>
        <v>0</v>
      </c>
      <c r="Q112" s="54"/>
      <c r="R112" s="55"/>
      <c r="S112" s="56">
        <f t="shared" si="165"/>
        <v>0</v>
      </c>
      <c r="T112" s="54"/>
      <c r="U112" s="55"/>
      <c r="V112" s="351">
        <f t="shared" si="166"/>
        <v>0</v>
      </c>
      <c r="W112" s="356">
        <f t="shared" si="167"/>
        <v>20000</v>
      </c>
      <c r="X112" s="357">
        <f t="shared" si="168"/>
        <v>20000</v>
      </c>
      <c r="Y112" s="357">
        <f t="shared" si="119"/>
        <v>0</v>
      </c>
      <c r="Z112" s="358">
        <f t="shared" si="169"/>
        <v>0</v>
      </c>
      <c r="AA112" s="359"/>
      <c r="AB112" s="59"/>
      <c r="AC112" s="59"/>
      <c r="AD112" s="59"/>
      <c r="AE112" s="59"/>
      <c r="AF112" s="59"/>
      <c r="AG112" s="59"/>
    </row>
    <row r="113" spans="1:33" ht="30" customHeight="1" thickBot="1" x14ac:dyDescent="0.2">
      <c r="A113" s="50" t="s">
        <v>22</v>
      </c>
      <c r="B113" s="51" t="s">
        <v>163</v>
      </c>
      <c r="C113" s="402" t="s">
        <v>325</v>
      </c>
      <c r="D113" s="53" t="s">
        <v>57</v>
      </c>
      <c r="E113" s="54">
        <v>8</v>
      </c>
      <c r="F113" s="55">
        <v>3960</v>
      </c>
      <c r="G113" s="56">
        <f t="shared" si="161"/>
        <v>31680</v>
      </c>
      <c r="H113" s="54">
        <v>2</v>
      </c>
      <c r="I113" s="55">
        <v>3960</v>
      </c>
      <c r="J113" s="56">
        <f t="shared" si="162"/>
        <v>7920</v>
      </c>
      <c r="K113" s="54"/>
      <c r="L113" s="55"/>
      <c r="M113" s="56">
        <f t="shared" si="163"/>
        <v>0</v>
      </c>
      <c r="N113" s="54"/>
      <c r="O113" s="55"/>
      <c r="P113" s="56">
        <f t="shared" si="164"/>
        <v>0</v>
      </c>
      <c r="Q113" s="54"/>
      <c r="R113" s="55"/>
      <c r="S113" s="56">
        <f t="shared" si="165"/>
        <v>0</v>
      </c>
      <c r="T113" s="54"/>
      <c r="U113" s="55"/>
      <c r="V113" s="351">
        <f t="shared" si="166"/>
        <v>0</v>
      </c>
      <c r="W113" s="356">
        <f t="shared" si="167"/>
        <v>31680</v>
      </c>
      <c r="X113" s="357">
        <f t="shared" si="168"/>
        <v>7920</v>
      </c>
      <c r="Y113" s="357">
        <f t="shared" si="119"/>
        <v>23760</v>
      </c>
      <c r="Z113" s="358">
        <f t="shared" si="169"/>
        <v>0.75</v>
      </c>
      <c r="AA113" s="359"/>
      <c r="AB113" s="59"/>
      <c r="AC113" s="59"/>
      <c r="AD113" s="59"/>
      <c r="AE113" s="59"/>
      <c r="AF113" s="59"/>
      <c r="AG113" s="59"/>
    </row>
    <row r="114" spans="1:33" ht="30" hidden="1" customHeight="1" x14ac:dyDescent="0.15">
      <c r="A114" s="50" t="s">
        <v>22</v>
      </c>
      <c r="B114" s="51" t="s">
        <v>164</v>
      </c>
      <c r="C114" s="96" t="s">
        <v>165</v>
      </c>
      <c r="D114" s="53" t="s">
        <v>57</v>
      </c>
      <c r="E114" s="54"/>
      <c r="F114" s="55"/>
      <c r="G114" s="56">
        <f t="shared" si="161"/>
        <v>0</v>
      </c>
      <c r="H114" s="54"/>
      <c r="I114" s="55"/>
      <c r="J114" s="56">
        <f t="shared" si="162"/>
        <v>0</v>
      </c>
      <c r="K114" s="54"/>
      <c r="L114" s="55"/>
      <c r="M114" s="56">
        <f t="shared" si="163"/>
        <v>0</v>
      </c>
      <c r="N114" s="54"/>
      <c r="O114" s="55"/>
      <c r="P114" s="56">
        <f t="shared" si="164"/>
        <v>0</v>
      </c>
      <c r="Q114" s="54"/>
      <c r="R114" s="55"/>
      <c r="S114" s="56">
        <f t="shared" si="165"/>
        <v>0</v>
      </c>
      <c r="T114" s="54"/>
      <c r="U114" s="55"/>
      <c r="V114" s="351">
        <f t="shared" si="166"/>
        <v>0</v>
      </c>
      <c r="W114" s="356">
        <f t="shared" si="167"/>
        <v>0</v>
      </c>
      <c r="X114" s="357">
        <f t="shared" si="168"/>
        <v>0</v>
      </c>
      <c r="Y114" s="357">
        <f t="shared" si="119"/>
        <v>0</v>
      </c>
      <c r="Z114" s="358" t="e">
        <f t="shared" si="169"/>
        <v>#DIV/0!</v>
      </c>
      <c r="AA114" s="359"/>
      <c r="AB114" s="59"/>
      <c r="AC114" s="59"/>
      <c r="AD114" s="59"/>
      <c r="AE114" s="59"/>
      <c r="AF114" s="59"/>
      <c r="AG114" s="59"/>
    </row>
    <row r="115" spans="1:33" ht="30" hidden="1" customHeight="1" x14ac:dyDescent="0.15">
      <c r="A115" s="50" t="s">
        <v>22</v>
      </c>
      <c r="B115" s="51" t="s">
        <v>166</v>
      </c>
      <c r="C115" s="96" t="s">
        <v>167</v>
      </c>
      <c r="D115" s="53" t="s">
        <v>57</v>
      </c>
      <c r="E115" s="54"/>
      <c r="F115" s="55"/>
      <c r="G115" s="56">
        <f t="shared" si="161"/>
        <v>0</v>
      </c>
      <c r="H115" s="54"/>
      <c r="I115" s="55"/>
      <c r="J115" s="56">
        <f t="shared" si="162"/>
        <v>0</v>
      </c>
      <c r="K115" s="54"/>
      <c r="L115" s="55"/>
      <c r="M115" s="56">
        <f t="shared" si="163"/>
        <v>0</v>
      </c>
      <c r="N115" s="54"/>
      <c r="O115" s="55"/>
      <c r="P115" s="56">
        <f t="shared" si="164"/>
        <v>0</v>
      </c>
      <c r="Q115" s="54"/>
      <c r="R115" s="55"/>
      <c r="S115" s="56">
        <f t="shared" si="165"/>
        <v>0</v>
      </c>
      <c r="T115" s="54"/>
      <c r="U115" s="55"/>
      <c r="V115" s="351">
        <f t="shared" si="166"/>
        <v>0</v>
      </c>
      <c r="W115" s="356">
        <f t="shared" si="167"/>
        <v>0</v>
      </c>
      <c r="X115" s="357">
        <f t="shared" si="168"/>
        <v>0</v>
      </c>
      <c r="Y115" s="357">
        <f t="shared" si="119"/>
        <v>0</v>
      </c>
      <c r="Z115" s="358" t="e">
        <f t="shared" si="169"/>
        <v>#DIV/0!</v>
      </c>
      <c r="AA115" s="359"/>
      <c r="AB115" s="59"/>
      <c r="AC115" s="59"/>
      <c r="AD115" s="59"/>
      <c r="AE115" s="59"/>
      <c r="AF115" s="59"/>
      <c r="AG115" s="59"/>
    </row>
    <row r="116" spans="1:33" ht="30" hidden="1" customHeight="1" x14ac:dyDescent="0.15">
      <c r="A116" s="50" t="s">
        <v>22</v>
      </c>
      <c r="B116" s="51" t="s">
        <v>168</v>
      </c>
      <c r="C116" s="96" t="s">
        <v>169</v>
      </c>
      <c r="D116" s="53" t="s">
        <v>57</v>
      </c>
      <c r="E116" s="54"/>
      <c r="F116" s="55"/>
      <c r="G116" s="56">
        <f t="shared" si="161"/>
        <v>0</v>
      </c>
      <c r="H116" s="54"/>
      <c r="I116" s="55"/>
      <c r="J116" s="56">
        <f t="shared" si="162"/>
        <v>0</v>
      </c>
      <c r="K116" s="54"/>
      <c r="L116" s="55"/>
      <c r="M116" s="56">
        <f t="shared" si="163"/>
        <v>0</v>
      </c>
      <c r="N116" s="54"/>
      <c r="O116" s="55"/>
      <c r="P116" s="56">
        <f t="shared" si="164"/>
        <v>0</v>
      </c>
      <c r="Q116" s="54"/>
      <c r="R116" s="55"/>
      <c r="S116" s="56">
        <f t="shared" si="165"/>
        <v>0</v>
      </c>
      <c r="T116" s="54"/>
      <c r="U116" s="55"/>
      <c r="V116" s="351">
        <f t="shared" si="166"/>
        <v>0</v>
      </c>
      <c r="W116" s="356">
        <f t="shared" si="167"/>
        <v>0</v>
      </c>
      <c r="X116" s="357">
        <f t="shared" si="168"/>
        <v>0</v>
      </c>
      <c r="Y116" s="357">
        <f t="shared" si="119"/>
        <v>0</v>
      </c>
      <c r="Z116" s="358" t="e">
        <f t="shared" si="169"/>
        <v>#DIV/0!</v>
      </c>
      <c r="AA116" s="359"/>
      <c r="AB116" s="59"/>
      <c r="AC116" s="59"/>
      <c r="AD116" s="59"/>
      <c r="AE116" s="59"/>
      <c r="AF116" s="59"/>
      <c r="AG116" s="59"/>
    </row>
    <row r="117" spans="1:33" ht="30" hidden="1" customHeight="1" x14ac:dyDescent="0.15">
      <c r="A117" s="50" t="s">
        <v>22</v>
      </c>
      <c r="B117" s="51" t="s">
        <v>170</v>
      </c>
      <c r="C117" s="96" t="s">
        <v>171</v>
      </c>
      <c r="D117" s="53" t="s">
        <v>57</v>
      </c>
      <c r="E117" s="54"/>
      <c r="F117" s="55"/>
      <c r="G117" s="56">
        <f t="shared" si="161"/>
        <v>0</v>
      </c>
      <c r="H117" s="54"/>
      <c r="I117" s="55"/>
      <c r="J117" s="56">
        <f t="shared" si="162"/>
        <v>0</v>
      </c>
      <c r="K117" s="54"/>
      <c r="L117" s="55"/>
      <c r="M117" s="56">
        <f t="shared" si="163"/>
        <v>0</v>
      </c>
      <c r="N117" s="54"/>
      <c r="O117" s="55"/>
      <c r="P117" s="56">
        <f t="shared" si="164"/>
        <v>0</v>
      </c>
      <c r="Q117" s="54"/>
      <c r="R117" s="55"/>
      <c r="S117" s="56">
        <f t="shared" si="165"/>
        <v>0</v>
      </c>
      <c r="T117" s="54"/>
      <c r="U117" s="55"/>
      <c r="V117" s="351">
        <f t="shared" si="166"/>
        <v>0</v>
      </c>
      <c r="W117" s="356">
        <f t="shared" si="167"/>
        <v>0</v>
      </c>
      <c r="X117" s="357">
        <f t="shared" si="168"/>
        <v>0</v>
      </c>
      <c r="Y117" s="357">
        <f t="shared" si="119"/>
        <v>0</v>
      </c>
      <c r="Z117" s="358" t="e">
        <f t="shared" si="169"/>
        <v>#DIV/0!</v>
      </c>
      <c r="AA117" s="359"/>
      <c r="AB117" s="59"/>
      <c r="AC117" s="59"/>
      <c r="AD117" s="59"/>
      <c r="AE117" s="59"/>
      <c r="AF117" s="59"/>
      <c r="AG117" s="59"/>
    </row>
    <row r="118" spans="1:33" ht="30" hidden="1" customHeight="1" x14ac:dyDescent="0.15">
      <c r="A118" s="60" t="s">
        <v>22</v>
      </c>
      <c r="B118" s="51" t="s">
        <v>172</v>
      </c>
      <c r="C118" s="88" t="s">
        <v>173</v>
      </c>
      <c r="D118" s="53" t="s">
        <v>57</v>
      </c>
      <c r="E118" s="63"/>
      <c r="F118" s="64"/>
      <c r="G118" s="56">
        <f t="shared" si="161"/>
        <v>0</v>
      </c>
      <c r="H118" s="63"/>
      <c r="I118" s="64"/>
      <c r="J118" s="56">
        <f t="shared" si="162"/>
        <v>0</v>
      </c>
      <c r="K118" s="54"/>
      <c r="L118" s="55"/>
      <c r="M118" s="56">
        <f t="shared" si="163"/>
        <v>0</v>
      </c>
      <c r="N118" s="54"/>
      <c r="O118" s="55"/>
      <c r="P118" s="56">
        <f t="shared" si="164"/>
        <v>0</v>
      </c>
      <c r="Q118" s="54"/>
      <c r="R118" s="55"/>
      <c r="S118" s="56">
        <f t="shared" si="165"/>
        <v>0</v>
      </c>
      <c r="T118" s="54"/>
      <c r="U118" s="55"/>
      <c r="V118" s="351">
        <f t="shared" si="166"/>
        <v>0</v>
      </c>
      <c r="W118" s="356">
        <f t="shared" si="167"/>
        <v>0</v>
      </c>
      <c r="X118" s="357">
        <f t="shared" si="168"/>
        <v>0</v>
      </c>
      <c r="Y118" s="357">
        <f t="shared" si="119"/>
        <v>0</v>
      </c>
      <c r="Z118" s="358" t="e">
        <f t="shared" si="169"/>
        <v>#DIV/0!</v>
      </c>
      <c r="AA118" s="379"/>
      <c r="AB118" s="59"/>
      <c r="AC118" s="59"/>
      <c r="AD118" s="59"/>
      <c r="AE118" s="59"/>
      <c r="AF118" s="59"/>
      <c r="AG118" s="59"/>
    </row>
    <row r="119" spans="1:33" ht="30" hidden="1" customHeight="1" x14ac:dyDescent="0.15">
      <c r="A119" s="60" t="s">
        <v>22</v>
      </c>
      <c r="B119" s="51" t="s">
        <v>174</v>
      </c>
      <c r="C119" s="88" t="s">
        <v>175</v>
      </c>
      <c r="D119" s="62" t="s">
        <v>57</v>
      </c>
      <c r="E119" s="54"/>
      <c r="F119" s="55"/>
      <c r="G119" s="56">
        <f t="shared" si="161"/>
        <v>0</v>
      </c>
      <c r="H119" s="54"/>
      <c r="I119" s="55"/>
      <c r="J119" s="56">
        <f t="shared" si="162"/>
        <v>0</v>
      </c>
      <c r="K119" s="54"/>
      <c r="L119" s="55"/>
      <c r="M119" s="56">
        <f t="shared" si="163"/>
        <v>0</v>
      </c>
      <c r="N119" s="54"/>
      <c r="O119" s="55"/>
      <c r="P119" s="56">
        <f t="shared" si="164"/>
        <v>0</v>
      </c>
      <c r="Q119" s="54"/>
      <c r="R119" s="55"/>
      <c r="S119" s="56">
        <f t="shared" si="165"/>
        <v>0</v>
      </c>
      <c r="T119" s="54"/>
      <c r="U119" s="55"/>
      <c r="V119" s="351">
        <f t="shared" si="166"/>
        <v>0</v>
      </c>
      <c r="W119" s="356">
        <f t="shared" si="167"/>
        <v>0</v>
      </c>
      <c r="X119" s="357">
        <f t="shared" si="168"/>
        <v>0</v>
      </c>
      <c r="Y119" s="357">
        <f t="shared" si="119"/>
        <v>0</v>
      </c>
      <c r="Z119" s="358" t="e">
        <f t="shared" si="169"/>
        <v>#DIV/0!</v>
      </c>
      <c r="AA119" s="359"/>
      <c r="AB119" s="59"/>
      <c r="AC119" s="59"/>
      <c r="AD119" s="59"/>
      <c r="AE119" s="59"/>
      <c r="AF119" s="59"/>
      <c r="AG119" s="59"/>
    </row>
    <row r="120" spans="1:33" ht="30" hidden="1" customHeight="1" thickBot="1" x14ac:dyDescent="0.2">
      <c r="A120" s="60" t="s">
        <v>22</v>
      </c>
      <c r="B120" s="51" t="s">
        <v>176</v>
      </c>
      <c r="C120" s="239" t="s">
        <v>241</v>
      </c>
      <c r="D120" s="62"/>
      <c r="E120" s="63"/>
      <c r="F120" s="64">
        <v>0.22</v>
      </c>
      <c r="G120" s="65">
        <f t="shared" si="161"/>
        <v>0</v>
      </c>
      <c r="H120" s="63"/>
      <c r="I120" s="64">
        <v>0.22</v>
      </c>
      <c r="J120" s="65">
        <f t="shared" si="162"/>
        <v>0</v>
      </c>
      <c r="K120" s="63"/>
      <c r="L120" s="64">
        <v>0.22</v>
      </c>
      <c r="M120" s="65">
        <f t="shared" si="163"/>
        <v>0</v>
      </c>
      <c r="N120" s="63"/>
      <c r="O120" s="64">
        <v>0.22</v>
      </c>
      <c r="P120" s="65">
        <f t="shared" si="164"/>
        <v>0</v>
      </c>
      <c r="Q120" s="63"/>
      <c r="R120" s="64">
        <v>0.22</v>
      </c>
      <c r="S120" s="65">
        <f t="shared" si="165"/>
        <v>0</v>
      </c>
      <c r="T120" s="63"/>
      <c r="U120" s="64">
        <v>0.22</v>
      </c>
      <c r="V120" s="374">
        <f t="shared" si="166"/>
        <v>0</v>
      </c>
      <c r="W120" s="360">
        <f t="shared" si="167"/>
        <v>0</v>
      </c>
      <c r="X120" s="361">
        <f t="shared" si="168"/>
        <v>0</v>
      </c>
      <c r="Y120" s="361">
        <f t="shared" si="119"/>
        <v>0</v>
      </c>
      <c r="Z120" s="362" t="e">
        <f t="shared" si="169"/>
        <v>#DIV/0!</v>
      </c>
      <c r="AA120" s="363"/>
      <c r="AB120" s="5"/>
      <c r="AC120" s="5"/>
      <c r="AD120" s="5"/>
      <c r="AE120" s="5"/>
      <c r="AF120" s="5"/>
      <c r="AG120" s="5"/>
    </row>
    <row r="121" spans="1:33" ht="30" customHeight="1" thickBot="1" x14ac:dyDescent="0.2">
      <c r="A121" s="111" t="s">
        <v>177</v>
      </c>
      <c r="B121" s="112"/>
      <c r="C121" s="113"/>
      <c r="D121" s="114"/>
      <c r="E121" s="115">
        <f>SUM(E110:E119)</f>
        <v>10020</v>
      </c>
      <c r="F121" s="90"/>
      <c r="G121" s="89">
        <f>SUM(G110:G120)</f>
        <v>75680</v>
      </c>
      <c r="H121" s="115">
        <f>SUM(H110:H119)</f>
        <v>10014</v>
      </c>
      <c r="I121" s="90"/>
      <c r="J121" s="89">
        <f>SUM(J110:J120)</f>
        <v>53652</v>
      </c>
      <c r="K121" s="91">
        <f>SUM(K110:K119)</f>
        <v>0</v>
      </c>
      <c r="L121" s="90"/>
      <c r="M121" s="89">
        <f>SUM(M110:M120)</f>
        <v>0</v>
      </c>
      <c r="N121" s="91">
        <f>SUM(N110:N119)</f>
        <v>0</v>
      </c>
      <c r="O121" s="90"/>
      <c r="P121" s="89">
        <f>SUM(P110:P120)</f>
        <v>0</v>
      </c>
      <c r="Q121" s="91">
        <f>SUM(Q110:Q119)</f>
        <v>0</v>
      </c>
      <c r="R121" s="90"/>
      <c r="S121" s="89">
        <f>SUM(S110:S120)</f>
        <v>0</v>
      </c>
      <c r="T121" s="91">
        <f>SUM(T110:T119)</f>
        <v>0</v>
      </c>
      <c r="U121" s="90"/>
      <c r="V121" s="315">
        <f>SUM(V110:V120)</f>
        <v>0</v>
      </c>
      <c r="W121" s="367">
        <f>SUM(W110:W120)</f>
        <v>75680</v>
      </c>
      <c r="X121" s="368">
        <f>SUM(X110:X120)</f>
        <v>53652</v>
      </c>
      <c r="Y121" s="368">
        <f t="shared" si="119"/>
        <v>22028</v>
      </c>
      <c r="Z121" s="368">
        <f>Y121/W121</f>
        <v>0.29106765327695561</v>
      </c>
      <c r="AA121" s="369"/>
      <c r="AB121" s="5"/>
      <c r="AC121" s="5"/>
      <c r="AD121" s="5"/>
      <c r="AE121" s="5"/>
      <c r="AF121" s="5"/>
      <c r="AG121" s="5"/>
    </row>
    <row r="122" spans="1:33" ht="30" customHeight="1" thickBot="1" x14ac:dyDescent="0.2">
      <c r="A122" s="120" t="s">
        <v>19</v>
      </c>
      <c r="B122" s="93">
        <v>8</v>
      </c>
      <c r="C122" s="126" t="s">
        <v>178</v>
      </c>
      <c r="D122" s="11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65"/>
      <c r="X122" s="365"/>
      <c r="Y122" s="324"/>
      <c r="Z122" s="365"/>
      <c r="AA122" s="366"/>
      <c r="AB122" s="49"/>
      <c r="AC122" s="49"/>
      <c r="AD122" s="49"/>
      <c r="AE122" s="49"/>
      <c r="AF122" s="49"/>
      <c r="AG122" s="49"/>
    </row>
    <row r="123" spans="1:33" ht="30" customHeight="1" x14ac:dyDescent="0.15">
      <c r="A123" s="118" t="s">
        <v>22</v>
      </c>
      <c r="B123" s="119" t="s">
        <v>179</v>
      </c>
      <c r="C123" s="127" t="s">
        <v>326</v>
      </c>
      <c r="D123" s="53" t="s">
        <v>180</v>
      </c>
      <c r="E123" s="54">
        <v>60</v>
      </c>
      <c r="F123" s="55">
        <v>150</v>
      </c>
      <c r="G123" s="56">
        <f t="shared" ref="G123:G128" si="170">E123*F123</f>
        <v>9000</v>
      </c>
      <c r="H123" s="54">
        <v>60</v>
      </c>
      <c r="I123" s="55">
        <v>150</v>
      </c>
      <c r="J123" s="56">
        <f t="shared" ref="J123:J128" si="171">H123*I123</f>
        <v>9000</v>
      </c>
      <c r="K123" s="54"/>
      <c r="L123" s="55"/>
      <c r="M123" s="56">
        <f t="shared" ref="M123:M128" si="172">K123*L123</f>
        <v>0</v>
      </c>
      <c r="N123" s="54"/>
      <c r="O123" s="55"/>
      <c r="P123" s="56">
        <f t="shared" ref="P123:P128" si="173">N123*O123</f>
        <v>0</v>
      </c>
      <c r="Q123" s="54"/>
      <c r="R123" s="55"/>
      <c r="S123" s="56">
        <f t="shared" ref="S123:S128" si="174">Q123*R123</f>
        <v>0</v>
      </c>
      <c r="T123" s="54"/>
      <c r="U123" s="55"/>
      <c r="V123" s="351">
        <f t="shared" ref="V123:V128" si="175">T123*U123</f>
        <v>0</v>
      </c>
      <c r="W123" s="375">
        <f t="shared" ref="W123:W128" si="176">G123+M123+S123</f>
        <v>9000</v>
      </c>
      <c r="X123" s="376">
        <f t="shared" ref="X123:X128" si="177">J123+P123+V123</f>
        <v>9000</v>
      </c>
      <c r="Y123" s="376">
        <f t="shared" si="119"/>
        <v>0</v>
      </c>
      <c r="Z123" s="377">
        <f t="shared" ref="Z123:Z128" si="178">Y123/W123</f>
        <v>0</v>
      </c>
      <c r="AA123" s="378"/>
      <c r="AB123" s="59"/>
      <c r="AC123" s="59"/>
      <c r="AD123" s="59"/>
      <c r="AE123" s="59"/>
      <c r="AF123" s="59"/>
      <c r="AG123" s="59"/>
    </row>
    <row r="124" spans="1:33" ht="30" customHeight="1" x14ac:dyDescent="0.15">
      <c r="A124" s="118" t="s">
        <v>22</v>
      </c>
      <c r="B124" s="119" t="s">
        <v>181</v>
      </c>
      <c r="C124" s="127" t="s">
        <v>182</v>
      </c>
      <c r="D124" s="53" t="s">
        <v>180</v>
      </c>
      <c r="E124" s="54">
        <v>60</v>
      </c>
      <c r="F124" s="55">
        <v>235</v>
      </c>
      <c r="G124" s="56">
        <f t="shared" si="170"/>
        <v>14100</v>
      </c>
      <c r="H124" s="54">
        <v>60</v>
      </c>
      <c r="I124" s="55">
        <v>235</v>
      </c>
      <c r="J124" s="56">
        <f t="shared" si="171"/>
        <v>14100</v>
      </c>
      <c r="K124" s="54"/>
      <c r="L124" s="55"/>
      <c r="M124" s="56">
        <f t="shared" si="172"/>
        <v>0</v>
      </c>
      <c r="N124" s="54"/>
      <c r="O124" s="55"/>
      <c r="P124" s="56">
        <f t="shared" si="173"/>
        <v>0</v>
      </c>
      <c r="Q124" s="54"/>
      <c r="R124" s="55"/>
      <c r="S124" s="56">
        <f t="shared" si="174"/>
        <v>0</v>
      </c>
      <c r="T124" s="54"/>
      <c r="U124" s="55"/>
      <c r="V124" s="351">
        <f t="shared" si="175"/>
        <v>0</v>
      </c>
      <c r="W124" s="356">
        <f t="shared" si="176"/>
        <v>14100</v>
      </c>
      <c r="X124" s="357">
        <f t="shared" si="177"/>
        <v>14100</v>
      </c>
      <c r="Y124" s="357">
        <f t="shared" si="119"/>
        <v>0</v>
      </c>
      <c r="Z124" s="358">
        <f t="shared" si="178"/>
        <v>0</v>
      </c>
      <c r="AA124" s="359"/>
      <c r="AB124" s="59"/>
      <c r="AC124" s="59"/>
      <c r="AD124" s="59"/>
      <c r="AE124" s="59"/>
      <c r="AF124" s="59"/>
      <c r="AG124" s="59"/>
    </row>
    <row r="125" spans="1:33" ht="30" customHeight="1" thickBot="1" x14ac:dyDescent="0.2">
      <c r="A125" s="118" t="s">
        <v>22</v>
      </c>
      <c r="B125" s="119" t="s">
        <v>183</v>
      </c>
      <c r="C125" s="127" t="s">
        <v>327</v>
      </c>
      <c r="D125" s="53" t="s">
        <v>184</v>
      </c>
      <c r="E125" s="128"/>
      <c r="F125" s="129"/>
      <c r="G125" s="56">
        <f t="shared" si="170"/>
        <v>0</v>
      </c>
      <c r="H125" s="128"/>
      <c r="I125" s="129"/>
      <c r="J125" s="56">
        <f t="shared" si="171"/>
        <v>0</v>
      </c>
      <c r="K125" s="128">
        <v>200</v>
      </c>
      <c r="L125" s="129">
        <v>112.785</v>
      </c>
      <c r="M125" s="56">
        <f t="shared" si="172"/>
        <v>22557</v>
      </c>
      <c r="N125" s="54">
        <v>200</v>
      </c>
      <c r="O125" s="55">
        <v>112.785</v>
      </c>
      <c r="P125" s="56">
        <f t="shared" si="173"/>
        <v>22557</v>
      </c>
      <c r="Q125" s="54"/>
      <c r="R125" s="55"/>
      <c r="S125" s="56">
        <f t="shared" si="174"/>
        <v>0</v>
      </c>
      <c r="T125" s="54"/>
      <c r="U125" s="55"/>
      <c r="V125" s="351">
        <f t="shared" si="175"/>
        <v>0</v>
      </c>
      <c r="W125" s="380">
        <f t="shared" si="176"/>
        <v>22557</v>
      </c>
      <c r="X125" s="357">
        <f t="shared" si="177"/>
        <v>22557</v>
      </c>
      <c r="Y125" s="357">
        <f t="shared" si="119"/>
        <v>0</v>
      </c>
      <c r="Z125" s="358">
        <f t="shared" si="178"/>
        <v>0</v>
      </c>
      <c r="AA125" s="359"/>
      <c r="AB125" s="59"/>
      <c r="AC125" s="59"/>
      <c r="AD125" s="59"/>
      <c r="AE125" s="59"/>
      <c r="AF125" s="59"/>
      <c r="AG125" s="59"/>
    </row>
    <row r="126" spans="1:33" ht="30" hidden="1" customHeight="1" x14ac:dyDescent="0.15">
      <c r="A126" s="118" t="s">
        <v>22</v>
      </c>
      <c r="B126" s="119" t="s">
        <v>185</v>
      </c>
      <c r="C126" s="179" t="s">
        <v>246</v>
      </c>
      <c r="D126" s="53" t="s">
        <v>184</v>
      </c>
      <c r="E126" s="54"/>
      <c r="F126" s="55"/>
      <c r="G126" s="56">
        <f t="shared" si="170"/>
        <v>0</v>
      </c>
      <c r="H126" s="54"/>
      <c r="I126" s="55"/>
      <c r="J126" s="56">
        <f t="shared" si="171"/>
        <v>0</v>
      </c>
      <c r="K126" s="128"/>
      <c r="L126" s="129"/>
      <c r="M126" s="56">
        <f t="shared" si="172"/>
        <v>0</v>
      </c>
      <c r="N126" s="128"/>
      <c r="O126" s="129"/>
      <c r="P126" s="56">
        <f t="shared" si="173"/>
        <v>0</v>
      </c>
      <c r="Q126" s="128"/>
      <c r="R126" s="129"/>
      <c r="S126" s="56">
        <f t="shared" si="174"/>
        <v>0</v>
      </c>
      <c r="T126" s="128"/>
      <c r="U126" s="129"/>
      <c r="V126" s="351">
        <f t="shared" si="175"/>
        <v>0</v>
      </c>
      <c r="W126" s="380">
        <f t="shared" si="176"/>
        <v>0</v>
      </c>
      <c r="X126" s="357">
        <f t="shared" si="177"/>
        <v>0</v>
      </c>
      <c r="Y126" s="357">
        <f t="shared" si="119"/>
        <v>0</v>
      </c>
      <c r="Z126" s="358" t="e">
        <f t="shared" si="178"/>
        <v>#DIV/0!</v>
      </c>
      <c r="AA126" s="359"/>
      <c r="AB126" s="59"/>
      <c r="AC126" s="59"/>
      <c r="AD126" s="59"/>
      <c r="AE126" s="59"/>
      <c r="AF126" s="59"/>
      <c r="AG126" s="59"/>
    </row>
    <row r="127" spans="1:33" ht="30" hidden="1" customHeight="1" x14ac:dyDescent="0.15">
      <c r="A127" s="118" t="s">
        <v>22</v>
      </c>
      <c r="B127" s="119" t="s">
        <v>186</v>
      </c>
      <c r="C127" s="127" t="s">
        <v>187</v>
      </c>
      <c r="D127" s="53" t="s">
        <v>184</v>
      </c>
      <c r="E127" s="54"/>
      <c r="F127" s="55"/>
      <c r="G127" s="56">
        <f t="shared" si="170"/>
        <v>0</v>
      </c>
      <c r="H127" s="54"/>
      <c r="I127" s="55"/>
      <c r="J127" s="56">
        <f t="shared" si="171"/>
        <v>0</v>
      </c>
      <c r="K127" s="54"/>
      <c r="L127" s="55"/>
      <c r="M127" s="56">
        <f t="shared" si="172"/>
        <v>0</v>
      </c>
      <c r="N127" s="54"/>
      <c r="O127" s="55"/>
      <c r="P127" s="56">
        <f t="shared" si="173"/>
        <v>0</v>
      </c>
      <c r="Q127" s="54"/>
      <c r="R127" s="55"/>
      <c r="S127" s="56">
        <f t="shared" si="174"/>
        <v>0</v>
      </c>
      <c r="T127" s="54"/>
      <c r="U127" s="55"/>
      <c r="V127" s="351">
        <f t="shared" si="175"/>
        <v>0</v>
      </c>
      <c r="W127" s="356">
        <f t="shared" si="176"/>
        <v>0</v>
      </c>
      <c r="X127" s="357">
        <f t="shared" si="177"/>
        <v>0</v>
      </c>
      <c r="Y127" s="357">
        <f t="shared" si="119"/>
        <v>0</v>
      </c>
      <c r="Z127" s="358" t="e">
        <f t="shared" si="178"/>
        <v>#DIV/0!</v>
      </c>
      <c r="AA127" s="359"/>
      <c r="AB127" s="59"/>
      <c r="AC127" s="59"/>
      <c r="AD127" s="59"/>
      <c r="AE127" s="59"/>
      <c r="AF127" s="59"/>
      <c r="AG127" s="59"/>
    </row>
    <row r="128" spans="1:33" ht="30" hidden="1" customHeight="1" thickBot="1" x14ac:dyDescent="0.2">
      <c r="A128" s="151" t="s">
        <v>22</v>
      </c>
      <c r="B128" s="152" t="s">
        <v>188</v>
      </c>
      <c r="C128" s="227" t="s">
        <v>189</v>
      </c>
      <c r="D128" s="62"/>
      <c r="E128" s="63"/>
      <c r="F128" s="64">
        <v>0.22</v>
      </c>
      <c r="G128" s="65">
        <f t="shared" si="170"/>
        <v>0</v>
      </c>
      <c r="H128" s="63"/>
      <c r="I128" s="64">
        <v>0.22</v>
      </c>
      <c r="J128" s="65">
        <f t="shared" si="171"/>
        <v>0</v>
      </c>
      <c r="K128" s="63"/>
      <c r="L128" s="64">
        <v>0.22</v>
      </c>
      <c r="M128" s="65">
        <f t="shared" si="172"/>
        <v>0</v>
      </c>
      <c r="N128" s="63"/>
      <c r="O128" s="64">
        <v>0.22</v>
      </c>
      <c r="P128" s="65">
        <f t="shared" si="173"/>
        <v>0</v>
      </c>
      <c r="Q128" s="63"/>
      <c r="R128" s="64">
        <v>0.22</v>
      </c>
      <c r="S128" s="65">
        <f t="shared" si="174"/>
        <v>0</v>
      </c>
      <c r="T128" s="63"/>
      <c r="U128" s="64">
        <v>0.22</v>
      </c>
      <c r="V128" s="374">
        <f t="shared" si="175"/>
        <v>0</v>
      </c>
      <c r="W128" s="360">
        <f t="shared" si="176"/>
        <v>0</v>
      </c>
      <c r="X128" s="361">
        <f t="shared" si="177"/>
        <v>0</v>
      </c>
      <c r="Y128" s="361">
        <f t="shared" si="119"/>
        <v>0</v>
      </c>
      <c r="Z128" s="362" t="e">
        <f t="shared" si="178"/>
        <v>#DIV/0!</v>
      </c>
      <c r="AA128" s="363"/>
      <c r="AB128" s="5"/>
      <c r="AC128" s="5"/>
      <c r="AD128" s="5"/>
      <c r="AE128" s="5"/>
      <c r="AF128" s="5"/>
      <c r="AG128" s="5"/>
    </row>
    <row r="129" spans="1:33" ht="30" customHeight="1" thickBot="1" x14ac:dyDescent="0.2">
      <c r="A129" s="219" t="s">
        <v>190</v>
      </c>
      <c r="B129" s="220"/>
      <c r="C129" s="221"/>
      <c r="D129" s="222"/>
      <c r="E129" s="115">
        <f>SUM(E123:E127)</f>
        <v>120</v>
      </c>
      <c r="F129" s="90"/>
      <c r="G129" s="115">
        <f>SUM(G123:G128)</f>
        <v>23100</v>
      </c>
      <c r="H129" s="115">
        <f>SUM(H123:H127)</f>
        <v>120</v>
      </c>
      <c r="I129" s="90"/>
      <c r="J129" s="115">
        <f>SUM(J123:J128)</f>
        <v>23100</v>
      </c>
      <c r="K129" s="115">
        <f>SUM(K123:K127)</f>
        <v>200</v>
      </c>
      <c r="L129" s="90"/>
      <c r="M129" s="115">
        <f>SUM(M123:M128)</f>
        <v>22557</v>
      </c>
      <c r="N129" s="115">
        <f>SUM(N123:N127)</f>
        <v>200</v>
      </c>
      <c r="O129" s="90"/>
      <c r="P129" s="115">
        <f>SUM(P123:P128)</f>
        <v>22557</v>
      </c>
      <c r="Q129" s="115">
        <f>SUM(Q123:Q127)</f>
        <v>0</v>
      </c>
      <c r="R129" s="90"/>
      <c r="S129" s="115">
        <f>SUM(S123:S128)</f>
        <v>0</v>
      </c>
      <c r="T129" s="115">
        <f>SUM(T123:T127)</f>
        <v>0</v>
      </c>
      <c r="U129" s="90"/>
      <c r="V129" s="373">
        <f>SUM(V123:V128)</f>
        <v>0</v>
      </c>
      <c r="W129" s="367">
        <f>SUM(W123:W128)</f>
        <v>45657</v>
      </c>
      <c r="X129" s="368">
        <f>SUM(X123:X128)</f>
        <v>45657</v>
      </c>
      <c r="Y129" s="368">
        <f t="shared" si="119"/>
        <v>0</v>
      </c>
      <c r="Z129" s="368">
        <f>Y129/W129</f>
        <v>0</v>
      </c>
      <c r="AA129" s="369"/>
      <c r="AB129" s="5"/>
      <c r="AC129" s="5"/>
      <c r="AD129" s="5"/>
      <c r="AE129" s="5"/>
      <c r="AF129" s="5"/>
      <c r="AG129" s="5"/>
    </row>
    <row r="130" spans="1:33" ht="30" customHeight="1" thickBot="1" x14ac:dyDescent="0.2">
      <c r="A130" s="215" t="s">
        <v>19</v>
      </c>
      <c r="B130" s="121">
        <v>9</v>
      </c>
      <c r="C130" s="216" t="s">
        <v>191</v>
      </c>
      <c r="D130" s="217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70"/>
      <c r="X130" s="370"/>
      <c r="Y130" s="371"/>
      <c r="Z130" s="370"/>
      <c r="AA130" s="372"/>
      <c r="AB130" s="5"/>
      <c r="AC130" s="5"/>
      <c r="AD130" s="5"/>
      <c r="AE130" s="5"/>
      <c r="AF130" s="5"/>
      <c r="AG130" s="5"/>
    </row>
    <row r="131" spans="1:33" ht="30" customHeight="1" x14ac:dyDescent="0.15">
      <c r="A131" s="130" t="s">
        <v>22</v>
      </c>
      <c r="B131" s="131">
        <v>43839</v>
      </c>
      <c r="C131" s="403" t="s">
        <v>328</v>
      </c>
      <c r="D131" s="132" t="s">
        <v>334</v>
      </c>
      <c r="E131" s="133">
        <v>3</v>
      </c>
      <c r="F131" s="134">
        <v>3000</v>
      </c>
      <c r="G131" s="135">
        <f t="shared" ref="G131:G136" si="179">E131*F131</f>
        <v>9000</v>
      </c>
      <c r="H131" s="133">
        <v>3</v>
      </c>
      <c r="I131" s="134">
        <v>3000</v>
      </c>
      <c r="J131" s="135">
        <f t="shared" ref="J131:J136" si="180">H131*I131</f>
        <v>9000</v>
      </c>
      <c r="K131" s="136"/>
      <c r="L131" s="134"/>
      <c r="M131" s="135">
        <f t="shared" ref="M131:M136" si="181">K131*L131</f>
        <v>0</v>
      </c>
      <c r="N131" s="136"/>
      <c r="O131" s="134"/>
      <c r="P131" s="135">
        <f t="shared" ref="P131:P136" si="182">N131*O131</f>
        <v>0</v>
      </c>
      <c r="Q131" s="136"/>
      <c r="R131" s="134"/>
      <c r="S131" s="135">
        <f t="shared" ref="S131:S136" si="183">Q131*R131</f>
        <v>0</v>
      </c>
      <c r="T131" s="136"/>
      <c r="U131" s="134"/>
      <c r="V131" s="135">
        <f t="shared" ref="V131:V136" si="184">T131*U131</f>
        <v>0</v>
      </c>
      <c r="W131" s="137">
        <f t="shared" ref="W131:W136" si="185">G131+M131+S131</f>
        <v>9000</v>
      </c>
      <c r="X131" s="274">
        <f t="shared" ref="X131:X136" si="186">J131+P131+V131</f>
        <v>9000</v>
      </c>
      <c r="Y131" s="274">
        <f t="shared" si="119"/>
        <v>0</v>
      </c>
      <c r="Z131" s="282">
        <f t="shared" ref="Z131:Z136" si="187">Y131/W131</f>
        <v>0</v>
      </c>
      <c r="AA131" s="254"/>
      <c r="AB131" s="58"/>
      <c r="AC131" s="59"/>
      <c r="AD131" s="59"/>
      <c r="AE131" s="59"/>
      <c r="AF131" s="59"/>
      <c r="AG131" s="59"/>
    </row>
    <row r="132" spans="1:33" ht="30" customHeight="1" x14ac:dyDescent="0.15">
      <c r="A132" s="50" t="s">
        <v>22</v>
      </c>
      <c r="B132" s="138">
        <v>43870</v>
      </c>
      <c r="C132" s="404" t="s">
        <v>329</v>
      </c>
      <c r="D132" s="139" t="s">
        <v>334</v>
      </c>
      <c r="E132" s="140">
        <v>1</v>
      </c>
      <c r="F132" s="55">
        <v>12000</v>
      </c>
      <c r="G132" s="56">
        <f t="shared" si="179"/>
        <v>12000</v>
      </c>
      <c r="H132" s="140">
        <v>1</v>
      </c>
      <c r="I132" s="55">
        <v>12000</v>
      </c>
      <c r="J132" s="56">
        <f t="shared" si="180"/>
        <v>12000</v>
      </c>
      <c r="K132" s="54"/>
      <c r="L132" s="55"/>
      <c r="M132" s="56">
        <f t="shared" si="181"/>
        <v>0</v>
      </c>
      <c r="N132" s="54"/>
      <c r="O132" s="55"/>
      <c r="P132" s="56">
        <f t="shared" si="182"/>
        <v>0</v>
      </c>
      <c r="Q132" s="54"/>
      <c r="R132" s="55"/>
      <c r="S132" s="56">
        <f t="shared" si="183"/>
        <v>0</v>
      </c>
      <c r="T132" s="54"/>
      <c r="U132" s="55"/>
      <c r="V132" s="56">
        <f t="shared" si="184"/>
        <v>0</v>
      </c>
      <c r="W132" s="57">
        <f t="shared" si="185"/>
        <v>12000</v>
      </c>
      <c r="X132" s="274">
        <f t="shared" si="186"/>
        <v>12000</v>
      </c>
      <c r="Y132" s="274">
        <f t="shared" si="119"/>
        <v>0</v>
      </c>
      <c r="Z132" s="282">
        <f t="shared" si="187"/>
        <v>0</v>
      </c>
      <c r="AA132" s="240"/>
      <c r="AB132" s="59"/>
      <c r="AC132" s="59"/>
      <c r="AD132" s="59"/>
      <c r="AE132" s="59"/>
      <c r="AF132" s="59"/>
      <c r="AG132" s="59"/>
    </row>
    <row r="133" spans="1:33" ht="30" customHeight="1" x14ac:dyDescent="0.15">
      <c r="A133" s="50" t="s">
        <v>22</v>
      </c>
      <c r="B133" s="138">
        <v>43930</v>
      </c>
      <c r="C133" s="405" t="s">
        <v>330</v>
      </c>
      <c r="D133" s="139" t="s">
        <v>334</v>
      </c>
      <c r="E133" s="140" t="s">
        <v>333</v>
      </c>
      <c r="F133" s="55">
        <v>0.15</v>
      </c>
      <c r="G133" s="56">
        <f t="shared" si="179"/>
        <v>75000</v>
      </c>
      <c r="H133" s="140">
        <v>500000</v>
      </c>
      <c r="I133" s="55">
        <v>0.15</v>
      </c>
      <c r="J133" s="56">
        <f t="shared" si="180"/>
        <v>75000</v>
      </c>
      <c r="K133" s="54"/>
      <c r="L133" s="55"/>
      <c r="M133" s="56">
        <f t="shared" si="181"/>
        <v>0</v>
      </c>
      <c r="N133" s="54"/>
      <c r="O133" s="55"/>
      <c r="P133" s="56">
        <f t="shared" si="182"/>
        <v>0</v>
      </c>
      <c r="Q133" s="54"/>
      <c r="R133" s="55"/>
      <c r="S133" s="56">
        <f t="shared" si="183"/>
        <v>0</v>
      </c>
      <c r="T133" s="54"/>
      <c r="U133" s="55"/>
      <c r="V133" s="56">
        <f t="shared" si="184"/>
        <v>0</v>
      </c>
      <c r="W133" s="57">
        <f t="shared" si="185"/>
        <v>75000</v>
      </c>
      <c r="X133" s="274">
        <f t="shared" si="186"/>
        <v>75000</v>
      </c>
      <c r="Y133" s="274">
        <f t="shared" si="119"/>
        <v>0</v>
      </c>
      <c r="Z133" s="282">
        <f t="shared" si="187"/>
        <v>0</v>
      </c>
      <c r="AA133" s="240"/>
      <c r="AB133" s="59"/>
      <c r="AC133" s="59"/>
      <c r="AD133" s="59"/>
      <c r="AE133" s="59"/>
      <c r="AF133" s="59"/>
      <c r="AG133" s="59"/>
    </row>
    <row r="134" spans="1:33" ht="56" customHeight="1" x14ac:dyDescent="0.15">
      <c r="A134" s="50" t="s">
        <v>22</v>
      </c>
      <c r="B134" s="138">
        <v>43960</v>
      </c>
      <c r="C134" s="96" t="s">
        <v>331</v>
      </c>
      <c r="D134" s="139" t="s">
        <v>25</v>
      </c>
      <c r="E134" s="140">
        <v>3</v>
      </c>
      <c r="F134" s="55">
        <v>14000</v>
      </c>
      <c r="G134" s="56">
        <f t="shared" si="179"/>
        <v>42000</v>
      </c>
      <c r="H134" s="140">
        <v>3</v>
      </c>
      <c r="I134" s="55">
        <v>14000</v>
      </c>
      <c r="J134" s="56">
        <f t="shared" si="180"/>
        <v>42000</v>
      </c>
      <c r="K134" s="54"/>
      <c r="L134" s="55"/>
      <c r="M134" s="56">
        <f t="shared" si="181"/>
        <v>0</v>
      </c>
      <c r="N134" s="54"/>
      <c r="O134" s="55"/>
      <c r="P134" s="56">
        <f t="shared" si="182"/>
        <v>0</v>
      </c>
      <c r="Q134" s="54"/>
      <c r="R134" s="55"/>
      <c r="S134" s="56">
        <f t="shared" si="183"/>
        <v>0</v>
      </c>
      <c r="T134" s="54"/>
      <c r="U134" s="55"/>
      <c r="V134" s="56">
        <f t="shared" si="184"/>
        <v>0</v>
      </c>
      <c r="W134" s="57">
        <f t="shared" si="185"/>
        <v>42000</v>
      </c>
      <c r="X134" s="274">
        <f t="shared" si="186"/>
        <v>42000</v>
      </c>
      <c r="Y134" s="274">
        <f t="shared" si="119"/>
        <v>0</v>
      </c>
      <c r="Z134" s="282">
        <f t="shared" si="187"/>
        <v>0</v>
      </c>
      <c r="AA134" s="240"/>
      <c r="AB134" s="59"/>
      <c r="AC134" s="59"/>
      <c r="AD134" s="59"/>
      <c r="AE134" s="59"/>
      <c r="AF134" s="59"/>
      <c r="AG134" s="59"/>
    </row>
    <row r="135" spans="1:33" ht="74" customHeight="1" thickBot="1" x14ac:dyDescent="0.2">
      <c r="A135" s="60" t="s">
        <v>22</v>
      </c>
      <c r="B135" s="138">
        <v>43991</v>
      </c>
      <c r="C135" s="405" t="s">
        <v>332</v>
      </c>
      <c r="D135" s="141" t="s">
        <v>334</v>
      </c>
      <c r="E135" s="142">
        <v>10</v>
      </c>
      <c r="F135" s="64">
        <v>4000</v>
      </c>
      <c r="G135" s="65">
        <f t="shared" si="179"/>
        <v>40000</v>
      </c>
      <c r="H135" s="142">
        <v>10</v>
      </c>
      <c r="I135" s="64">
        <v>4000</v>
      </c>
      <c r="J135" s="65">
        <f t="shared" si="180"/>
        <v>40000</v>
      </c>
      <c r="K135" s="63"/>
      <c r="L135" s="64"/>
      <c r="M135" s="65">
        <f t="shared" si="181"/>
        <v>0</v>
      </c>
      <c r="N135" s="63"/>
      <c r="O135" s="64"/>
      <c r="P135" s="65">
        <f t="shared" si="182"/>
        <v>0</v>
      </c>
      <c r="Q135" s="63"/>
      <c r="R135" s="64"/>
      <c r="S135" s="65">
        <f t="shared" si="183"/>
        <v>0</v>
      </c>
      <c r="T135" s="63"/>
      <c r="U135" s="64"/>
      <c r="V135" s="65">
        <f t="shared" si="184"/>
        <v>0</v>
      </c>
      <c r="W135" s="66">
        <f t="shared" si="185"/>
        <v>40000</v>
      </c>
      <c r="X135" s="274">
        <f t="shared" si="186"/>
        <v>40000</v>
      </c>
      <c r="Y135" s="274">
        <f t="shared" si="119"/>
        <v>0</v>
      </c>
      <c r="Z135" s="282">
        <f t="shared" si="187"/>
        <v>0</v>
      </c>
      <c r="AA135" s="249"/>
      <c r="AB135" s="59"/>
      <c r="AC135" s="59"/>
      <c r="AD135" s="59"/>
      <c r="AE135" s="59"/>
      <c r="AF135" s="59"/>
      <c r="AG135" s="59"/>
    </row>
    <row r="136" spans="1:33" ht="30" hidden="1" customHeight="1" thickBot="1" x14ac:dyDescent="0.2">
      <c r="A136" s="60" t="s">
        <v>22</v>
      </c>
      <c r="B136" s="138">
        <v>43991</v>
      </c>
      <c r="C136" s="125" t="s">
        <v>192</v>
      </c>
      <c r="D136" s="74"/>
      <c r="E136" s="63"/>
      <c r="F136" s="64">
        <v>0.22</v>
      </c>
      <c r="G136" s="65">
        <f t="shared" si="179"/>
        <v>0</v>
      </c>
      <c r="H136" s="63"/>
      <c r="I136" s="64">
        <v>0.22</v>
      </c>
      <c r="J136" s="65">
        <f t="shared" si="180"/>
        <v>0</v>
      </c>
      <c r="K136" s="63"/>
      <c r="L136" s="64">
        <v>0.22</v>
      </c>
      <c r="M136" s="65">
        <f t="shared" si="181"/>
        <v>0</v>
      </c>
      <c r="N136" s="63"/>
      <c r="O136" s="64">
        <v>0.22</v>
      </c>
      <c r="P136" s="65">
        <f t="shared" si="182"/>
        <v>0</v>
      </c>
      <c r="Q136" s="63"/>
      <c r="R136" s="64">
        <v>0.22</v>
      </c>
      <c r="S136" s="65">
        <f t="shared" si="183"/>
        <v>0</v>
      </c>
      <c r="T136" s="63"/>
      <c r="U136" s="64">
        <v>0.22</v>
      </c>
      <c r="V136" s="65">
        <f t="shared" si="184"/>
        <v>0</v>
      </c>
      <c r="W136" s="66">
        <f t="shared" si="185"/>
        <v>0</v>
      </c>
      <c r="X136" s="278">
        <f t="shared" si="186"/>
        <v>0</v>
      </c>
      <c r="Y136" s="278">
        <f t="shared" si="119"/>
        <v>0</v>
      </c>
      <c r="Z136" s="364" t="e">
        <f t="shared" si="187"/>
        <v>#DIV/0!</v>
      </c>
      <c r="AA136" s="249"/>
      <c r="AB136" s="5"/>
      <c r="AC136" s="5"/>
      <c r="AD136" s="5"/>
      <c r="AE136" s="5"/>
      <c r="AF136" s="5"/>
      <c r="AG136" s="5"/>
    </row>
    <row r="137" spans="1:33" ht="30" customHeight="1" thickBot="1" x14ac:dyDescent="0.2">
      <c r="A137" s="111" t="s">
        <v>193</v>
      </c>
      <c r="B137" s="112"/>
      <c r="C137" s="113"/>
      <c r="D137" s="114"/>
      <c r="E137" s="115">
        <f>SUM(E131:E135)</f>
        <v>17</v>
      </c>
      <c r="F137" s="90"/>
      <c r="G137" s="89">
        <f>SUM(G131:G136)</f>
        <v>178000</v>
      </c>
      <c r="H137" s="115">
        <f>SUM(H131:H135)</f>
        <v>500017</v>
      </c>
      <c r="I137" s="90"/>
      <c r="J137" s="89">
        <f>SUM(J131:J136)</f>
        <v>178000</v>
      </c>
      <c r="K137" s="91">
        <f>SUM(K131:K135)</f>
        <v>0</v>
      </c>
      <c r="L137" s="90"/>
      <c r="M137" s="89">
        <f>SUM(M131:M136)</f>
        <v>0</v>
      </c>
      <c r="N137" s="91">
        <f>SUM(N131:N135)</f>
        <v>0</v>
      </c>
      <c r="O137" s="90"/>
      <c r="P137" s="89">
        <f>SUM(P131:P136)</f>
        <v>0</v>
      </c>
      <c r="Q137" s="91">
        <f>SUM(Q131:Q135)</f>
        <v>0</v>
      </c>
      <c r="R137" s="90"/>
      <c r="S137" s="89">
        <f>SUM(S131:S136)</f>
        <v>0</v>
      </c>
      <c r="T137" s="91">
        <f>SUM(T131:T135)</f>
        <v>0</v>
      </c>
      <c r="U137" s="90"/>
      <c r="V137" s="315">
        <f>SUM(V131:V136)</f>
        <v>0</v>
      </c>
      <c r="W137" s="367">
        <f>SUM(W131:W136)</f>
        <v>178000</v>
      </c>
      <c r="X137" s="368">
        <f>SUM(X131:X136)</f>
        <v>178000</v>
      </c>
      <c r="Y137" s="368">
        <f t="shared" si="119"/>
        <v>0</v>
      </c>
      <c r="Z137" s="368">
        <f>Y137/W137</f>
        <v>0</v>
      </c>
      <c r="AA137" s="369"/>
      <c r="AB137" s="5"/>
      <c r="AC137" s="5"/>
      <c r="AD137" s="5"/>
      <c r="AE137" s="5"/>
      <c r="AF137" s="5"/>
      <c r="AG137" s="5"/>
    </row>
    <row r="138" spans="1:33" ht="30" customHeight="1" thickBot="1" x14ac:dyDescent="0.2">
      <c r="A138" s="120" t="s">
        <v>19</v>
      </c>
      <c r="B138" s="93">
        <v>10</v>
      </c>
      <c r="C138" s="126" t="s">
        <v>194</v>
      </c>
      <c r="D138" s="11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65"/>
      <c r="X138" s="365"/>
      <c r="Y138" s="324"/>
      <c r="Z138" s="365"/>
      <c r="AA138" s="366"/>
      <c r="AB138" s="5"/>
      <c r="AC138" s="5"/>
      <c r="AD138" s="5"/>
      <c r="AE138" s="5"/>
      <c r="AF138" s="5"/>
      <c r="AG138" s="5"/>
    </row>
    <row r="139" spans="1:33" ht="79.5" customHeight="1" thickBot="1" x14ac:dyDescent="0.2">
      <c r="A139" s="50" t="s">
        <v>22</v>
      </c>
      <c r="B139" s="138">
        <v>43840</v>
      </c>
      <c r="C139" s="406" t="s">
        <v>335</v>
      </c>
      <c r="D139" s="132" t="s">
        <v>334</v>
      </c>
      <c r="E139" s="144">
        <v>1</v>
      </c>
      <c r="F139" s="85">
        <v>27000</v>
      </c>
      <c r="G139" s="86">
        <f t="shared" ref="G139:G143" si="188">E139*F139</f>
        <v>27000</v>
      </c>
      <c r="H139" s="144">
        <v>1</v>
      </c>
      <c r="I139" s="85">
        <v>24000</v>
      </c>
      <c r="J139" s="86">
        <f t="shared" ref="J139:J143" si="189">H139*I139</f>
        <v>24000</v>
      </c>
      <c r="K139" s="84"/>
      <c r="L139" s="85"/>
      <c r="M139" s="86">
        <f t="shared" ref="M139:M143" si="190">K139*L139</f>
        <v>0</v>
      </c>
      <c r="N139" s="84"/>
      <c r="O139" s="85"/>
      <c r="P139" s="86">
        <f t="shared" ref="P139:P143" si="191">N139*O139</f>
        <v>0</v>
      </c>
      <c r="Q139" s="84"/>
      <c r="R139" s="85"/>
      <c r="S139" s="86">
        <f t="shared" ref="S139:S143" si="192">Q139*R139</f>
        <v>0</v>
      </c>
      <c r="T139" s="84"/>
      <c r="U139" s="85"/>
      <c r="V139" s="381">
        <f t="shared" ref="V139:V143" si="193">T139*U139</f>
        <v>0</v>
      </c>
      <c r="W139" s="382">
        <f>G139+M139+S139</f>
        <v>27000</v>
      </c>
      <c r="X139" s="376">
        <f t="shared" ref="X139:X143" si="194">J139+P139+V139</f>
        <v>24000</v>
      </c>
      <c r="Y139" s="376">
        <f t="shared" si="119"/>
        <v>3000</v>
      </c>
      <c r="Z139" s="377">
        <f t="shared" ref="Z139:Z143" si="195">Y139/W139</f>
        <v>0.1111111111111111</v>
      </c>
      <c r="AA139" s="383"/>
      <c r="AB139" s="59"/>
      <c r="AC139" s="59"/>
      <c r="AD139" s="59"/>
      <c r="AE139" s="59"/>
      <c r="AF139" s="59"/>
      <c r="AG139" s="59"/>
    </row>
    <row r="140" spans="1:33" ht="30" hidden="1" customHeight="1" x14ac:dyDescent="0.15">
      <c r="A140" s="50" t="s">
        <v>22</v>
      </c>
      <c r="B140" s="138">
        <v>43871</v>
      </c>
      <c r="C140" s="143" t="s">
        <v>195</v>
      </c>
      <c r="D140" s="139"/>
      <c r="E140" s="140"/>
      <c r="F140" s="55"/>
      <c r="G140" s="56">
        <f t="shared" si="188"/>
        <v>0</v>
      </c>
      <c r="H140" s="140"/>
      <c r="I140" s="55"/>
      <c r="J140" s="56">
        <f t="shared" si="189"/>
        <v>0</v>
      </c>
      <c r="K140" s="54"/>
      <c r="L140" s="55"/>
      <c r="M140" s="56">
        <f t="shared" si="190"/>
        <v>0</v>
      </c>
      <c r="N140" s="54"/>
      <c r="O140" s="55"/>
      <c r="P140" s="56">
        <f t="shared" si="191"/>
        <v>0</v>
      </c>
      <c r="Q140" s="54"/>
      <c r="R140" s="55"/>
      <c r="S140" s="56">
        <f t="shared" si="192"/>
        <v>0</v>
      </c>
      <c r="T140" s="54"/>
      <c r="U140" s="55"/>
      <c r="V140" s="351">
        <f t="shared" si="193"/>
        <v>0</v>
      </c>
      <c r="W140" s="356">
        <f>G140+M140+S140</f>
        <v>0</v>
      </c>
      <c r="X140" s="357">
        <f t="shared" si="194"/>
        <v>0</v>
      </c>
      <c r="Y140" s="357">
        <f t="shared" si="119"/>
        <v>0</v>
      </c>
      <c r="Z140" s="358" t="e">
        <f t="shared" si="195"/>
        <v>#DIV/0!</v>
      </c>
      <c r="AA140" s="359"/>
      <c r="AB140" s="59"/>
      <c r="AC140" s="59"/>
      <c r="AD140" s="59"/>
      <c r="AE140" s="59"/>
      <c r="AF140" s="59"/>
      <c r="AG140" s="59"/>
    </row>
    <row r="141" spans="1:33" ht="30" hidden="1" customHeight="1" x14ac:dyDescent="0.15">
      <c r="A141" s="50" t="s">
        <v>22</v>
      </c>
      <c r="B141" s="138">
        <v>43900</v>
      </c>
      <c r="C141" s="180" t="s">
        <v>195</v>
      </c>
      <c r="D141" s="139"/>
      <c r="E141" s="140"/>
      <c r="F141" s="55"/>
      <c r="G141" s="56">
        <f t="shared" si="188"/>
        <v>0</v>
      </c>
      <c r="H141" s="140"/>
      <c r="I141" s="55"/>
      <c r="J141" s="56">
        <f t="shared" si="189"/>
        <v>0</v>
      </c>
      <c r="K141" s="54"/>
      <c r="L141" s="55"/>
      <c r="M141" s="56">
        <f t="shared" si="190"/>
        <v>0</v>
      </c>
      <c r="N141" s="54"/>
      <c r="O141" s="55"/>
      <c r="P141" s="56">
        <f t="shared" si="191"/>
        <v>0</v>
      </c>
      <c r="Q141" s="54"/>
      <c r="R141" s="55"/>
      <c r="S141" s="56">
        <f t="shared" si="192"/>
        <v>0</v>
      </c>
      <c r="T141" s="54"/>
      <c r="U141" s="55"/>
      <c r="V141" s="351">
        <f t="shared" si="193"/>
        <v>0</v>
      </c>
      <c r="W141" s="356">
        <f>G141+M141+S141</f>
        <v>0</v>
      </c>
      <c r="X141" s="357">
        <f t="shared" si="194"/>
        <v>0</v>
      </c>
      <c r="Y141" s="357">
        <f t="shared" si="119"/>
        <v>0</v>
      </c>
      <c r="Z141" s="358" t="e">
        <f t="shared" si="195"/>
        <v>#DIV/0!</v>
      </c>
      <c r="AA141" s="359"/>
      <c r="AB141" s="59"/>
      <c r="AC141" s="59"/>
      <c r="AD141" s="59"/>
      <c r="AE141" s="59"/>
      <c r="AF141" s="59"/>
      <c r="AG141" s="59"/>
    </row>
    <row r="142" spans="1:33" ht="30" hidden="1" customHeight="1" x14ac:dyDescent="0.15">
      <c r="A142" s="60" t="s">
        <v>22</v>
      </c>
      <c r="B142" s="145">
        <v>43931</v>
      </c>
      <c r="C142" s="181" t="s">
        <v>245</v>
      </c>
      <c r="D142" s="141" t="s">
        <v>25</v>
      </c>
      <c r="E142" s="142"/>
      <c r="F142" s="64"/>
      <c r="G142" s="56">
        <f t="shared" si="188"/>
        <v>0</v>
      </c>
      <c r="H142" s="142"/>
      <c r="I142" s="64"/>
      <c r="J142" s="56">
        <f t="shared" si="189"/>
        <v>0</v>
      </c>
      <c r="K142" s="63"/>
      <c r="L142" s="64"/>
      <c r="M142" s="65">
        <f t="shared" si="190"/>
        <v>0</v>
      </c>
      <c r="N142" s="63"/>
      <c r="O142" s="64"/>
      <c r="P142" s="65">
        <f t="shared" si="191"/>
        <v>0</v>
      </c>
      <c r="Q142" s="63"/>
      <c r="R142" s="64"/>
      <c r="S142" s="65">
        <f t="shared" si="192"/>
        <v>0</v>
      </c>
      <c r="T142" s="63"/>
      <c r="U142" s="64"/>
      <c r="V142" s="374">
        <f t="shared" si="193"/>
        <v>0</v>
      </c>
      <c r="W142" s="384">
        <f>G142+M142+S142</f>
        <v>0</v>
      </c>
      <c r="X142" s="357">
        <f t="shared" si="194"/>
        <v>0</v>
      </c>
      <c r="Y142" s="357">
        <f t="shared" si="119"/>
        <v>0</v>
      </c>
      <c r="Z142" s="358" t="e">
        <f t="shared" si="195"/>
        <v>#DIV/0!</v>
      </c>
      <c r="AA142" s="385"/>
      <c r="AB142" s="59"/>
      <c r="AC142" s="59"/>
      <c r="AD142" s="59"/>
      <c r="AE142" s="59"/>
      <c r="AF142" s="59"/>
      <c r="AG142" s="59"/>
    </row>
    <row r="143" spans="1:33" ht="30" hidden="1" customHeight="1" thickBot="1" x14ac:dyDescent="0.2">
      <c r="A143" s="60" t="s">
        <v>22</v>
      </c>
      <c r="B143" s="146">
        <v>43961</v>
      </c>
      <c r="C143" s="125" t="s">
        <v>196</v>
      </c>
      <c r="D143" s="147"/>
      <c r="E143" s="63"/>
      <c r="F143" s="64">
        <v>0.22</v>
      </c>
      <c r="G143" s="65">
        <f t="shared" si="188"/>
        <v>0</v>
      </c>
      <c r="H143" s="63"/>
      <c r="I143" s="64">
        <v>0.22</v>
      </c>
      <c r="J143" s="65">
        <f t="shared" si="189"/>
        <v>0</v>
      </c>
      <c r="K143" s="63"/>
      <c r="L143" s="64">
        <v>0.22</v>
      </c>
      <c r="M143" s="65">
        <f t="shared" si="190"/>
        <v>0</v>
      </c>
      <c r="N143" s="63"/>
      <c r="O143" s="64">
        <v>0.22</v>
      </c>
      <c r="P143" s="65">
        <f t="shared" si="191"/>
        <v>0</v>
      </c>
      <c r="Q143" s="63"/>
      <c r="R143" s="64">
        <v>0.22</v>
      </c>
      <c r="S143" s="65">
        <f t="shared" si="192"/>
        <v>0</v>
      </c>
      <c r="T143" s="63"/>
      <c r="U143" s="64">
        <v>0.22</v>
      </c>
      <c r="V143" s="374">
        <f t="shared" si="193"/>
        <v>0</v>
      </c>
      <c r="W143" s="360">
        <f>G143+M143+S143</f>
        <v>0</v>
      </c>
      <c r="X143" s="361">
        <f t="shared" si="194"/>
        <v>0</v>
      </c>
      <c r="Y143" s="361">
        <f t="shared" si="119"/>
        <v>0</v>
      </c>
      <c r="Z143" s="362" t="e">
        <f t="shared" si="195"/>
        <v>#DIV/0!</v>
      </c>
      <c r="AA143" s="386"/>
      <c r="AB143" s="5"/>
      <c r="AC143" s="5"/>
      <c r="AD143" s="5"/>
      <c r="AE143" s="5"/>
      <c r="AF143" s="5"/>
      <c r="AG143" s="5"/>
    </row>
    <row r="144" spans="1:33" ht="30" customHeight="1" thickBot="1" x14ac:dyDescent="0.2">
      <c r="A144" s="111" t="s">
        <v>197</v>
      </c>
      <c r="B144" s="112"/>
      <c r="C144" s="113"/>
      <c r="D144" s="114"/>
      <c r="E144" s="115">
        <f>SUM(E139:E142)</f>
        <v>1</v>
      </c>
      <c r="F144" s="90"/>
      <c r="G144" s="89">
        <f>SUM(G139:G143)</f>
        <v>27000</v>
      </c>
      <c r="H144" s="115">
        <f>SUM(H139:H142)</f>
        <v>1</v>
      </c>
      <c r="I144" s="90"/>
      <c r="J144" s="89">
        <f>SUM(J139:J143)</f>
        <v>24000</v>
      </c>
      <c r="K144" s="91">
        <f>SUM(K139:K142)</f>
        <v>0</v>
      </c>
      <c r="L144" s="90"/>
      <c r="M144" s="89">
        <f>SUM(M139:M143)</f>
        <v>0</v>
      </c>
      <c r="N144" s="91">
        <f>SUM(N139:N142)</f>
        <v>0</v>
      </c>
      <c r="O144" s="90"/>
      <c r="P144" s="89">
        <f>SUM(P139:P143)</f>
        <v>0</v>
      </c>
      <c r="Q144" s="91">
        <f>SUM(Q139:Q142)</f>
        <v>0</v>
      </c>
      <c r="R144" s="90"/>
      <c r="S144" s="89">
        <f>SUM(S139:S143)</f>
        <v>0</v>
      </c>
      <c r="T144" s="91">
        <f>SUM(T139:T142)</f>
        <v>0</v>
      </c>
      <c r="U144" s="90"/>
      <c r="V144" s="315">
        <f>SUM(V139:V143)</f>
        <v>0</v>
      </c>
      <c r="W144" s="367">
        <f>SUM(W139:W143)</f>
        <v>27000</v>
      </c>
      <c r="X144" s="368">
        <f>SUM(X139:X143)</f>
        <v>24000</v>
      </c>
      <c r="Y144" s="368">
        <f t="shared" ref="Y144:Y183" si="196">W144-X144</f>
        <v>3000</v>
      </c>
      <c r="Z144" s="368">
        <f>Y144/W144</f>
        <v>0.1111111111111111</v>
      </c>
      <c r="AA144" s="369"/>
      <c r="AB144" s="5"/>
      <c r="AC144" s="5"/>
      <c r="AD144" s="5"/>
      <c r="AE144" s="5"/>
      <c r="AF144" s="5"/>
      <c r="AG144" s="5"/>
    </row>
    <row r="145" spans="1:33" ht="30" customHeight="1" thickBot="1" x14ac:dyDescent="0.2">
      <c r="A145" s="120" t="s">
        <v>19</v>
      </c>
      <c r="B145" s="93">
        <v>11</v>
      </c>
      <c r="C145" s="122" t="s">
        <v>198</v>
      </c>
      <c r="D145" s="11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65"/>
      <c r="X145" s="365"/>
      <c r="Y145" s="324"/>
      <c r="Z145" s="365"/>
      <c r="AA145" s="366"/>
      <c r="AB145" s="5"/>
      <c r="AC145" s="5"/>
      <c r="AD145" s="5"/>
      <c r="AE145" s="5"/>
      <c r="AF145" s="5"/>
      <c r="AG145" s="5"/>
    </row>
    <row r="146" spans="1:33" ht="30" hidden="1" customHeight="1" x14ac:dyDescent="0.15">
      <c r="A146" s="148" t="s">
        <v>22</v>
      </c>
      <c r="B146" s="138">
        <v>43841</v>
      </c>
      <c r="C146" s="143" t="s">
        <v>199</v>
      </c>
      <c r="D146" s="83" t="s">
        <v>57</v>
      </c>
      <c r="E146" s="84"/>
      <c r="F146" s="85"/>
      <c r="G146" s="86">
        <f t="shared" ref="G146" si="197">E146*F146</f>
        <v>0</v>
      </c>
      <c r="H146" s="84"/>
      <c r="I146" s="85"/>
      <c r="J146" s="86">
        <f t="shared" ref="J146" si="198">H146*I146</f>
        <v>0</v>
      </c>
      <c r="K146" s="84"/>
      <c r="L146" s="85"/>
      <c r="M146" s="86">
        <f t="shared" ref="M146" si="199">K146*L146</f>
        <v>0</v>
      </c>
      <c r="N146" s="84"/>
      <c r="O146" s="85"/>
      <c r="P146" s="86">
        <f t="shared" ref="P146" si="200">N146*O146</f>
        <v>0</v>
      </c>
      <c r="Q146" s="84"/>
      <c r="R146" s="85"/>
      <c r="S146" s="86">
        <f t="shared" ref="S146" si="201">Q146*R146</f>
        <v>0</v>
      </c>
      <c r="T146" s="84"/>
      <c r="U146" s="85"/>
      <c r="V146" s="381">
        <f t="shared" ref="V146" si="202">T146*U146</f>
        <v>0</v>
      </c>
      <c r="W146" s="382">
        <f>G146+M146+S146</f>
        <v>0</v>
      </c>
      <c r="X146" s="376">
        <f t="shared" ref="X146:X147" si="203">J146+P146+V146</f>
        <v>0</v>
      </c>
      <c r="Y146" s="376">
        <f t="shared" si="196"/>
        <v>0</v>
      </c>
      <c r="Z146" s="377" t="e">
        <f t="shared" ref="Z146:Z147" si="204">Y146/W146</f>
        <v>#DIV/0!</v>
      </c>
      <c r="AA146" s="383"/>
      <c r="AB146" s="59"/>
      <c r="AC146" s="59"/>
      <c r="AD146" s="59"/>
      <c r="AE146" s="59"/>
      <c r="AF146" s="59"/>
      <c r="AG146" s="59"/>
    </row>
    <row r="147" spans="1:33" ht="30" hidden="1" customHeight="1" thickBot="1" x14ac:dyDescent="0.2">
      <c r="A147" s="149" t="s">
        <v>22</v>
      </c>
      <c r="B147" s="138">
        <v>43872</v>
      </c>
      <c r="C147" s="88" t="s">
        <v>199</v>
      </c>
      <c r="D147" s="62" t="s">
        <v>57</v>
      </c>
      <c r="E147" s="63"/>
      <c r="F147" s="64"/>
      <c r="G147" s="56">
        <f>E147*F147</f>
        <v>0</v>
      </c>
      <c r="H147" s="63"/>
      <c r="I147" s="64"/>
      <c r="J147" s="56">
        <f>H147*I147</f>
        <v>0</v>
      </c>
      <c r="K147" s="63"/>
      <c r="L147" s="64"/>
      <c r="M147" s="65">
        <f>K147*L147</f>
        <v>0</v>
      </c>
      <c r="N147" s="63"/>
      <c r="O147" s="64"/>
      <c r="P147" s="65">
        <f>N147*O147</f>
        <v>0</v>
      </c>
      <c r="Q147" s="63"/>
      <c r="R147" s="64"/>
      <c r="S147" s="65">
        <f>Q147*R147</f>
        <v>0</v>
      </c>
      <c r="T147" s="63"/>
      <c r="U147" s="64"/>
      <c r="V147" s="374">
        <f>T147*U147</f>
        <v>0</v>
      </c>
      <c r="W147" s="387">
        <f>G147+M147+S147</f>
        <v>0</v>
      </c>
      <c r="X147" s="361">
        <f t="shared" si="203"/>
        <v>0</v>
      </c>
      <c r="Y147" s="361">
        <f t="shared" si="196"/>
        <v>0</v>
      </c>
      <c r="Z147" s="362" t="e">
        <f t="shared" si="204"/>
        <v>#DIV/0!</v>
      </c>
      <c r="AA147" s="386"/>
      <c r="AB147" s="58"/>
      <c r="AC147" s="59"/>
      <c r="AD147" s="59"/>
      <c r="AE147" s="59"/>
      <c r="AF147" s="59"/>
      <c r="AG147" s="59"/>
    </row>
    <row r="148" spans="1:33" ht="30" customHeight="1" thickBot="1" x14ac:dyDescent="0.2">
      <c r="A148" s="477" t="s">
        <v>200</v>
      </c>
      <c r="B148" s="478"/>
      <c r="C148" s="478"/>
      <c r="D148" s="479"/>
      <c r="E148" s="115">
        <f>SUM(E146:E147)</f>
        <v>0</v>
      </c>
      <c r="F148" s="90"/>
      <c r="G148" s="89">
        <f>SUM(G146:G147)</f>
        <v>0</v>
      </c>
      <c r="H148" s="115">
        <f>SUM(H146:H147)</f>
        <v>0</v>
      </c>
      <c r="I148" s="90"/>
      <c r="J148" s="89">
        <f>SUM(J146:J147)</f>
        <v>0</v>
      </c>
      <c r="K148" s="91">
        <f>SUM(K146:K147)</f>
        <v>0</v>
      </c>
      <c r="L148" s="90"/>
      <c r="M148" s="89">
        <f>SUM(M146:M147)</f>
        <v>0</v>
      </c>
      <c r="N148" s="91">
        <f>SUM(N146:N147)</f>
        <v>0</v>
      </c>
      <c r="O148" s="90"/>
      <c r="P148" s="89">
        <f>SUM(P146:P147)</f>
        <v>0</v>
      </c>
      <c r="Q148" s="91">
        <f>SUM(Q146:Q147)</f>
        <v>0</v>
      </c>
      <c r="R148" s="90"/>
      <c r="S148" s="89">
        <f>SUM(S146:S147)</f>
        <v>0</v>
      </c>
      <c r="T148" s="91">
        <f>SUM(T146:T147)</f>
        <v>0</v>
      </c>
      <c r="U148" s="90"/>
      <c r="V148" s="315">
        <f>SUM(V146:V147)</f>
        <v>0</v>
      </c>
      <c r="W148" s="367">
        <f>SUM(W146:W147)</f>
        <v>0</v>
      </c>
      <c r="X148" s="368">
        <f>SUM(X146:X147)</f>
        <v>0</v>
      </c>
      <c r="Y148" s="368">
        <f t="shared" si="196"/>
        <v>0</v>
      </c>
      <c r="Z148" s="368" t="e">
        <f>Y148/W148</f>
        <v>#DIV/0!</v>
      </c>
      <c r="AA148" s="369"/>
      <c r="AB148" s="5"/>
      <c r="AC148" s="5"/>
      <c r="AD148" s="5"/>
      <c r="AE148" s="5"/>
      <c r="AF148" s="5"/>
      <c r="AG148" s="5"/>
    </row>
    <row r="149" spans="1:33" ht="30" customHeight="1" thickBot="1" x14ac:dyDescent="0.2">
      <c r="A149" s="92" t="s">
        <v>19</v>
      </c>
      <c r="B149" s="93">
        <v>12</v>
      </c>
      <c r="C149" s="94" t="s">
        <v>201</v>
      </c>
      <c r="D149" s="20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65"/>
      <c r="X149" s="365"/>
      <c r="Y149" s="324"/>
      <c r="Z149" s="365"/>
      <c r="AA149" s="366"/>
      <c r="AB149" s="5"/>
      <c r="AC149" s="5"/>
      <c r="AD149" s="5"/>
      <c r="AE149" s="5"/>
      <c r="AF149" s="5"/>
      <c r="AG149" s="5"/>
    </row>
    <row r="150" spans="1:33" ht="30" customHeight="1" x14ac:dyDescent="0.15">
      <c r="A150" s="81" t="s">
        <v>22</v>
      </c>
      <c r="B150" s="150">
        <v>43842</v>
      </c>
      <c r="C150" s="207" t="s">
        <v>336</v>
      </c>
      <c r="D150" s="210" t="s">
        <v>180</v>
      </c>
      <c r="E150" s="144">
        <v>60</v>
      </c>
      <c r="F150" s="85">
        <v>150</v>
      </c>
      <c r="G150" s="86">
        <f t="shared" ref="G150:G152" si="205">E150*F150</f>
        <v>9000</v>
      </c>
      <c r="H150" s="144">
        <v>60</v>
      </c>
      <c r="I150" s="85">
        <v>150</v>
      </c>
      <c r="J150" s="86">
        <f t="shared" ref="J150:J152" si="206">H150*I150</f>
        <v>9000</v>
      </c>
      <c r="K150" s="84"/>
      <c r="L150" s="85"/>
      <c r="M150" s="86">
        <f t="shared" ref="M150:M152" si="207">K150*L150</f>
        <v>0</v>
      </c>
      <c r="N150" s="84"/>
      <c r="O150" s="85"/>
      <c r="P150" s="86">
        <f t="shared" ref="P150:P152" si="208">N150*O150</f>
        <v>0</v>
      </c>
      <c r="Q150" s="84"/>
      <c r="R150" s="85"/>
      <c r="S150" s="86">
        <f t="shared" ref="S150:S153" si="209">Q150*R150</f>
        <v>0</v>
      </c>
      <c r="T150" s="84"/>
      <c r="U150" s="85"/>
      <c r="V150" s="381">
        <f t="shared" ref="V150:V153" si="210">T150*U150</f>
        <v>0</v>
      </c>
      <c r="W150" s="382">
        <f>G150+M150+S150</f>
        <v>9000</v>
      </c>
      <c r="X150" s="376">
        <f t="shared" ref="X150:X153" si="211">J150+P150+V150</f>
        <v>9000</v>
      </c>
      <c r="Y150" s="376">
        <f t="shared" si="196"/>
        <v>0</v>
      </c>
      <c r="Z150" s="377">
        <f t="shared" ref="Z150:Z153" si="212">Y150/W150</f>
        <v>0</v>
      </c>
      <c r="AA150" s="388"/>
      <c r="AB150" s="58"/>
      <c r="AC150" s="59"/>
      <c r="AD150" s="59"/>
      <c r="AE150" s="59"/>
      <c r="AF150" s="59"/>
      <c r="AG150" s="59"/>
    </row>
    <row r="151" spans="1:33" ht="30" customHeight="1" thickBot="1" x14ac:dyDescent="0.2">
      <c r="A151" s="50" t="s">
        <v>22</v>
      </c>
      <c r="B151" s="138">
        <v>43873</v>
      </c>
      <c r="C151" s="182" t="s">
        <v>337</v>
      </c>
      <c r="D151" s="211" t="s">
        <v>180</v>
      </c>
      <c r="E151" s="140">
        <v>60</v>
      </c>
      <c r="F151" s="55">
        <v>190</v>
      </c>
      <c r="G151" s="56">
        <f t="shared" si="205"/>
        <v>11400</v>
      </c>
      <c r="H151" s="140">
        <v>60</v>
      </c>
      <c r="I151" s="55">
        <v>190</v>
      </c>
      <c r="J151" s="56">
        <f t="shared" si="206"/>
        <v>11400</v>
      </c>
      <c r="K151" s="54"/>
      <c r="L151" s="55"/>
      <c r="M151" s="56">
        <f t="shared" si="207"/>
        <v>0</v>
      </c>
      <c r="N151" s="54"/>
      <c r="O151" s="55"/>
      <c r="P151" s="56">
        <f t="shared" si="208"/>
        <v>0</v>
      </c>
      <c r="Q151" s="54"/>
      <c r="R151" s="55"/>
      <c r="S151" s="56">
        <f t="shared" si="209"/>
        <v>0</v>
      </c>
      <c r="T151" s="54"/>
      <c r="U151" s="55"/>
      <c r="V151" s="351">
        <f t="shared" si="210"/>
        <v>0</v>
      </c>
      <c r="W151" s="389">
        <f>G151+M151+S151</f>
        <v>11400</v>
      </c>
      <c r="X151" s="357">
        <f t="shared" si="211"/>
        <v>11400</v>
      </c>
      <c r="Y151" s="357">
        <f t="shared" si="196"/>
        <v>0</v>
      </c>
      <c r="Z151" s="358">
        <f t="shared" si="212"/>
        <v>0</v>
      </c>
      <c r="AA151" s="390"/>
      <c r="AB151" s="59"/>
      <c r="AC151" s="59"/>
      <c r="AD151" s="59"/>
      <c r="AE151" s="59"/>
      <c r="AF151" s="59"/>
      <c r="AG151" s="59"/>
    </row>
    <row r="152" spans="1:33" ht="30" hidden="1" customHeight="1" x14ac:dyDescent="0.15">
      <c r="A152" s="60" t="s">
        <v>22</v>
      </c>
      <c r="B152" s="145">
        <v>43902</v>
      </c>
      <c r="C152" s="88" t="s">
        <v>202</v>
      </c>
      <c r="D152" s="212" t="s">
        <v>180</v>
      </c>
      <c r="E152" s="142"/>
      <c r="F152" s="64"/>
      <c r="G152" s="65">
        <f t="shared" si="205"/>
        <v>0</v>
      </c>
      <c r="H152" s="142"/>
      <c r="I152" s="64"/>
      <c r="J152" s="65">
        <f t="shared" si="206"/>
        <v>0</v>
      </c>
      <c r="K152" s="63"/>
      <c r="L152" s="64"/>
      <c r="M152" s="65">
        <f t="shared" si="207"/>
        <v>0</v>
      </c>
      <c r="N152" s="63"/>
      <c r="O152" s="64"/>
      <c r="P152" s="65">
        <f t="shared" si="208"/>
        <v>0</v>
      </c>
      <c r="Q152" s="63"/>
      <c r="R152" s="64"/>
      <c r="S152" s="65">
        <f t="shared" si="209"/>
        <v>0</v>
      </c>
      <c r="T152" s="63"/>
      <c r="U152" s="64"/>
      <c r="V152" s="374">
        <f t="shared" si="210"/>
        <v>0</v>
      </c>
      <c r="W152" s="384">
        <f>G152+M152+S152</f>
        <v>0</v>
      </c>
      <c r="X152" s="357">
        <f t="shared" si="211"/>
        <v>0</v>
      </c>
      <c r="Y152" s="357">
        <f t="shared" si="196"/>
        <v>0</v>
      </c>
      <c r="Z152" s="358" t="e">
        <f t="shared" si="212"/>
        <v>#DIV/0!</v>
      </c>
      <c r="AA152" s="391"/>
      <c r="AB152" s="59"/>
      <c r="AC152" s="59"/>
      <c r="AD152" s="59"/>
      <c r="AE152" s="59"/>
      <c r="AF152" s="59"/>
      <c r="AG152" s="59"/>
    </row>
    <row r="153" spans="1:33" ht="30" hidden="1" customHeight="1" thickBot="1" x14ac:dyDescent="0.2">
      <c r="A153" s="60" t="s">
        <v>22</v>
      </c>
      <c r="B153" s="145">
        <v>43933</v>
      </c>
      <c r="C153" s="239" t="s">
        <v>252</v>
      </c>
      <c r="D153" s="213"/>
      <c r="E153" s="142"/>
      <c r="F153" s="64">
        <v>0.22</v>
      </c>
      <c r="G153" s="65">
        <f>E153*F153</f>
        <v>0</v>
      </c>
      <c r="H153" s="142"/>
      <c r="I153" s="64">
        <v>0.22</v>
      </c>
      <c r="J153" s="65">
        <f>H153*I153</f>
        <v>0</v>
      </c>
      <c r="K153" s="63"/>
      <c r="L153" s="64">
        <v>0.22</v>
      </c>
      <c r="M153" s="65">
        <f>K153*L153</f>
        <v>0</v>
      </c>
      <c r="N153" s="63"/>
      <c r="O153" s="64">
        <v>0.22</v>
      </c>
      <c r="P153" s="65">
        <f>N153*O153</f>
        <v>0</v>
      </c>
      <c r="Q153" s="63"/>
      <c r="R153" s="64">
        <v>0.22</v>
      </c>
      <c r="S153" s="65">
        <f t="shared" si="209"/>
        <v>0</v>
      </c>
      <c r="T153" s="63"/>
      <c r="U153" s="64">
        <v>0.22</v>
      </c>
      <c r="V153" s="374">
        <f t="shared" si="210"/>
        <v>0</v>
      </c>
      <c r="W153" s="360">
        <f>G153+M153+S153</f>
        <v>0</v>
      </c>
      <c r="X153" s="361">
        <f t="shared" si="211"/>
        <v>0</v>
      </c>
      <c r="Y153" s="361">
        <f t="shared" si="196"/>
        <v>0</v>
      </c>
      <c r="Z153" s="362" t="e">
        <f t="shared" si="212"/>
        <v>#DIV/0!</v>
      </c>
      <c r="AA153" s="363"/>
      <c r="AB153" s="5"/>
      <c r="AC153" s="5"/>
      <c r="AD153" s="5"/>
      <c r="AE153" s="5"/>
      <c r="AF153" s="5"/>
      <c r="AG153" s="5"/>
    </row>
    <row r="154" spans="1:33" ht="30" customHeight="1" thickBot="1" x14ac:dyDescent="0.2">
      <c r="A154" s="111" t="s">
        <v>203</v>
      </c>
      <c r="B154" s="112"/>
      <c r="C154" s="113"/>
      <c r="D154" s="209"/>
      <c r="E154" s="115">
        <f>SUM(E150:E152)</f>
        <v>120</v>
      </c>
      <c r="F154" s="90"/>
      <c r="G154" s="89">
        <f>SUM(G150:G153)</f>
        <v>20400</v>
      </c>
      <c r="H154" s="115">
        <f>SUM(H150:H152)</f>
        <v>120</v>
      </c>
      <c r="I154" s="90"/>
      <c r="J154" s="89">
        <f>SUM(J150:J153)</f>
        <v>20400</v>
      </c>
      <c r="K154" s="91">
        <f>SUM(K150:K152)</f>
        <v>0</v>
      </c>
      <c r="L154" s="90"/>
      <c r="M154" s="89">
        <f>SUM(M150:M153)</f>
        <v>0</v>
      </c>
      <c r="N154" s="91">
        <f>SUM(N150:N152)</f>
        <v>0</v>
      </c>
      <c r="O154" s="90"/>
      <c r="P154" s="89">
        <f>SUM(P150:P153)</f>
        <v>0</v>
      </c>
      <c r="Q154" s="91">
        <f>SUM(Q150:Q152)</f>
        <v>0</v>
      </c>
      <c r="R154" s="90"/>
      <c r="S154" s="89">
        <f>SUM(S150:S153)</f>
        <v>0</v>
      </c>
      <c r="T154" s="91">
        <f>SUM(T150:T152)</f>
        <v>0</v>
      </c>
      <c r="U154" s="90"/>
      <c r="V154" s="315">
        <f>SUM(V150:V153)</f>
        <v>0</v>
      </c>
      <c r="W154" s="367">
        <f t="shared" ref="W154:X154" si="213">SUM(W150:W153)</f>
        <v>20400</v>
      </c>
      <c r="X154" s="368">
        <f t="shared" si="213"/>
        <v>20400</v>
      </c>
      <c r="Y154" s="368">
        <f t="shared" si="196"/>
        <v>0</v>
      </c>
      <c r="Z154" s="368">
        <f>Y154/W154</f>
        <v>0</v>
      </c>
      <c r="AA154" s="369"/>
      <c r="AB154" s="5"/>
      <c r="AC154" s="5"/>
      <c r="AD154" s="5"/>
      <c r="AE154" s="5"/>
      <c r="AF154" s="5"/>
      <c r="AG154" s="5"/>
    </row>
    <row r="155" spans="1:33" ht="30" customHeight="1" thickBot="1" x14ac:dyDescent="0.2">
      <c r="A155" s="92" t="s">
        <v>19</v>
      </c>
      <c r="B155" s="234">
        <v>13</v>
      </c>
      <c r="C155" s="94" t="s">
        <v>204</v>
      </c>
      <c r="D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65"/>
      <c r="X155" s="365"/>
      <c r="Y155" s="324"/>
      <c r="Z155" s="365"/>
      <c r="AA155" s="366"/>
      <c r="AB155" s="4"/>
      <c r="AC155" s="5"/>
      <c r="AD155" s="5"/>
      <c r="AE155" s="5"/>
      <c r="AF155" s="5"/>
      <c r="AG155" s="5"/>
    </row>
    <row r="156" spans="1:33" ht="30" customHeight="1" x14ac:dyDescent="0.15">
      <c r="A156" s="199" t="s">
        <v>20</v>
      </c>
      <c r="B156" s="200" t="s">
        <v>205</v>
      </c>
      <c r="C156" s="229" t="s">
        <v>206</v>
      </c>
      <c r="D156" s="68"/>
      <c r="E156" s="69">
        <f>SUM(E157:E159)</f>
        <v>3</v>
      </c>
      <c r="F156" s="70"/>
      <c r="G156" s="71">
        <f>SUM(G157:G160)</f>
        <v>30000</v>
      </c>
      <c r="H156" s="69">
        <f>SUM(H157:H159)</f>
        <v>3</v>
      </c>
      <c r="I156" s="70"/>
      <c r="J156" s="71">
        <f>SUM(J157:J160)</f>
        <v>30000</v>
      </c>
      <c r="K156" s="69">
        <f>SUM(K157:K159)</f>
        <v>0</v>
      </c>
      <c r="L156" s="70"/>
      <c r="M156" s="71">
        <f>SUM(M157:M160)</f>
        <v>0</v>
      </c>
      <c r="N156" s="69">
        <f>SUM(N157:N159)</f>
        <v>0</v>
      </c>
      <c r="O156" s="70"/>
      <c r="P156" s="71">
        <f>SUM(P157:P160)</f>
        <v>0</v>
      </c>
      <c r="Q156" s="69">
        <f>SUM(Q157:Q159)</f>
        <v>0</v>
      </c>
      <c r="R156" s="70"/>
      <c r="S156" s="71">
        <f>SUM(S157:S160)</f>
        <v>0</v>
      </c>
      <c r="T156" s="69">
        <f>SUM(T157:T159)</f>
        <v>0</v>
      </c>
      <c r="U156" s="70"/>
      <c r="V156" s="350">
        <f>SUM(V157:V160)</f>
        <v>0</v>
      </c>
      <c r="W156" s="353">
        <f>SUM(W157:W160)</f>
        <v>30000</v>
      </c>
      <c r="X156" s="354">
        <f>SUM(X157:X160)</f>
        <v>30000</v>
      </c>
      <c r="Y156" s="354">
        <f t="shared" si="196"/>
        <v>0</v>
      </c>
      <c r="Z156" s="354">
        <f>Y156/W156</f>
        <v>0</v>
      </c>
      <c r="AA156" s="355"/>
      <c r="AB156" s="49"/>
      <c r="AC156" s="49"/>
      <c r="AD156" s="49"/>
      <c r="AE156" s="49"/>
      <c r="AF156" s="49"/>
      <c r="AG156" s="49"/>
    </row>
    <row r="157" spans="1:33" ht="30" customHeight="1" thickBot="1" x14ac:dyDescent="0.2">
      <c r="A157" s="50" t="s">
        <v>22</v>
      </c>
      <c r="B157" s="201" t="s">
        <v>207</v>
      </c>
      <c r="C157" s="230" t="s">
        <v>338</v>
      </c>
      <c r="D157" s="263" t="s">
        <v>25</v>
      </c>
      <c r="E157" s="54">
        <v>3</v>
      </c>
      <c r="F157" s="55">
        <v>10000</v>
      </c>
      <c r="G157" s="56">
        <f t="shared" ref="G157:G159" si="214">E157*F157</f>
        <v>30000</v>
      </c>
      <c r="H157" s="54">
        <v>3</v>
      </c>
      <c r="I157" s="55">
        <v>10000</v>
      </c>
      <c r="J157" s="56">
        <f t="shared" ref="J157:J159" si="215">H157*I157</f>
        <v>30000</v>
      </c>
      <c r="K157" s="54"/>
      <c r="L157" s="55"/>
      <c r="M157" s="56">
        <f t="shared" ref="M157:M160" si="216">K157*L157</f>
        <v>0</v>
      </c>
      <c r="N157" s="54"/>
      <c r="O157" s="55"/>
      <c r="P157" s="56">
        <f t="shared" ref="P157:P160" si="217">N157*O157</f>
        <v>0</v>
      </c>
      <c r="Q157" s="54"/>
      <c r="R157" s="55"/>
      <c r="S157" s="56">
        <f t="shared" ref="S157:S160" si="218">Q157*R157</f>
        <v>0</v>
      </c>
      <c r="T157" s="54"/>
      <c r="U157" s="55"/>
      <c r="V157" s="351">
        <f t="shared" ref="V157:V160" si="219">T157*U157</f>
        <v>0</v>
      </c>
      <c r="W157" s="356">
        <f t="shared" ref="W157:W182" si="220">G157+M157+S157</f>
        <v>30000</v>
      </c>
      <c r="X157" s="357">
        <f t="shared" ref="X157:X182" si="221">J157+P157+V157</f>
        <v>30000</v>
      </c>
      <c r="Y157" s="357">
        <f t="shared" si="196"/>
        <v>0</v>
      </c>
      <c r="Z157" s="358">
        <f t="shared" ref="Z157:Z182" si="222">Y157/W157</f>
        <v>0</v>
      </c>
      <c r="AA157" s="359"/>
      <c r="AB157" s="59"/>
      <c r="AC157" s="59"/>
      <c r="AD157" s="59"/>
      <c r="AE157" s="59"/>
      <c r="AF157" s="59"/>
      <c r="AG157" s="59"/>
    </row>
    <row r="158" spans="1:33" ht="30" hidden="1" customHeight="1" x14ac:dyDescent="0.15">
      <c r="A158" s="50" t="s">
        <v>22</v>
      </c>
      <c r="B158" s="201" t="s">
        <v>208</v>
      </c>
      <c r="C158" s="231" t="s">
        <v>209</v>
      </c>
      <c r="D158" s="263" t="s">
        <v>86</v>
      </c>
      <c r="E158" s="54"/>
      <c r="F158" s="55"/>
      <c r="G158" s="56">
        <f t="shared" si="214"/>
        <v>0</v>
      </c>
      <c r="H158" s="54"/>
      <c r="I158" s="55"/>
      <c r="J158" s="56">
        <f t="shared" si="215"/>
        <v>0</v>
      </c>
      <c r="K158" s="54"/>
      <c r="L158" s="55"/>
      <c r="M158" s="56">
        <f t="shared" si="216"/>
        <v>0</v>
      </c>
      <c r="N158" s="54"/>
      <c r="O158" s="55"/>
      <c r="P158" s="56">
        <f t="shared" si="217"/>
        <v>0</v>
      </c>
      <c r="Q158" s="54"/>
      <c r="R158" s="55"/>
      <c r="S158" s="56">
        <f t="shared" si="218"/>
        <v>0</v>
      </c>
      <c r="T158" s="54"/>
      <c r="U158" s="55"/>
      <c r="V158" s="351">
        <f t="shared" si="219"/>
        <v>0</v>
      </c>
      <c r="W158" s="356">
        <f t="shared" si="220"/>
        <v>0</v>
      </c>
      <c r="X158" s="357">
        <f t="shared" si="221"/>
        <v>0</v>
      </c>
      <c r="Y158" s="357">
        <f t="shared" si="196"/>
        <v>0</v>
      </c>
      <c r="Z158" s="358" t="e">
        <f t="shared" si="222"/>
        <v>#DIV/0!</v>
      </c>
      <c r="AA158" s="359"/>
      <c r="AB158" s="59"/>
      <c r="AC158" s="59"/>
      <c r="AD158" s="59"/>
      <c r="AE158" s="59"/>
      <c r="AF158" s="59"/>
      <c r="AG158" s="59"/>
    </row>
    <row r="159" spans="1:33" ht="30" hidden="1" customHeight="1" x14ac:dyDescent="0.15">
      <c r="A159" s="50" t="s">
        <v>22</v>
      </c>
      <c r="B159" s="201" t="s">
        <v>210</v>
      </c>
      <c r="C159" s="231" t="s">
        <v>211</v>
      </c>
      <c r="D159" s="53" t="s">
        <v>86</v>
      </c>
      <c r="E159" s="54"/>
      <c r="F159" s="55"/>
      <c r="G159" s="56">
        <f t="shared" si="214"/>
        <v>0</v>
      </c>
      <c r="H159" s="54"/>
      <c r="I159" s="55"/>
      <c r="J159" s="56">
        <f t="shared" si="215"/>
        <v>0</v>
      </c>
      <c r="K159" s="54"/>
      <c r="L159" s="55"/>
      <c r="M159" s="56">
        <f t="shared" si="216"/>
        <v>0</v>
      </c>
      <c r="N159" s="54"/>
      <c r="O159" s="55"/>
      <c r="P159" s="56">
        <f t="shared" si="217"/>
        <v>0</v>
      </c>
      <c r="Q159" s="54"/>
      <c r="R159" s="55"/>
      <c r="S159" s="56">
        <f t="shared" si="218"/>
        <v>0</v>
      </c>
      <c r="T159" s="54"/>
      <c r="U159" s="55"/>
      <c r="V159" s="351">
        <f t="shared" si="219"/>
        <v>0</v>
      </c>
      <c r="W159" s="356">
        <f t="shared" si="220"/>
        <v>0</v>
      </c>
      <c r="X159" s="357">
        <f t="shared" si="221"/>
        <v>0</v>
      </c>
      <c r="Y159" s="357">
        <f t="shared" si="196"/>
        <v>0</v>
      </c>
      <c r="Z159" s="358" t="e">
        <f t="shared" si="222"/>
        <v>#DIV/0!</v>
      </c>
      <c r="AA159" s="359"/>
      <c r="AB159" s="59"/>
      <c r="AC159" s="59"/>
      <c r="AD159" s="59"/>
      <c r="AE159" s="59"/>
      <c r="AF159" s="59"/>
      <c r="AG159" s="59"/>
    </row>
    <row r="160" spans="1:33" ht="30" hidden="1" customHeight="1" thickBot="1" x14ac:dyDescent="0.2">
      <c r="A160" s="73" t="s">
        <v>22</v>
      </c>
      <c r="B160" s="235" t="s">
        <v>212</v>
      </c>
      <c r="C160" s="231" t="s">
        <v>213</v>
      </c>
      <c r="D160" s="74"/>
      <c r="E160" s="75"/>
      <c r="F160" s="269">
        <v>0.22</v>
      </c>
      <c r="G160" s="77">
        <f>E160*F160</f>
        <v>0</v>
      </c>
      <c r="H160" s="75"/>
      <c r="I160" s="269">
        <v>0.22</v>
      </c>
      <c r="J160" s="77">
        <f>H160*I160</f>
        <v>0</v>
      </c>
      <c r="K160" s="75"/>
      <c r="L160" s="269">
        <v>0.22</v>
      </c>
      <c r="M160" s="77">
        <f t="shared" si="216"/>
        <v>0</v>
      </c>
      <c r="N160" s="75"/>
      <c r="O160" s="269">
        <v>0.22</v>
      </c>
      <c r="P160" s="77">
        <f t="shared" si="217"/>
        <v>0</v>
      </c>
      <c r="Q160" s="75"/>
      <c r="R160" s="269">
        <v>0.22</v>
      </c>
      <c r="S160" s="77">
        <f t="shared" si="218"/>
        <v>0</v>
      </c>
      <c r="T160" s="75"/>
      <c r="U160" s="269">
        <v>0.22</v>
      </c>
      <c r="V160" s="352">
        <f t="shared" si="219"/>
        <v>0</v>
      </c>
      <c r="W160" s="360">
        <f t="shared" si="220"/>
        <v>0</v>
      </c>
      <c r="X160" s="361">
        <f t="shared" si="221"/>
        <v>0</v>
      </c>
      <c r="Y160" s="361">
        <f t="shared" si="196"/>
        <v>0</v>
      </c>
      <c r="Z160" s="362" t="e">
        <f t="shared" si="222"/>
        <v>#DIV/0!</v>
      </c>
      <c r="AA160" s="363"/>
      <c r="AB160" s="59"/>
      <c r="AC160" s="59"/>
      <c r="AD160" s="59"/>
      <c r="AE160" s="59"/>
      <c r="AF160" s="59"/>
      <c r="AG160" s="59"/>
    </row>
    <row r="161" spans="1:33" ht="30" customHeight="1" x14ac:dyDescent="0.15">
      <c r="A161" s="228" t="s">
        <v>20</v>
      </c>
      <c r="B161" s="236" t="s">
        <v>205</v>
      </c>
      <c r="C161" s="232" t="s">
        <v>214</v>
      </c>
      <c r="D161" s="44"/>
      <c r="E161" s="45">
        <f>SUM(E162:E164)</f>
        <v>7</v>
      </c>
      <c r="F161" s="46"/>
      <c r="G161" s="47">
        <f>SUM(G162:G165)</f>
        <v>92000</v>
      </c>
      <c r="H161" s="45">
        <f>SUM(H162:H164)</f>
        <v>7</v>
      </c>
      <c r="I161" s="46"/>
      <c r="J161" s="47">
        <f>SUM(J162:J165)</f>
        <v>92000</v>
      </c>
      <c r="K161" s="45">
        <f>SUM(K162:K164)</f>
        <v>0</v>
      </c>
      <c r="L161" s="46"/>
      <c r="M161" s="47">
        <f>SUM(M162:M165)</f>
        <v>0</v>
      </c>
      <c r="N161" s="45">
        <f>SUM(N162:N164)</f>
        <v>0</v>
      </c>
      <c r="O161" s="46"/>
      <c r="P161" s="47">
        <f>SUM(P162:P165)</f>
        <v>0</v>
      </c>
      <c r="Q161" s="45">
        <f>SUM(Q162:Q164)</f>
        <v>0</v>
      </c>
      <c r="R161" s="46"/>
      <c r="S161" s="47">
        <f>SUM(S162:S165)</f>
        <v>0</v>
      </c>
      <c r="T161" s="45">
        <f>SUM(T162:T164)</f>
        <v>0</v>
      </c>
      <c r="U161" s="46"/>
      <c r="V161" s="47">
        <f>SUM(V162:V165)</f>
        <v>0</v>
      </c>
      <c r="W161" s="47">
        <f>SUM(W162:W165)</f>
        <v>92000</v>
      </c>
      <c r="X161" s="47">
        <f>SUM(X162:X165)</f>
        <v>92000</v>
      </c>
      <c r="Y161" s="47">
        <f t="shared" si="196"/>
        <v>0</v>
      </c>
      <c r="Z161" s="47">
        <f>Y161/W161</f>
        <v>0</v>
      </c>
      <c r="AA161" s="47"/>
      <c r="AB161" s="49"/>
      <c r="AC161" s="49"/>
      <c r="AD161" s="49"/>
      <c r="AE161" s="49"/>
      <c r="AF161" s="49"/>
      <c r="AG161" s="49"/>
    </row>
    <row r="162" spans="1:33" ht="59.25" customHeight="1" x14ac:dyDescent="0.15">
      <c r="A162" s="50" t="s">
        <v>22</v>
      </c>
      <c r="B162" s="201" t="s">
        <v>215</v>
      </c>
      <c r="C162" s="96" t="s">
        <v>339</v>
      </c>
      <c r="D162" s="53" t="s">
        <v>334</v>
      </c>
      <c r="E162" s="54">
        <v>1</v>
      </c>
      <c r="F162" s="55">
        <v>41000</v>
      </c>
      <c r="G162" s="56">
        <f t="shared" ref="G162:G165" si="223">E162*F162</f>
        <v>41000</v>
      </c>
      <c r="H162" s="54">
        <v>1</v>
      </c>
      <c r="I162" s="55">
        <v>41000</v>
      </c>
      <c r="J162" s="56">
        <f t="shared" ref="J162:J165" si="224">H162*I162</f>
        <v>41000</v>
      </c>
      <c r="K162" s="54"/>
      <c r="L162" s="55"/>
      <c r="M162" s="56">
        <f t="shared" ref="M162:M165" si="225">K162*L162</f>
        <v>0</v>
      </c>
      <c r="N162" s="54"/>
      <c r="O162" s="55"/>
      <c r="P162" s="56">
        <f t="shared" ref="P162:P165" si="226">N162*O162</f>
        <v>0</v>
      </c>
      <c r="Q162" s="54"/>
      <c r="R162" s="55"/>
      <c r="S162" s="56">
        <f t="shared" ref="S162:S165" si="227">Q162*R162</f>
        <v>0</v>
      </c>
      <c r="T162" s="54"/>
      <c r="U162" s="55"/>
      <c r="V162" s="56">
        <f t="shared" ref="V162:V165" si="228">T162*U162</f>
        <v>0</v>
      </c>
      <c r="W162" s="57">
        <f t="shared" si="220"/>
        <v>41000</v>
      </c>
      <c r="X162" s="274">
        <f t="shared" si="221"/>
        <v>41000</v>
      </c>
      <c r="Y162" s="274">
        <f t="shared" si="196"/>
        <v>0</v>
      </c>
      <c r="Z162" s="282">
        <f t="shared" si="222"/>
        <v>0</v>
      </c>
      <c r="AA162" s="240"/>
      <c r="AB162" s="59"/>
      <c r="AC162" s="59"/>
      <c r="AD162" s="59"/>
      <c r="AE162" s="59"/>
      <c r="AF162" s="59"/>
      <c r="AG162" s="59"/>
    </row>
    <row r="163" spans="1:33" ht="30" customHeight="1" thickBot="1" x14ac:dyDescent="0.2">
      <c r="A163" s="50" t="s">
        <v>22</v>
      </c>
      <c r="B163" s="201" t="s">
        <v>217</v>
      </c>
      <c r="C163" s="96" t="s">
        <v>340</v>
      </c>
      <c r="D163" s="53" t="s">
        <v>334</v>
      </c>
      <c r="E163" s="54">
        <v>6</v>
      </c>
      <c r="F163" s="55">
        <v>8500</v>
      </c>
      <c r="G163" s="56">
        <f t="shared" si="223"/>
        <v>51000</v>
      </c>
      <c r="H163" s="54">
        <v>6</v>
      </c>
      <c r="I163" s="55">
        <v>8500</v>
      </c>
      <c r="J163" s="56">
        <f t="shared" si="224"/>
        <v>51000</v>
      </c>
      <c r="K163" s="54"/>
      <c r="L163" s="55"/>
      <c r="M163" s="56">
        <f t="shared" si="225"/>
        <v>0</v>
      </c>
      <c r="N163" s="54"/>
      <c r="O163" s="55"/>
      <c r="P163" s="56">
        <f t="shared" si="226"/>
        <v>0</v>
      </c>
      <c r="Q163" s="54"/>
      <c r="R163" s="55"/>
      <c r="S163" s="56">
        <f t="shared" si="227"/>
        <v>0</v>
      </c>
      <c r="T163" s="54"/>
      <c r="U163" s="55"/>
      <c r="V163" s="56">
        <f t="shared" si="228"/>
        <v>0</v>
      </c>
      <c r="W163" s="57">
        <f t="shared" si="220"/>
        <v>51000</v>
      </c>
      <c r="X163" s="274">
        <f t="shared" si="221"/>
        <v>51000</v>
      </c>
      <c r="Y163" s="274">
        <f t="shared" si="196"/>
        <v>0</v>
      </c>
      <c r="Z163" s="282">
        <f t="shared" si="222"/>
        <v>0</v>
      </c>
      <c r="AA163" s="240"/>
      <c r="AB163" s="59"/>
      <c r="AC163" s="59"/>
      <c r="AD163" s="59"/>
      <c r="AE163" s="59"/>
      <c r="AF163" s="59"/>
      <c r="AG163" s="59"/>
    </row>
    <row r="164" spans="1:33" ht="30" hidden="1" customHeight="1" x14ac:dyDescent="0.15">
      <c r="A164" s="60" t="s">
        <v>22</v>
      </c>
      <c r="B164" s="225" t="s">
        <v>218</v>
      </c>
      <c r="C164" s="96" t="s">
        <v>216</v>
      </c>
      <c r="D164" s="62"/>
      <c r="E164" s="63"/>
      <c r="F164" s="64"/>
      <c r="G164" s="65">
        <f t="shared" si="223"/>
        <v>0</v>
      </c>
      <c r="H164" s="63"/>
      <c r="I164" s="64"/>
      <c r="J164" s="65">
        <f t="shared" si="224"/>
        <v>0</v>
      </c>
      <c r="K164" s="63"/>
      <c r="L164" s="64"/>
      <c r="M164" s="65">
        <f t="shared" si="225"/>
        <v>0</v>
      </c>
      <c r="N164" s="63"/>
      <c r="O164" s="64"/>
      <c r="P164" s="65">
        <f t="shared" si="226"/>
        <v>0</v>
      </c>
      <c r="Q164" s="63"/>
      <c r="R164" s="64"/>
      <c r="S164" s="65">
        <f t="shared" si="227"/>
        <v>0</v>
      </c>
      <c r="T164" s="63"/>
      <c r="U164" s="64"/>
      <c r="V164" s="65">
        <f t="shared" si="228"/>
        <v>0</v>
      </c>
      <c r="W164" s="66">
        <f t="shared" si="220"/>
        <v>0</v>
      </c>
      <c r="X164" s="274">
        <f t="shared" si="221"/>
        <v>0</v>
      </c>
      <c r="Y164" s="274">
        <f t="shared" si="196"/>
        <v>0</v>
      </c>
      <c r="Z164" s="282" t="e">
        <f t="shared" si="222"/>
        <v>#DIV/0!</v>
      </c>
      <c r="AA164" s="249"/>
      <c r="AB164" s="59"/>
      <c r="AC164" s="59"/>
      <c r="AD164" s="59"/>
      <c r="AE164" s="59"/>
      <c r="AF164" s="59"/>
      <c r="AG164" s="59"/>
    </row>
    <row r="165" spans="1:33" ht="30" hidden="1" customHeight="1" thickBot="1" x14ac:dyDescent="0.2">
      <c r="A165" s="60" t="s">
        <v>22</v>
      </c>
      <c r="B165" s="225" t="s">
        <v>219</v>
      </c>
      <c r="C165" s="97" t="s">
        <v>220</v>
      </c>
      <c r="D165" s="74"/>
      <c r="E165" s="270"/>
      <c r="F165" s="64">
        <v>0.22</v>
      </c>
      <c r="G165" s="65">
        <f t="shared" si="223"/>
        <v>0</v>
      </c>
      <c r="H165" s="270"/>
      <c r="I165" s="64">
        <v>0.22</v>
      </c>
      <c r="J165" s="65">
        <f t="shared" si="224"/>
        <v>0</v>
      </c>
      <c r="K165" s="270"/>
      <c r="L165" s="64">
        <v>0.22</v>
      </c>
      <c r="M165" s="65">
        <f t="shared" si="225"/>
        <v>0</v>
      </c>
      <c r="N165" s="270"/>
      <c r="O165" s="64">
        <v>0.22</v>
      </c>
      <c r="P165" s="65">
        <f t="shared" si="226"/>
        <v>0</v>
      </c>
      <c r="Q165" s="270"/>
      <c r="R165" s="64">
        <v>0.22</v>
      </c>
      <c r="S165" s="65">
        <f t="shared" si="227"/>
        <v>0</v>
      </c>
      <c r="T165" s="270"/>
      <c r="U165" s="64">
        <v>0.22</v>
      </c>
      <c r="V165" s="65">
        <f t="shared" si="228"/>
        <v>0</v>
      </c>
      <c r="W165" s="66">
        <f t="shared" si="220"/>
        <v>0</v>
      </c>
      <c r="X165" s="274">
        <f t="shared" si="221"/>
        <v>0</v>
      </c>
      <c r="Y165" s="274">
        <f t="shared" si="196"/>
        <v>0</v>
      </c>
      <c r="Z165" s="282" t="e">
        <f t="shared" si="222"/>
        <v>#DIV/0!</v>
      </c>
      <c r="AA165" s="251"/>
      <c r="AB165" s="59"/>
      <c r="AC165" s="59"/>
      <c r="AD165" s="59"/>
      <c r="AE165" s="59"/>
      <c r="AF165" s="59"/>
      <c r="AG165" s="59"/>
    </row>
    <row r="166" spans="1:33" ht="30" hidden="1" customHeight="1" x14ac:dyDescent="0.15">
      <c r="A166" s="199" t="s">
        <v>20</v>
      </c>
      <c r="B166" s="237" t="s">
        <v>221</v>
      </c>
      <c r="C166" s="232" t="s">
        <v>222</v>
      </c>
      <c r="D166" s="68"/>
      <c r="E166" s="69">
        <f>SUM(E167:E169)</f>
        <v>0</v>
      </c>
      <c r="F166" s="70"/>
      <c r="G166" s="71">
        <f>SUM(G167:G169)</f>
        <v>0</v>
      </c>
      <c r="H166" s="69">
        <f>SUM(H167:H169)</f>
        <v>0</v>
      </c>
      <c r="I166" s="70"/>
      <c r="J166" s="71">
        <f>SUM(J167:J169)</f>
        <v>0</v>
      </c>
      <c r="K166" s="69">
        <f>SUM(K167:K169)</f>
        <v>0</v>
      </c>
      <c r="L166" s="70"/>
      <c r="M166" s="71">
        <f>SUM(M167:M169)</f>
        <v>0</v>
      </c>
      <c r="N166" s="69">
        <f>SUM(N167:N169)</f>
        <v>0</v>
      </c>
      <c r="O166" s="70"/>
      <c r="P166" s="71">
        <f>SUM(P167:P169)</f>
        <v>0</v>
      </c>
      <c r="Q166" s="69">
        <f>SUM(Q167:Q169)</f>
        <v>0</v>
      </c>
      <c r="R166" s="70"/>
      <c r="S166" s="71">
        <f>SUM(S167:S169)</f>
        <v>0</v>
      </c>
      <c r="T166" s="69">
        <f>SUM(T167:T169)</f>
        <v>0</v>
      </c>
      <c r="U166" s="70"/>
      <c r="V166" s="71">
        <f>SUM(V167:V169)</f>
        <v>0</v>
      </c>
      <c r="W166" s="71">
        <f>SUM(W167:W169)</f>
        <v>0</v>
      </c>
      <c r="X166" s="71">
        <f>SUM(X167:X169)</f>
        <v>0</v>
      </c>
      <c r="Y166" s="71">
        <f t="shared" si="196"/>
        <v>0</v>
      </c>
      <c r="Z166" s="71" t="e">
        <f>Y166/W166</f>
        <v>#DIV/0!</v>
      </c>
      <c r="AA166" s="257"/>
      <c r="AB166" s="49"/>
      <c r="AC166" s="49"/>
      <c r="AD166" s="49"/>
      <c r="AE166" s="49"/>
      <c r="AF166" s="49"/>
      <c r="AG166" s="49"/>
    </row>
    <row r="167" spans="1:33" ht="30" hidden="1" customHeight="1" x14ac:dyDescent="0.15">
      <c r="A167" s="50" t="s">
        <v>22</v>
      </c>
      <c r="B167" s="201" t="s">
        <v>223</v>
      </c>
      <c r="C167" s="96" t="s">
        <v>224</v>
      </c>
      <c r="D167" s="53"/>
      <c r="E167" s="54"/>
      <c r="F167" s="55"/>
      <c r="G167" s="56">
        <f t="shared" ref="G167:G169" si="229">E167*F167</f>
        <v>0</v>
      </c>
      <c r="H167" s="54"/>
      <c r="I167" s="55"/>
      <c r="J167" s="56">
        <f t="shared" ref="J167:J169" si="230">H167*I167</f>
        <v>0</v>
      </c>
      <c r="K167" s="54"/>
      <c r="L167" s="55"/>
      <c r="M167" s="56">
        <f t="shared" ref="M167:M169" si="231">K167*L167</f>
        <v>0</v>
      </c>
      <c r="N167" s="54"/>
      <c r="O167" s="55"/>
      <c r="P167" s="56">
        <f t="shared" ref="P167:P169" si="232">N167*O167</f>
        <v>0</v>
      </c>
      <c r="Q167" s="54"/>
      <c r="R167" s="55"/>
      <c r="S167" s="56">
        <f t="shared" ref="S167:S169" si="233">Q167*R167</f>
        <v>0</v>
      </c>
      <c r="T167" s="54"/>
      <c r="U167" s="55"/>
      <c r="V167" s="56">
        <f t="shared" ref="V167:V169" si="234">T167*U167</f>
        <v>0</v>
      </c>
      <c r="W167" s="57">
        <f t="shared" si="220"/>
        <v>0</v>
      </c>
      <c r="X167" s="274">
        <f t="shared" si="221"/>
        <v>0</v>
      </c>
      <c r="Y167" s="274">
        <f t="shared" si="196"/>
        <v>0</v>
      </c>
      <c r="Z167" s="282" t="e">
        <f t="shared" si="222"/>
        <v>#DIV/0!</v>
      </c>
      <c r="AA167" s="255"/>
      <c r="AB167" s="59"/>
      <c r="AC167" s="59"/>
      <c r="AD167" s="59"/>
      <c r="AE167" s="59"/>
      <c r="AF167" s="59"/>
      <c r="AG167" s="59"/>
    </row>
    <row r="168" spans="1:33" ht="30" hidden="1" customHeight="1" x14ac:dyDescent="0.15">
      <c r="A168" s="50" t="s">
        <v>22</v>
      </c>
      <c r="B168" s="201" t="s">
        <v>225</v>
      </c>
      <c r="C168" s="96" t="s">
        <v>224</v>
      </c>
      <c r="D168" s="53"/>
      <c r="E168" s="54"/>
      <c r="F168" s="55"/>
      <c r="G168" s="56">
        <f t="shared" si="229"/>
        <v>0</v>
      </c>
      <c r="H168" s="54"/>
      <c r="I168" s="55"/>
      <c r="J168" s="56">
        <f t="shared" si="230"/>
        <v>0</v>
      </c>
      <c r="K168" s="54"/>
      <c r="L168" s="55"/>
      <c r="M168" s="56">
        <f t="shared" si="231"/>
        <v>0</v>
      </c>
      <c r="N168" s="54"/>
      <c r="O168" s="55"/>
      <c r="P168" s="56">
        <f t="shared" si="232"/>
        <v>0</v>
      </c>
      <c r="Q168" s="54"/>
      <c r="R168" s="55"/>
      <c r="S168" s="56">
        <f t="shared" si="233"/>
        <v>0</v>
      </c>
      <c r="T168" s="54"/>
      <c r="U168" s="55"/>
      <c r="V168" s="56">
        <f t="shared" si="234"/>
        <v>0</v>
      </c>
      <c r="W168" s="57">
        <f t="shared" si="220"/>
        <v>0</v>
      </c>
      <c r="X168" s="274">
        <f t="shared" si="221"/>
        <v>0</v>
      </c>
      <c r="Y168" s="274">
        <f t="shared" si="196"/>
        <v>0</v>
      </c>
      <c r="Z168" s="282" t="e">
        <f t="shared" si="222"/>
        <v>#DIV/0!</v>
      </c>
      <c r="AA168" s="255"/>
      <c r="AB168" s="59"/>
      <c r="AC168" s="59"/>
      <c r="AD168" s="59"/>
      <c r="AE168" s="59"/>
      <c r="AF168" s="59"/>
      <c r="AG168" s="59"/>
    </row>
    <row r="169" spans="1:33" ht="30" hidden="1" customHeight="1" thickBot="1" x14ac:dyDescent="0.2">
      <c r="A169" s="60" t="s">
        <v>22</v>
      </c>
      <c r="B169" s="225" t="s">
        <v>226</v>
      </c>
      <c r="C169" s="88" t="s">
        <v>224</v>
      </c>
      <c r="D169" s="62"/>
      <c r="E169" s="63"/>
      <c r="F169" s="64"/>
      <c r="G169" s="65">
        <f t="shared" si="229"/>
        <v>0</v>
      </c>
      <c r="H169" s="63"/>
      <c r="I169" s="64"/>
      <c r="J169" s="65">
        <f t="shared" si="230"/>
        <v>0</v>
      </c>
      <c r="K169" s="63"/>
      <c r="L169" s="64"/>
      <c r="M169" s="65">
        <f t="shared" si="231"/>
        <v>0</v>
      </c>
      <c r="N169" s="63"/>
      <c r="O169" s="64"/>
      <c r="P169" s="65">
        <f t="shared" si="232"/>
        <v>0</v>
      </c>
      <c r="Q169" s="63"/>
      <c r="R169" s="64"/>
      <c r="S169" s="65">
        <f t="shared" si="233"/>
        <v>0</v>
      </c>
      <c r="T169" s="63"/>
      <c r="U169" s="64"/>
      <c r="V169" s="65">
        <f t="shared" si="234"/>
        <v>0</v>
      </c>
      <c r="W169" s="66">
        <f t="shared" si="220"/>
        <v>0</v>
      </c>
      <c r="X169" s="274">
        <f t="shared" si="221"/>
        <v>0</v>
      </c>
      <c r="Y169" s="274">
        <f t="shared" si="196"/>
        <v>0</v>
      </c>
      <c r="Z169" s="282" t="e">
        <f t="shared" si="222"/>
        <v>#DIV/0!</v>
      </c>
      <c r="AA169" s="256"/>
      <c r="AB169" s="59"/>
      <c r="AC169" s="59"/>
      <c r="AD169" s="59"/>
      <c r="AE169" s="59"/>
      <c r="AF169" s="59"/>
      <c r="AG169" s="59"/>
    </row>
    <row r="170" spans="1:33" ht="30" customHeight="1" x14ac:dyDescent="0.15">
      <c r="A170" s="199" t="s">
        <v>20</v>
      </c>
      <c r="B170" s="237" t="s">
        <v>227</v>
      </c>
      <c r="C170" s="233" t="s">
        <v>204</v>
      </c>
      <c r="D170" s="68"/>
      <c r="E170" s="69">
        <f>SUM(E171:E181)</f>
        <v>67</v>
      </c>
      <c r="F170" s="70"/>
      <c r="G170" s="71">
        <f>SUM(G171:G182)</f>
        <v>465700</v>
      </c>
      <c r="H170" s="69">
        <f>SUM(H171:H181)</f>
        <v>55</v>
      </c>
      <c r="I170" s="70"/>
      <c r="J170" s="71">
        <f>SUM(J171:J182)</f>
        <v>461299.99999992002</v>
      </c>
      <c r="K170" s="69">
        <f>SUM(K171:K181)</f>
        <v>13</v>
      </c>
      <c r="L170" s="70"/>
      <c r="M170" s="71">
        <f>SUM(M171:M182)</f>
        <v>95700</v>
      </c>
      <c r="N170" s="69">
        <f>SUM(N171:N181)</f>
        <v>13</v>
      </c>
      <c r="O170" s="70"/>
      <c r="P170" s="71">
        <f>SUM(P171:P182)</f>
        <v>95700</v>
      </c>
      <c r="Q170" s="69">
        <f>SUM(Q171:Q181)</f>
        <v>0</v>
      </c>
      <c r="R170" s="70"/>
      <c r="S170" s="71">
        <f>SUM(S171:S182)</f>
        <v>0</v>
      </c>
      <c r="T170" s="69">
        <f>SUM(T171:T181)</f>
        <v>0</v>
      </c>
      <c r="U170" s="70"/>
      <c r="V170" s="71">
        <f>SUM(V171:V182)</f>
        <v>0</v>
      </c>
      <c r="W170" s="71">
        <f>SUM(W171:W182)</f>
        <v>561400</v>
      </c>
      <c r="X170" s="71">
        <f>SUM(X171:X182)</f>
        <v>556999.99999992002</v>
      </c>
      <c r="Y170" s="71">
        <f t="shared" si="196"/>
        <v>4400.0000000799773</v>
      </c>
      <c r="Z170" s="71">
        <f>Y170/W170</f>
        <v>7.8375489848236148E-3</v>
      </c>
      <c r="AA170" s="257"/>
      <c r="AB170" s="49"/>
      <c r="AC170" s="49"/>
      <c r="AD170" s="49"/>
      <c r="AE170" s="49"/>
      <c r="AF170" s="49"/>
      <c r="AG170" s="49"/>
    </row>
    <row r="171" spans="1:33" ht="30" customHeight="1" x14ac:dyDescent="0.15">
      <c r="A171" s="50" t="s">
        <v>22</v>
      </c>
      <c r="B171" s="201" t="s">
        <v>228</v>
      </c>
      <c r="C171" s="96" t="s">
        <v>341</v>
      </c>
      <c r="D171" s="53" t="s">
        <v>25</v>
      </c>
      <c r="E171" s="54">
        <v>3</v>
      </c>
      <c r="F171" s="55">
        <v>31800</v>
      </c>
      <c r="G171" s="56">
        <f t="shared" ref="G171:G173" si="235">E171*F171</f>
        <v>95400</v>
      </c>
      <c r="H171" s="54">
        <v>3</v>
      </c>
      <c r="I171" s="55">
        <v>31800</v>
      </c>
      <c r="J171" s="56">
        <f t="shared" ref="J171:J173" si="236">H171*I171</f>
        <v>95400</v>
      </c>
      <c r="K171" s="54">
        <v>3</v>
      </c>
      <c r="L171" s="55">
        <v>4000</v>
      </c>
      <c r="M171" s="56">
        <f t="shared" ref="M171:M173" si="237">K171*L171</f>
        <v>12000</v>
      </c>
      <c r="N171" s="54">
        <v>3</v>
      </c>
      <c r="O171" s="55">
        <v>4000</v>
      </c>
      <c r="P171" s="56">
        <f t="shared" ref="P171:P173" si="238">N171*O171</f>
        <v>12000</v>
      </c>
      <c r="Q171" s="54"/>
      <c r="R171" s="55"/>
      <c r="S171" s="56">
        <f t="shared" ref="S171:S182" si="239">Q171*R171</f>
        <v>0</v>
      </c>
      <c r="T171" s="54"/>
      <c r="U171" s="55"/>
      <c r="V171" s="56">
        <f t="shared" ref="V171:V182" si="240">T171*U171</f>
        <v>0</v>
      </c>
      <c r="W171" s="57">
        <f t="shared" si="220"/>
        <v>107400</v>
      </c>
      <c r="X171" s="274">
        <f t="shared" si="221"/>
        <v>107400</v>
      </c>
      <c r="Y171" s="274">
        <f t="shared" si="196"/>
        <v>0</v>
      </c>
      <c r="Z171" s="282">
        <f t="shared" si="222"/>
        <v>0</v>
      </c>
      <c r="AA171" s="255"/>
      <c r="AB171" s="59"/>
      <c r="AC171" s="59"/>
      <c r="AD171" s="59"/>
      <c r="AE171" s="59"/>
      <c r="AF171" s="59"/>
      <c r="AG171" s="59"/>
    </row>
    <row r="172" spans="1:33" ht="30" customHeight="1" x14ac:dyDescent="0.15">
      <c r="A172" s="50" t="s">
        <v>22</v>
      </c>
      <c r="B172" s="201" t="s">
        <v>229</v>
      </c>
      <c r="C172" s="96" t="s">
        <v>342</v>
      </c>
      <c r="D172" s="53" t="s">
        <v>334</v>
      </c>
      <c r="E172" s="54">
        <v>2</v>
      </c>
      <c r="F172" s="55">
        <v>27000</v>
      </c>
      <c r="G172" s="56">
        <f t="shared" si="235"/>
        <v>54000</v>
      </c>
      <c r="H172" s="54">
        <v>2</v>
      </c>
      <c r="I172" s="55">
        <v>29500</v>
      </c>
      <c r="J172" s="56">
        <f t="shared" si="236"/>
        <v>59000</v>
      </c>
      <c r="K172" s="54"/>
      <c r="L172" s="55"/>
      <c r="M172" s="56">
        <f t="shared" si="237"/>
        <v>0</v>
      </c>
      <c r="N172" s="54"/>
      <c r="O172" s="55"/>
      <c r="P172" s="56">
        <f t="shared" si="238"/>
        <v>0</v>
      </c>
      <c r="Q172" s="54"/>
      <c r="R172" s="55"/>
      <c r="S172" s="56">
        <f t="shared" si="239"/>
        <v>0</v>
      </c>
      <c r="T172" s="54"/>
      <c r="U172" s="55"/>
      <c r="V172" s="56">
        <f t="shared" si="240"/>
        <v>0</v>
      </c>
      <c r="W172" s="66">
        <f t="shared" si="220"/>
        <v>54000</v>
      </c>
      <c r="X172" s="274">
        <f t="shared" si="221"/>
        <v>59000</v>
      </c>
      <c r="Y172" s="274">
        <f t="shared" si="196"/>
        <v>-5000</v>
      </c>
      <c r="Z172" s="282">
        <f t="shared" si="222"/>
        <v>-9.2592592592592587E-2</v>
      </c>
      <c r="AA172" s="255"/>
      <c r="AB172" s="59"/>
      <c r="AC172" s="59"/>
      <c r="AD172" s="59"/>
      <c r="AE172" s="59"/>
      <c r="AF172" s="59"/>
      <c r="AG172" s="59"/>
    </row>
    <row r="173" spans="1:33" ht="30" customHeight="1" x14ac:dyDescent="0.15">
      <c r="A173" s="50" t="s">
        <v>22</v>
      </c>
      <c r="B173" s="201" t="s">
        <v>230</v>
      </c>
      <c r="C173" s="96" t="s">
        <v>343</v>
      </c>
      <c r="D173" s="53" t="s">
        <v>334</v>
      </c>
      <c r="E173" s="54">
        <v>10</v>
      </c>
      <c r="F173" s="55">
        <v>5800</v>
      </c>
      <c r="G173" s="56">
        <f t="shared" si="235"/>
        <v>58000</v>
      </c>
      <c r="H173" s="54">
        <v>10</v>
      </c>
      <c r="I173" s="55">
        <v>5800</v>
      </c>
      <c r="J173" s="56">
        <f t="shared" si="236"/>
        <v>58000</v>
      </c>
      <c r="K173" s="54"/>
      <c r="L173" s="55"/>
      <c r="M173" s="56">
        <f t="shared" si="237"/>
        <v>0</v>
      </c>
      <c r="N173" s="54"/>
      <c r="O173" s="55"/>
      <c r="P173" s="56">
        <f t="shared" si="238"/>
        <v>0</v>
      </c>
      <c r="Q173" s="54"/>
      <c r="R173" s="55"/>
      <c r="S173" s="56">
        <f t="shared" si="239"/>
        <v>0</v>
      </c>
      <c r="T173" s="54"/>
      <c r="U173" s="55"/>
      <c r="V173" s="56">
        <f t="shared" si="240"/>
        <v>0</v>
      </c>
      <c r="W173" s="66">
        <f t="shared" si="220"/>
        <v>58000</v>
      </c>
      <c r="X173" s="274">
        <f t="shared" si="221"/>
        <v>58000</v>
      </c>
      <c r="Y173" s="274">
        <f t="shared" si="196"/>
        <v>0</v>
      </c>
      <c r="Z173" s="282">
        <f t="shared" si="222"/>
        <v>0</v>
      </c>
      <c r="AA173" s="255"/>
      <c r="AB173" s="59"/>
      <c r="AC173" s="59"/>
      <c r="AD173" s="59"/>
      <c r="AE173" s="59"/>
      <c r="AF173" s="59"/>
      <c r="AG173" s="59"/>
    </row>
    <row r="174" spans="1:33" s="400" customFormat="1" ht="30" customHeight="1" x14ac:dyDescent="0.15">
      <c r="A174" s="50" t="s">
        <v>22</v>
      </c>
      <c r="B174" s="201" t="s">
        <v>231</v>
      </c>
      <c r="C174" s="96" t="s">
        <v>344</v>
      </c>
      <c r="D174" s="53" t="s">
        <v>334</v>
      </c>
      <c r="E174" s="54">
        <v>10</v>
      </c>
      <c r="F174" s="55">
        <v>8370</v>
      </c>
      <c r="G174" s="56">
        <f t="shared" ref="G174:G181" si="241">E174*F174</f>
        <v>83700</v>
      </c>
      <c r="H174" s="54">
        <v>10</v>
      </c>
      <c r="I174" s="55">
        <v>8370</v>
      </c>
      <c r="J174" s="56">
        <f t="shared" ref="J174:J181" si="242">H174*I174</f>
        <v>83700</v>
      </c>
      <c r="K174" s="54">
        <v>10</v>
      </c>
      <c r="L174" s="55">
        <f>310*27</f>
        <v>8370</v>
      </c>
      <c r="M174" s="56">
        <f t="shared" ref="M174:M181" si="243">K174*L174</f>
        <v>83700</v>
      </c>
      <c r="N174" s="54">
        <v>10</v>
      </c>
      <c r="O174" s="55">
        <v>8370</v>
      </c>
      <c r="P174" s="56">
        <f t="shared" ref="P174:P181" si="244">N174*O174</f>
        <v>83700</v>
      </c>
      <c r="Q174" s="54"/>
      <c r="R174" s="55"/>
      <c r="S174" s="56">
        <f t="shared" ref="S174:S181" si="245">Q174*R174</f>
        <v>0</v>
      </c>
      <c r="T174" s="54"/>
      <c r="U174" s="55"/>
      <c r="V174" s="56">
        <f t="shared" ref="V174:V181" si="246">T174*U174</f>
        <v>0</v>
      </c>
      <c r="W174" s="66">
        <f t="shared" ref="W174:W181" si="247">G174+M174+S174</f>
        <v>167400</v>
      </c>
      <c r="X174" s="357">
        <f t="shared" ref="X174:X181" si="248">J174+P174+V174</f>
        <v>167400</v>
      </c>
      <c r="Y174" s="357">
        <f t="shared" ref="Y174:Y176" si="249">W174-X174</f>
        <v>0</v>
      </c>
      <c r="Z174" s="358">
        <f t="shared" ref="Z174" si="250">Y174/W174</f>
        <v>0</v>
      </c>
      <c r="AA174" s="255"/>
      <c r="AB174" s="59"/>
      <c r="AC174" s="59"/>
      <c r="AD174" s="59"/>
      <c r="AE174" s="59"/>
      <c r="AF174" s="59"/>
      <c r="AG174" s="59"/>
    </row>
    <row r="175" spans="1:33" s="400" customFormat="1" ht="30" customHeight="1" x14ac:dyDescent="0.15">
      <c r="A175" s="50" t="s">
        <v>22</v>
      </c>
      <c r="B175" s="407" t="s">
        <v>232</v>
      </c>
      <c r="C175" s="408" t="s">
        <v>345</v>
      </c>
      <c r="D175" s="53" t="s">
        <v>334</v>
      </c>
      <c r="E175" s="54">
        <v>12</v>
      </c>
      <c r="F175" s="55">
        <v>6400</v>
      </c>
      <c r="G175" s="56">
        <f t="shared" si="241"/>
        <v>76800</v>
      </c>
      <c r="H175" s="54">
        <v>12</v>
      </c>
      <c r="I175" s="55">
        <v>7016.6666666600004</v>
      </c>
      <c r="J175" s="56">
        <f>H175*I175</f>
        <v>84199.999999920008</v>
      </c>
      <c r="K175" s="54"/>
      <c r="L175" s="55"/>
      <c r="M175" s="56">
        <f t="shared" si="243"/>
        <v>0</v>
      </c>
      <c r="N175" s="54"/>
      <c r="O175" s="55"/>
      <c r="P175" s="56">
        <f t="shared" si="244"/>
        <v>0</v>
      </c>
      <c r="Q175" s="54"/>
      <c r="R175" s="55"/>
      <c r="S175" s="56">
        <f t="shared" si="245"/>
        <v>0</v>
      </c>
      <c r="T175" s="54"/>
      <c r="U175" s="55"/>
      <c r="V175" s="56">
        <f t="shared" si="246"/>
        <v>0</v>
      </c>
      <c r="W175" s="66">
        <f t="shared" si="247"/>
        <v>76800</v>
      </c>
      <c r="X175" s="357">
        <f t="shared" si="248"/>
        <v>84199.999999920008</v>
      </c>
      <c r="Y175" s="357">
        <f t="shared" si="249"/>
        <v>-7399.9999999200081</v>
      </c>
      <c r="Z175" s="358">
        <f t="shared" si="222"/>
        <v>-9.6354166665625102E-2</v>
      </c>
      <c r="AA175" s="255"/>
      <c r="AB175" s="59"/>
      <c r="AC175" s="59"/>
      <c r="AD175" s="59"/>
      <c r="AE175" s="59"/>
      <c r="AF175" s="59"/>
      <c r="AG175" s="59"/>
    </row>
    <row r="176" spans="1:33" s="400" customFormat="1" ht="30" customHeight="1" x14ac:dyDescent="0.15">
      <c r="A176" s="50" t="s">
        <v>22</v>
      </c>
      <c r="B176" s="407" t="s">
        <v>233</v>
      </c>
      <c r="C176" s="408" t="s">
        <v>346</v>
      </c>
      <c r="D176" s="53" t="s">
        <v>355</v>
      </c>
      <c r="E176" s="54">
        <v>6</v>
      </c>
      <c r="F176" s="55">
        <v>2200</v>
      </c>
      <c r="G176" s="56">
        <f t="shared" si="241"/>
        <v>13200</v>
      </c>
      <c r="H176" s="54"/>
      <c r="I176" s="55"/>
      <c r="J176" s="56">
        <f t="shared" si="242"/>
        <v>0</v>
      </c>
      <c r="K176" s="54"/>
      <c r="L176" s="55"/>
      <c r="M176" s="56">
        <f t="shared" si="243"/>
        <v>0</v>
      </c>
      <c r="N176" s="54"/>
      <c r="O176" s="55"/>
      <c r="P176" s="56">
        <f t="shared" si="244"/>
        <v>0</v>
      </c>
      <c r="Q176" s="54"/>
      <c r="R176" s="55"/>
      <c r="S176" s="56">
        <f t="shared" si="245"/>
        <v>0</v>
      </c>
      <c r="T176" s="54"/>
      <c r="U176" s="55"/>
      <c r="V176" s="56">
        <f t="shared" si="246"/>
        <v>0</v>
      </c>
      <c r="W176" s="66">
        <f t="shared" si="247"/>
        <v>13200</v>
      </c>
      <c r="X176" s="357">
        <f t="shared" si="248"/>
        <v>0</v>
      </c>
      <c r="Y176" s="357">
        <f t="shared" si="249"/>
        <v>13200</v>
      </c>
      <c r="Z176" s="358">
        <f t="shared" si="222"/>
        <v>1</v>
      </c>
      <c r="AA176" s="255"/>
      <c r="AB176" s="59"/>
      <c r="AC176" s="59"/>
      <c r="AD176" s="59"/>
      <c r="AE176" s="59"/>
      <c r="AF176" s="59"/>
      <c r="AG176" s="59"/>
    </row>
    <row r="177" spans="1:33" s="400" customFormat="1" ht="30" customHeight="1" x14ac:dyDescent="0.15">
      <c r="A177" s="50" t="s">
        <v>22</v>
      </c>
      <c r="B177" s="407" t="s">
        <v>234</v>
      </c>
      <c r="C177" s="409" t="s">
        <v>347</v>
      </c>
      <c r="D177" s="53" t="s">
        <v>334</v>
      </c>
      <c r="E177" s="54">
        <v>3</v>
      </c>
      <c r="F177" s="55">
        <v>11000</v>
      </c>
      <c r="G177" s="56">
        <f t="shared" si="241"/>
        <v>33000</v>
      </c>
      <c r="H177" s="54">
        <v>3</v>
      </c>
      <c r="I177" s="55">
        <v>11000</v>
      </c>
      <c r="J177" s="56">
        <f t="shared" si="242"/>
        <v>33000</v>
      </c>
      <c r="K177" s="54"/>
      <c r="L177" s="55"/>
      <c r="M177" s="56">
        <f t="shared" si="243"/>
        <v>0</v>
      </c>
      <c r="N177" s="54"/>
      <c r="O177" s="55"/>
      <c r="P177" s="56">
        <f t="shared" si="244"/>
        <v>0</v>
      </c>
      <c r="Q177" s="54"/>
      <c r="R177" s="55"/>
      <c r="S177" s="56">
        <f t="shared" si="245"/>
        <v>0</v>
      </c>
      <c r="T177" s="54"/>
      <c r="U177" s="55"/>
      <c r="V177" s="56">
        <f t="shared" si="246"/>
        <v>0</v>
      </c>
      <c r="W177" s="66">
        <f t="shared" si="247"/>
        <v>33000</v>
      </c>
      <c r="X177" s="357">
        <f t="shared" si="248"/>
        <v>33000</v>
      </c>
      <c r="Y177" s="357">
        <f t="shared" ref="Y177:Y181" si="251">W177-X177</f>
        <v>0</v>
      </c>
      <c r="Z177" s="358">
        <f t="shared" si="222"/>
        <v>0</v>
      </c>
      <c r="AA177" s="255"/>
      <c r="AB177" s="59"/>
      <c r="AC177" s="59"/>
      <c r="AD177" s="59"/>
      <c r="AE177" s="59"/>
      <c r="AF177" s="59"/>
      <c r="AG177" s="59"/>
    </row>
    <row r="178" spans="1:33" s="400" customFormat="1" ht="30" customHeight="1" x14ac:dyDescent="0.15">
      <c r="A178" s="50" t="s">
        <v>22</v>
      </c>
      <c r="B178" s="407" t="s">
        <v>235</v>
      </c>
      <c r="C178" s="409" t="s">
        <v>348</v>
      </c>
      <c r="D178" s="53" t="s">
        <v>334</v>
      </c>
      <c r="E178" s="54">
        <v>1</v>
      </c>
      <c r="F178" s="55">
        <v>20000</v>
      </c>
      <c r="G178" s="56">
        <f t="shared" si="241"/>
        <v>20000</v>
      </c>
      <c r="H178" s="54">
        <v>1</v>
      </c>
      <c r="I178" s="55">
        <v>20000</v>
      </c>
      <c r="J178" s="56">
        <f t="shared" si="242"/>
        <v>20000</v>
      </c>
      <c r="K178" s="54"/>
      <c r="L178" s="55"/>
      <c r="M178" s="56">
        <f t="shared" si="243"/>
        <v>0</v>
      </c>
      <c r="N178" s="54"/>
      <c r="O178" s="55"/>
      <c r="P178" s="56">
        <f t="shared" si="244"/>
        <v>0</v>
      </c>
      <c r="Q178" s="54"/>
      <c r="R178" s="55"/>
      <c r="S178" s="56">
        <f t="shared" si="245"/>
        <v>0</v>
      </c>
      <c r="T178" s="54"/>
      <c r="U178" s="55"/>
      <c r="V178" s="56">
        <f t="shared" si="246"/>
        <v>0</v>
      </c>
      <c r="W178" s="66">
        <f t="shared" si="247"/>
        <v>20000</v>
      </c>
      <c r="X178" s="357">
        <f t="shared" si="248"/>
        <v>20000</v>
      </c>
      <c r="Y178" s="357">
        <f t="shared" si="251"/>
        <v>0</v>
      </c>
      <c r="Z178" s="358">
        <f t="shared" si="222"/>
        <v>0</v>
      </c>
      <c r="AA178" s="255"/>
      <c r="AB178" s="59"/>
      <c r="AC178" s="59"/>
      <c r="AD178" s="59"/>
      <c r="AE178" s="59"/>
      <c r="AF178" s="59"/>
      <c r="AG178" s="59"/>
    </row>
    <row r="179" spans="1:33" s="400" customFormat="1" ht="30" customHeight="1" x14ac:dyDescent="0.15">
      <c r="A179" s="50" t="s">
        <v>22</v>
      </c>
      <c r="B179" s="407" t="s">
        <v>349</v>
      </c>
      <c r="C179" s="88" t="s">
        <v>350</v>
      </c>
      <c r="D179" s="53" t="s">
        <v>64</v>
      </c>
      <c r="E179" s="54">
        <v>14</v>
      </c>
      <c r="F179" s="55">
        <v>2000</v>
      </c>
      <c r="G179" s="56">
        <f t="shared" si="241"/>
        <v>28000</v>
      </c>
      <c r="H179" s="54">
        <v>14</v>
      </c>
      <c r="I179" s="55">
        <v>2000</v>
      </c>
      <c r="J179" s="56">
        <f t="shared" si="242"/>
        <v>28000</v>
      </c>
      <c r="K179" s="54"/>
      <c r="L179" s="55"/>
      <c r="M179" s="56">
        <f t="shared" si="243"/>
        <v>0</v>
      </c>
      <c r="N179" s="54"/>
      <c r="O179" s="55"/>
      <c r="P179" s="56">
        <f t="shared" si="244"/>
        <v>0</v>
      </c>
      <c r="Q179" s="54"/>
      <c r="R179" s="55"/>
      <c r="S179" s="56">
        <f t="shared" si="245"/>
        <v>0</v>
      </c>
      <c r="T179" s="54"/>
      <c r="U179" s="55"/>
      <c r="V179" s="56">
        <f t="shared" si="246"/>
        <v>0</v>
      </c>
      <c r="W179" s="66">
        <f t="shared" si="247"/>
        <v>28000</v>
      </c>
      <c r="X179" s="357">
        <f t="shared" si="248"/>
        <v>28000</v>
      </c>
      <c r="Y179" s="357">
        <f t="shared" si="251"/>
        <v>0</v>
      </c>
      <c r="Z179" s="358">
        <f t="shared" si="222"/>
        <v>0</v>
      </c>
      <c r="AA179" s="255"/>
      <c r="AB179" s="59"/>
      <c r="AC179" s="59"/>
      <c r="AD179" s="59"/>
      <c r="AE179" s="59"/>
      <c r="AF179" s="59"/>
      <c r="AG179" s="59"/>
    </row>
    <row r="180" spans="1:33" s="400" customFormat="1" ht="30" customHeight="1" x14ac:dyDescent="0.15">
      <c r="A180" s="50" t="s">
        <v>22</v>
      </c>
      <c r="B180" s="407" t="s">
        <v>351</v>
      </c>
      <c r="C180" s="96" t="s">
        <v>352</v>
      </c>
      <c r="D180" s="53" t="s">
        <v>25</v>
      </c>
      <c r="E180" s="54">
        <v>3</v>
      </c>
      <c r="F180" s="55">
        <v>800</v>
      </c>
      <c r="G180" s="56">
        <f t="shared" si="241"/>
        <v>2400</v>
      </c>
      <c r="H180" s="54"/>
      <c r="I180" s="55"/>
      <c r="J180" s="56">
        <f t="shared" si="242"/>
        <v>0</v>
      </c>
      <c r="K180" s="54"/>
      <c r="L180" s="55"/>
      <c r="M180" s="56">
        <f t="shared" si="243"/>
        <v>0</v>
      </c>
      <c r="N180" s="54"/>
      <c r="O180" s="55"/>
      <c r="P180" s="56">
        <f t="shared" si="244"/>
        <v>0</v>
      </c>
      <c r="Q180" s="54"/>
      <c r="R180" s="55"/>
      <c r="S180" s="56">
        <f t="shared" si="245"/>
        <v>0</v>
      </c>
      <c r="T180" s="54"/>
      <c r="U180" s="55"/>
      <c r="V180" s="56">
        <f t="shared" si="246"/>
        <v>0</v>
      </c>
      <c r="W180" s="66">
        <f t="shared" si="247"/>
        <v>2400</v>
      </c>
      <c r="X180" s="357">
        <f t="shared" si="248"/>
        <v>0</v>
      </c>
      <c r="Y180" s="357">
        <f t="shared" si="251"/>
        <v>2400</v>
      </c>
      <c r="Z180" s="358">
        <f t="shared" si="222"/>
        <v>1</v>
      </c>
      <c r="AA180" s="255"/>
      <c r="AB180" s="59"/>
      <c r="AC180" s="59"/>
      <c r="AD180" s="59"/>
      <c r="AE180" s="59"/>
      <c r="AF180" s="59"/>
      <c r="AG180" s="59"/>
    </row>
    <row r="181" spans="1:33" s="400" customFormat="1" ht="30" customHeight="1" thickBot="1" x14ac:dyDescent="0.2">
      <c r="A181" s="50" t="s">
        <v>22</v>
      </c>
      <c r="B181" s="407" t="s">
        <v>353</v>
      </c>
      <c r="C181" s="96" t="s">
        <v>354</v>
      </c>
      <c r="D181" s="53" t="s">
        <v>25</v>
      </c>
      <c r="E181" s="54">
        <v>3</v>
      </c>
      <c r="F181" s="55">
        <v>400</v>
      </c>
      <c r="G181" s="56">
        <f t="shared" si="241"/>
        <v>1200</v>
      </c>
      <c r="H181" s="54"/>
      <c r="I181" s="55"/>
      <c r="J181" s="56">
        <f t="shared" si="242"/>
        <v>0</v>
      </c>
      <c r="K181" s="54"/>
      <c r="L181" s="55"/>
      <c r="M181" s="56">
        <f t="shared" si="243"/>
        <v>0</v>
      </c>
      <c r="N181" s="54"/>
      <c r="O181" s="55"/>
      <c r="P181" s="56">
        <f t="shared" si="244"/>
        <v>0</v>
      </c>
      <c r="Q181" s="54"/>
      <c r="R181" s="55"/>
      <c r="S181" s="56">
        <f t="shared" si="245"/>
        <v>0</v>
      </c>
      <c r="T181" s="54"/>
      <c r="U181" s="55"/>
      <c r="V181" s="56">
        <f t="shared" si="246"/>
        <v>0</v>
      </c>
      <c r="W181" s="66">
        <f t="shared" si="247"/>
        <v>1200</v>
      </c>
      <c r="X181" s="357">
        <f t="shared" si="248"/>
        <v>0</v>
      </c>
      <c r="Y181" s="357">
        <f t="shared" si="251"/>
        <v>1200</v>
      </c>
      <c r="Z181" s="358">
        <f t="shared" si="222"/>
        <v>1</v>
      </c>
      <c r="AA181" s="255"/>
      <c r="AB181" s="59"/>
      <c r="AC181" s="59"/>
      <c r="AD181" s="59"/>
      <c r="AE181" s="59"/>
      <c r="AF181" s="59"/>
      <c r="AG181" s="59"/>
    </row>
    <row r="182" spans="1:33" ht="30" hidden="1" customHeight="1" thickBot="1" x14ac:dyDescent="0.2">
      <c r="A182" s="60" t="s">
        <v>22</v>
      </c>
      <c r="B182" s="202" t="s">
        <v>235</v>
      </c>
      <c r="C182" s="97" t="s">
        <v>236</v>
      </c>
      <c r="D182" s="74"/>
      <c r="E182" s="270"/>
      <c r="F182" s="64">
        <v>0.22</v>
      </c>
      <c r="G182" s="65">
        <f>E182*F182</f>
        <v>0</v>
      </c>
      <c r="H182" s="270"/>
      <c r="I182" s="64">
        <v>0.22</v>
      </c>
      <c r="J182" s="65">
        <f>H182*I182</f>
        <v>0</v>
      </c>
      <c r="K182" s="270"/>
      <c r="L182" s="64">
        <v>0.22</v>
      </c>
      <c r="M182" s="65">
        <f>K182*L182</f>
        <v>0</v>
      </c>
      <c r="N182" s="270"/>
      <c r="O182" s="64">
        <v>0.22</v>
      </c>
      <c r="P182" s="65">
        <f>N182*O182</f>
        <v>0</v>
      </c>
      <c r="Q182" s="270"/>
      <c r="R182" s="64">
        <v>0.22</v>
      </c>
      <c r="S182" s="65">
        <f t="shared" si="239"/>
        <v>0</v>
      </c>
      <c r="T182" s="270"/>
      <c r="U182" s="64">
        <v>0.22</v>
      </c>
      <c r="V182" s="65">
        <f t="shared" si="240"/>
        <v>0</v>
      </c>
      <c r="W182" s="66">
        <f t="shared" si="220"/>
        <v>0</v>
      </c>
      <c r="X182" s="274">
        <f t="shared" si="221"/>
        <v>0</v>
      </c>
      <c r="Y182" s="274">
        <f t="shared" si="196"/>
        <v>0</v>
      </c>
      <c r="Z182" s="282" t="e">
        <f t="shared" si="222"/>
        <v>#DIV/0!</v>
      </c>
      <c r="AA182" s="251"/>
      <c r="AB182" s="5"/>
      <c r="AC182" s="5"/>
      <c r="AD182" s="5"/>
      <c r="AE182" s="5"/>
      <c r="AF182" s="5"/>
      <c r="AG182" s="5"/>
    </row>
    <row r="183" spans="1:33" ht="30" customHeight="1" thickBot="1" x14ac:dyDescent="0.2">
      <c r="A183" s="153" t="s">
        <v>237</v>
      </c>
      <c r="B183" s="218"/>
      <c r="C183" s="154"/>
      <c r="D183" s="155"/>
      <c r="E183" s="115">
        <f>E170+E166+E161+E156</f>
        <v>77</v>
      </c>
      <c r="F183" s="90"/>
      <c r="G183" s="156">
        <f>G170+G166+G161+G156</f>
        <v>587700</v>
      </c>
      <c r="H183" s="115">
        <f>H170+H166+H161+H156</f>
        <v>65</v>
      </c>
      <c r="I183" s="90"/>
      <c r="J183" s="156">
        <f>J170+J166+J161+J156</f>
        <v>583299.99999992002</v>
      </c>
      <c r="K183" s="115">
        <f>K170+K166+K161+K156</f>
        <v>13</v>
      </c>
      <c r="L183" s="90"/>
      <c r="M183" s="156">
        <f>M170+M166+M161+M156</f>
        <v>95700</v>
      </c>
      <c r="N183" s="115">
        <f>N170+N166+N161+N156</f>
        <v>13</v>
      </c>
      <c r="O183" s="90"/>
      <c r="P183" s="156">
        <f>P170+P166+P161+P156</f>
        <v>95700</v>
      </c>
      <c r="Q183" s="115">
        <f>Q170+Q166+Q161+Q156</f>
        <v>0</v>
      </c>
      <c r="R183" s="90"/>
      <c r="S183" s="156">
        <f>S170+S166+S161+S156</f>
        <v>0</v>
      </c>
      <c r="T183" s="115">
        <f>T170+T166+T161+T156</f>
        <v>0</v>
      </c>
      <c r="U183" s="90"/>
      <c r="V183" s="156">
        <f>V170+V166+V161+V156</f>
        <v>0</v>
      </c>
      <c r="W183" s="157">
        <f>W170+W156+W166+W161</f>
        <v>683400</v>
      </c>
      <c r="X183" s="157">
        <f>X170+X156+X166+X161</f>
        <v>678999.99999992002</v>
      </c>
      <c r="Y183" s="157">
        <f t="shared" si="196"/>
        <v>4400.0000000799773</v>
      </c>
      <c r="Z183" s="157">
        <f>Y183/W183</f>
        <v>6.4383962541410258E-3</v>
      </c>
      <c r="AA183" s="258"/>
      <c r="AB183" s="5"/>
      <c r="AC183" s="5"/>
      <c r="AD183" s="5"/>
      <c r="AE183" s="5"/>
      <c r="AF183" s="5"/>
      <c r="AG183" s="5"/>
    </row>
    <row r="184" spans="1:33" ht="30" customHeight="1" thickBot="1" x14ac:dyDescent="0.2">
      <c r="A184" s="158" t="s">
        <v>238</v>
      </c>
      <c r="B184" s="159"/>
      <c r="C184" s="160"/>
      <c r="D184" s="161"/>
      <c r="E184" s="162"/>
      <c r="F184" s="163"/>
      <c r="G184" s="164">
        <f>G34+G48+G57+G80+G94+G108+G121+G129+G137+G144+G148+G154+G183</f>
        <v>2495342</v>
      </c>
      <c r="H184" s="162"/>
      <c r="I184" s="163"/>
      <c r="J184" s="164">
        <f>J34+J48+J57+J80+J94+J108+J121+J129+J137+J144+J148+J154+J183</f>
        <v>2490219.9999999199</v>
      </c>
      <c r="K184" s="162"/>
      <c r="L184" s="163"/>
      <c r="M184" s="164">
        <f>M34+M48+M57+M80+M94+M108+M121+M129+M137+M144+M148+M154+M183</f>
        <v>130257</v>
      </c>
      <c r="N184" s="162"/>
      <c r="O184" s="163"/>
      <c r="P184" s="164">
        <f>P34+P48+P57+P80+P94+P108+P121+P129+P137+P144+P148+P154+P183</f>
        <v>130257</v>
      </c>
      <c r="Q184" s="162"/>
      <c r="R184" s="163"/>
      <c r="S184" s="164">
        <f>S34+S48+S57+S80+S94+S108+S121+S129+S137+S144+S148+S154+S183</f>
        <v>0</v>
      </c>
      <c r="T184" s="162"/>
      <c r="U184" s="163"/>
      <c r="V184" s="164">
        <f>V34+V48+V57+V80+V94+V108+V121+V129+V137+V144+V148+V154+V183</f>
        <v>0</v>
      </c>
      <c r="W184" s="164">
        <f>W34+W48+W57+W80+W94+W108+W121+W129+W137+W144+W148+W154+W183</f>
        <v>2625599</v>
      </c>
      <c r="X184" s="164">
        <f>X34+X48+X57+X80+X94+X108+X121+X129+X137+X144+X148+X154+X183</f>
        <v>2620476.9999999199</v>
      </c>
      <c r="Y184" s="164">
        <f>Y34+Y48+Y57+Y80+Y94+Y108+Y121+Y129+Y137+Y144+Y148+Y154+Y183</f>
        <v>5122.0000000799773</v>
      </c>
      <c r="Z184" s="281">
        <f>Y184/W184</f>
        <v>1.9507929428979739E-3</v>
      </c>
      <c r="AA184" s="259"/>
      <c r="AB184" s="5"/>
      <c r="AC184" s="5"/>
      <c r="AD184" s="5"/>
      <c r="AE184" s="5"/>
      <c r="AF184" s="5"/>
      <c r="AG184" s="5"/>
    </row>
    <row r="185" spans="1:33" ht="15" customHeight="1" thickBot="1" x14ac:dyDescent="0.2">
      <c r="A185" s="480"/>
      <c r="B185" s="448"/>
      <c r="C185" s="44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1"/>
      <c r="X185" s="21"/>
      <c r="Y185" s="21"/>
      <c r="Z185" s="21"/>
      <c r="AA185" s="244"/>
      <c r="AB185" s="5"/>
      <c r="AC185" s="5"/>
      <c r="AD185" s="5"/>
      <c r="AE185" s="5"/>
      <c r="AF185" s="5"/>
      <c r="AG185" s="5"/>
    </row>
    <row r="186" spans="1:33" ht="30" customHeight="1" thickBot="1" x14ac:dyDescent="0.2">
      <c r="A186" s="481" t="s">
        <v>239</v>
      </c>
      <c r="B186" s="482"/>
      <c r="C186" s="483"/>
      <c r="D186" s="165"/>
      <c r="E186" s="162"/>
      <c r="F186" s="163"/>
      <c r="G186" s="166">
        <f>Фінансування!C27-'Кошторис  витрат'!G184</f>
        <v>0</v>
      </c>
      <c r="H186" s="162"/>
      <c r="I186" s="163"/>
      <c r="J186" s="166">
        <f>Фінансування!C28-'Кошторис  витрат'!J184</f>
        <v>0</v>
      </c>
      <c r="K186" s="162"/>
      <c r="L186" s="163"/>
      <c r="M186" s="166">
        <f>'Кошторис  витрат'!J27-'Кошторис  витрат'!M184</f>
        <v>-130257</v>
      </c>
      <c r="N186" s="162"/>
      <c r="O186" s="163"/>
      <c r="P186" s="166">
        <f>'Кошторис  витрат'!J27-'Кошторис  витрат'!P184</f>
        <v>-130257</v>
      </c>
      <c r="Q186" s="162"/>
      <c r="R186" s="163"/>
      <c r="S186" s="166">
        <f>Фінансування!L27-'Кошторис  витрат'!S184</f>
        <v>0</v>
      </c>
      <c r="T186" s="162"/>
      <c r="U186" s="163"/>
      <c r="V186" s="166">
        <f>Фінансування!L28-'Кошторис  витрат'!V184</f>
        <v>0</v>
      </c>
      <c r="W186" s="167">
        <f>Фінансування!N27-'Кошторис  витрат'!W184</f>
        <v>0</v>
      </c>
      <c r="X186" s="167">
        <f>Фінансування!N28-'Кошторис  витрат'!X184</f>
        <v>0</v>
      </c>
      <c r="Y186" s="167"/>
      <c r="Z186" s="167"/>
      <c r="AA186" s="260"/>
      <c r="AB186" s="5"/>
      <c r="AC186" s="5"/>
      <c r="AD186" s="5"/>
      <c r="AE186" s="5"/>
      <c r="AF186" s="5"/>
      <c r="AG186" s="5"/>
    </row>
    <row r="187" spans="1:33" ht="15.75" customHeight="1" x14ac:dyDescent="0.15">
      <c r="A187" s="1"/>
      <c r="B187" s="168"/>
      <c r="C187" s="2"/>
      <c r="D187" s="16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1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168"/>
      <c r="C188" s="2"/>
      <c r="D188" s="16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1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"/>
      <c r="B189" s="168"/>
      <c r="C189" s="2"/>
      <c r="D189" s="16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1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6"/>
      <c r="B190" s="7"/>
      <c r="C190" s="8" t="s">
        <v>360</v>
      </c>
      <c r="D190" s="169"/>
      <c r="E190" s="170"/>
      <c r="F190" s="170"/>
      <c r="G190" s="9"/>
      <c r="H190" s="170"/>
      <c r="I190" s="170"/>
      <c r="J190" s="9"/>
      <c r="K190" s="171"/>
      <c r="L190" s="6" t="s">
        <v>361</v>
      </c>
      <c r="M190" s="170"/>
      <c r="N190" s="171"/>
      <c r="O190" s="6"/>
      <c r="P190" s="170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1"/>
      <c r="AB190" s="1"/>
      <c r="AC190" s="2"/>
      <c r="AD190" s="1"/>
      <c r="AE190" s="1"/>
      <c r="AF190" s="1"/>
      <c r="AG190" s="1"/>
    </row>
    <row r="191" spans="1:33" ht="15.75" customHeight="1" x14ac:dyDescent="0.15">
      <c r="A191" s="10"/>
      <c r="B191" s="172"/>
      <c r="C191" s="11" t="s">
        <v>7</v>
      </c>
      <c r="D191" s="173"/>
      <c r="E191" s="14"/>
      <c r="F191" s="12" t="s">
        <v>8</v>
      </c>
      <c r="G191" s="14"/>
      <c r="H191" s="14"/>
      <c r="I191" s="12" t="s">
        <v>8</v>
      </c>
      <c r="J191" s="14"/>
      <c r="K191" s="15"/>
      <c r="L191" s="13" t="s">
        <v>9</v>
      </c>
      <c r="M191" s="14"/>
      <c r="N191" s="15"/>
      <c r="O191" s="13" t="s">
        <v>9</v>
      </c>
      <c r="P191" s="14"/>
      <c r="Q191" s="14"/>
      <c r="R191" s="14"/>
      <c r="S191" s="14"/>
      <c r="T191" s="14"/>
      <c r="U191" s="14"/>
      <c r="V191" s="14"/>
      <c r="W191" s="174"/>
      <c r="X191" s="174"/>
      <c r="Y191" s="174"/>
      <c r="Z191" s="174"/>
      <c r="AA191" s="261"/>
      <c r="AB191" s="176"/>
      <c r="AC191" s="175"/>
      <c r="AD191" s="176"/>
      <c r="AE191" s="176"/>
      <c r="AF191" s="176"/>
      <c r="AG191" s="176"/>
    </row>
    <row r="192" spans="1:33" ht="15.75" customHeight="1" x14ac:dyDescent="0.15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1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1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168"/>
      <c r="C194" s="2"/>
      <c r="D194" s="16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6"/>
      <c r="X194" s="16"/>
      <c r="Y194" s="16"/>
      <c r="Z194" s="16"/>
      <c r="AA194" s="241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7"/>
      <c r="X195" s="177"/>
      <c r="Y195" s="177"/>
      <c r="Z195" s="177"/>
      <c r="AA195" s="241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7"/>
      <c r="X196" s="177"/>
      <c r="Y196" s="177"/>
      <c r="Z196" s="177"/>
      <c r="AA196" s="241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7"/>
      <c r="X197" s="177"/>
      <c r="Y197" s="177"/>
      <c r="Z197" s="177"/>
      <c r="AA197" s="241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41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1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1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1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1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1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1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1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1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1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1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1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1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1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1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1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1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1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1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1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1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1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1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1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1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1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1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1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1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1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1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1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1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1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1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1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1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1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1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1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1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1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1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1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1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1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1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1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1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1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1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1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1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1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1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1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1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1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1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1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1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1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1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1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1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1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1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1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1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1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1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1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1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1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1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1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1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1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1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1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1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1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1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1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1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1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1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1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1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1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1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1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1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1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1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1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1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1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1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1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1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1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1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1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1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1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1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1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1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1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1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1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1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1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1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1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1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1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1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1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1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1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1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1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1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1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1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1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1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1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1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1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1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1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1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1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1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1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1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1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1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1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1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1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1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1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1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1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1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1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1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1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1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1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1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1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1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1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1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1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1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1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1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1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1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1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1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1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1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1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1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1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1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1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1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1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1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1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1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1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1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1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1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1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1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1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1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1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1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1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1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1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1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1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1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1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1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1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1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1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1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1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1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1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1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1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1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1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1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1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1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1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1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1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1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1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1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1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1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1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1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1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1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1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1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1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1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1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1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1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1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1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1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1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1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1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1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1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1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1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1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1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1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1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1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1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1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1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1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1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1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1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1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1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1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1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1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1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1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1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1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1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1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1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1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1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1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1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1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1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1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1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1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1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1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1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1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1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1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1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1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1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1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1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1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1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1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1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1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1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1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1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1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1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1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1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1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1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1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1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1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1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1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1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1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1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1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1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1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1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1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1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1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1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1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1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1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1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1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1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1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1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1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1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1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1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1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1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1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1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1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1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1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1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1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1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1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1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1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1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1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1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1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1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1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1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1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1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1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1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1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1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1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1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1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1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1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1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1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1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1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1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1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1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1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1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1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1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1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1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1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1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1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1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1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1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1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1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1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1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1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1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1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1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1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1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1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1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1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1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1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1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1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1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1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1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1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1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1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1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1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1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1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1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1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1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1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1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1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1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1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1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1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1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1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1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1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1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1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1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1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1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1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1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1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1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1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1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1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1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1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1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1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1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1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1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1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1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1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1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1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1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1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1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1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1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1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1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1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1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1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1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1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1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1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1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1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1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1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1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1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1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1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1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1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1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1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1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1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1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1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1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1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1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1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1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1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1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1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1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1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1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1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1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1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1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1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1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1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1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1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1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1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1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1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1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1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1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1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1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1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1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1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1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1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1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1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1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1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1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1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1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1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1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1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1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1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1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1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1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1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1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1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1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1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1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1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1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1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1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1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1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1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1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1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1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1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1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1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1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1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1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1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1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1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1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1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1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1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1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1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1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1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1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1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1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1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1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1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1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1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1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1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1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1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1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1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1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1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1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1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1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1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1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1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1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1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1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1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1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1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1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1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1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1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1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1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1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1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1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1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1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1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1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1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1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1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1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1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1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1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1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1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1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1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1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1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1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1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1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1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1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1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1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1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1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1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1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1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1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1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1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1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1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1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1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1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1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1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1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1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1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1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1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1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1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1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1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1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1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1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1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1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1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1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1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1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1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1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1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1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1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1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1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1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1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1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1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1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1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1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1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1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1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1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1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1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1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1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1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1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1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1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1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1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1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1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1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1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1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1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1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1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1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1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1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1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1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1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1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1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1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1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1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1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1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1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1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1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1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1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1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1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1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1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1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1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1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1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1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1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1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1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1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1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1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1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1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1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1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1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1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1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1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1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1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1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1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1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1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1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1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1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1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1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1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1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1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1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1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1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1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1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1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1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1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1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1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1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1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1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1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1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1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1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1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1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1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1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1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1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1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1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1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1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1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1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1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1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1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1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1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1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1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1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1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1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1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1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1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1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1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1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1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1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1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1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1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1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1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1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1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1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1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1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1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1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1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1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1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1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1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1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1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1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1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1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1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1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1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1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1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1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1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1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1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1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1"/>
      <c r="AB1015" s="1"/>
      <c r="AC1015" s="1"/>
      <c r="AD1015" s="1"/>
      <c r="AE1015" s="1"/>
      <c r="AF1015" s="1"/>
      <c r="AG1015" s="1"/>
    </row>
    <row r="1016" spans="1:33" ht="15.75" customHeight="1" x14ac:dyDescent="0.15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1"/>
      <c r="AB1016" s="1"/>
      <c r="AC1016" s="1"/>
      <c r="AD1016" s="1"/>
      <c r="AE1016" s="1"/>
      <c r="AF1016" s="1"/>
      <c r="AG1016" s="1"/>
    </row>
    <row r="1017" spans="1:33" ht="15.75" customHeight="1" x14ac:dyDescent="0.15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1"/>
      <c r="AB1017" s="1"/>
      <c r="AC1017" s="1"/>
      <c r="AD1017" s="1"/>
      <c r="AE1017" s="1"/>
      <c r="AF1017" s="1"/>
      <c r="AG1017" s="1"/>
    </row>
    <row r="1018" spans="1:33" ht="15.75" customHeight="1" x14ac:dyDescent="0.15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41"/>
      <c r="AB1018" s="1"/>
      <c r="AC1018" s="1"/>
      <c r="AD1018" s="1"/>
      <c r="AE1018" s="1"/>
      <c r="AF1018" s="1"/>
      <c r="AG1018" s="1"/>
    </row>
  </sheetData>
  <mergeCells count="25">
    <mergeCell ref="H55:J56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8:D148"/>
    <mergeCell ref="A185:C185"/>
    <mergeCell ref="A186:C186"/>
    <mergeCell ref="E55:G56"/>
    <mergeCell ref="A94:D94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4" orientation="landscape" r:id="rId1"/>
  <rowBreaks count="1" manualBreakCount="1">
    <brk id="13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2021-11-01T14:04:05Z</cp:lastPrinted>
  <dcterms:created xsi:type="dcterms:W3CDTF">2020-11-14T13:09:40Z</dcterms:created>
  <dcterms:modified xsi:type="dcterms:W3CDTF">2021-11-05T23:37:03Z</dcterms:modified>
</cp:coreProperties>
</file>