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ля аудита\"/>
    </mc:Choice>
  </mc:AlternateContent>
  <bookViews>
    <workbookView xWindow="0" yWindow="0" windowWidth="20430" windowHeight="888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54" i="3" l="1"/>
  <c r="F54" i="3"/>
  <c r="D54" i="3"/>
  <c r="Z120" i="2" l="1"/>
  <c r="Z121" i="2"/>
  <c r="Z122" i="2"/>
  <c r="Z123" i="2"/>
  <c r="Z124" i="2"/>
  <c r="Y120" i="2"/>
  <c r="Y121" i="2"/>
  <c r="Y122" i="2"/>
  <c r="Y123" i="2"/>
  <c r="Y124" i="2"/>
  <c r="X120" i="2"/>
  <c r="X121" i="2"/>
  <c r="X122" i="2"/>
  <c r="X123" i="2"/>
  <c r="X124" i="2"/>
  <c r="W120" i="2"/>
  <c r="W121" i="2"/>
  <c r="W122" i="2"/>
  <c r="W123" i="2"/>
  <c r="W124" i="2"/>
  <c r="V120" i="2"/>
  <c r="V121" i="2"/>
  <c r="V122" i="2"/>
  <c r="V123" i="2"/>
  <c r="V124" i="2"/>
  <c r="S120" i="2"/>
  <c r="S121" i="2"/>
  <c r="S122" i="2"/>
  <c r="S123" i="2"/>
  <c r="S124" i="2"/>
  <c r="P124" i="2"/>
  <c r="P120" i="2"/>
  <c r="P121" i="2"/>
  <c r="P122" i="2"/>
  <c r="P123" i="2"/>
  <c r="M120" i="2"/>
  <c r="M121" i="2"/>
  <c r="M122" i="2"/>
  <c r="M123" i="2"/>
  <c r="M124" i="2"/>
  <c r="J120" i="2"/>
  <c r="J121" i="2"/>
  <c r="J122" i="2"/>
  <c r="J123" i="2"/>
  <c r="J124" i="2"/>
  <c r="G120" i="2"/>
  <c r="G121" i="2"/>
  <c r="G122" i="2"/>
  <c r="G123" i="2"/>
  <c r="G124" i="2"/>
  <c r="J106" i="2"/>
  <c r="X106" i="2" s="1"/>
  <c r="G106" i="2"/>
  <c r="W106" i="2" s="1"/>
  <c r="J105" i="2"/>
  <c r="X105" i="2" s="1"/>
  <c r="G105" i="2"/>
  <c r="W105" i="2" s="1"/>
  <c r="J104" i="2"/>
  <c r="X104" i="2" s="1"/>
  <c r="G104" i="2"/>
  <c r="W104" i="2" s="1"/>
  <c r="J103" i="2"/>
  <c r="X103" i="2" s="1"/>
  <c r="G103" i="2"/>
  <c r="W103" i="2" s="1"/>
  <c r="J102" i="2"/>
  <c r="X102" i="2" s="1"/>
  <c r="G102" i="2"/>
  <c r="W102" i="2" s="1"/>
  <c r="J98" i="2"/>
  <c r="X98" i="2" s="1"/>
  <c r="J99" i="2"/>
  <c r="X99" i="2" s="1"/>
  <c r="J100" i="2"/>
  <c r="X100" i="2" s="1"/>
  <c r="J101" i="2"/>
  <c r="X101" i="2" s="1"/>
  <c r="G98" i="2"/>
  <c r="W98" i="2" s="1"/>
  <c r="Y98" i="2" s="1"/>
  <c r="Z98" i="2" s="1"/>
  <c r="G99" i="2"/>
  <c r="W99" i="2" s="1"/>
  <c r="Y99" i="2" s="1"/>
  <c r="Z99" i="2" s="1"/>
  <c r="G100" i="2"/>
  <c r="W100" i="2" s="1"/>
  <c r="G101" i="2"/>
  <c r="W101" i="2" s="1"/>
  <c r="J97" i="2"/>
  <c r="X97" i="2" s="1"/>
  <c r="G97" i="2"/>
  <c r="W97" i="2" s="1"/>
  <c r="J95" i="2"/>
  <c r="J96" i="2"/>
  <c r="G95" i="2"/>
  <c r="G96" i="2"/>
  <c r="G50" i="2"/>
  <c r="G51" i="2"/>
  <c r="Y106" i="2" l="1"/>
  <c r="Z106" i="2" s="1"/>
  <c r="Y104" i="2"/>
  <c r="Z104" i="2" s="1"/>
  <c r="Y103" i="2"/>
  <c r="Z103" i="2" s="1"/>
  <c r="Y105" i="2"/>
  <c r="Z105" i="2" s="1"/>
  <c r="Y102" i="2"/>
  <c r="Z102" i="2" s="1"/>
  <c r="Y97" i="2"/>
  <c r="Z97" i="2" s="1"/>
  <c r="Y101" i="2"/>
  <c r="Z101" i="2" s="1"/>
  <c r="Y100" i="2"/>
  <c r="Z100" i="2" s="1"/>
  <c r="I74" i="3"/>
  <c r="F74" i="3"/>
  <c r="D74" i="3"/>
  <c r="I64" i="3"/>
  <c r="F64" i="3"/>
  <c r="D64" i="3"/>
  <c r="Y191" i="2"/>
  <c r="Z191" i="2" s="1"/>
  <c r="V191" i="2"/>
  <c r="S191" i="2"/>
  <c r="P191" i="2"/>
  <c r="X191" i="2" s="1"/>
  <c r="M191" i="2"/>
  <c r="J191" i="2"/>
  <c r="G191" i="2"/>
  <c r="W191" i="2" s="1"/>
  <c r="V190" i="2"/>
  <c r="S190" i="2"/>
  <c r="P190" i="2"/>
  <c r="M190" i="2"/>
  <c r="W190" i="2" s="1"/>
  <c r="Y190" i="2" s="1"/>
  <c r="Z190" i="2" s="1"/>
  <c r="J190" i="2"/>
  <c r="X190" i="2" s="1"/>
  <c r="G190" i="2"/>
  <c r="V189" i="2"/>
  <c r="S189" i="2"/>
  <c r="P189" i="2"/>
  <c r="M189" i="2"/>
  <c r="J189" i="2"/>
  <c r="G189" i="2"/>
  <c r="V188" i="2"/>
  <c r="S188" i="2"/>
  <c r="P188" i="2"/>
  <c r="M188" i="2"/>
  <c r="J188" i="2"/>
  <c r="X188" i="2" s="1"/>
  <c r="G188" i="2"/>
  <c r="W188" i="2" s="1"/>
  <c r="Y188" i="2" s="1"/>
  <c r="Z188" i="2" s="1"/>
  <c r="V187" i="2"/>
  <c r="S187" i="2"/>
  <c r="P187" i="2"/>
  <c r="M187" i="2"/>
  <c r="J187" i="2"/>
  <c r="G187" i="2"/>
  <c r="W187" i="2" s="1"/>
  <c r="V186" i="2"/>
  <c r="S186" i="2"/>
  <c r="P186" i="2"/>
  <c r="M186" i="2"/>
  <c r="J186" i="2"/>
  <c r="X186" i="2" s="1"/>
  <c r="G186" i="2"/>
  <c r="V185" i="2"/>
  <c r="S185" i="2"/>
  <c r="P185" i="2"/>
  <c r="P183" i="2" s="1"/>
  <c r="M185" i="2"/>
  <c r="M183" i="2" s="1"/>
  <c r="J185" i="2"/>
  <c r="G185" i="2"/>
  <c r="V184" i="2"/>
  <c r="S184" i="2"/>
  <c r="P184" i="2"/>
  <c r="M184" i="2"/>
  <c r="J184" i="2"/>
  <c r="G184" i="2"/>
  <c r="W184" i="2" s="1"/>
  <c r="T183" i="2"/>
  <c r="T192" i="2" s="1"/>
  <c r="S183" i="2"/>
  <c r="Q183" i="2"/>
  <c r="N183" i="2"/>
  <c r="K183" i="2"/>
  <c r="K192" i="2" s="1"/>
  <c r="H183" i="2"/>
  <c r="H192" i="2" s="1"/>
  <c r="E183" i="2"/>
  <c r="V182" i="2"/>
  <c r="S182" i="2"/>
  <c r="P182" i="2"/>
  <c r="X182" i="2" s="1"/>
  <c r="M182" i="2"/>
  <c r="J182" i="2"/>
  <c r="G182" i="2"/>
  <c r="W182" i="2" s="1"/>
  <c r="Y182" i="2" s="1"/>
  <c r="Z182" i="2" s="1"/>
  <c r="V181" i="2"/>
  <c r="V179" i="2" s="1"/>
  <c r="S181" i="2"/>
  <c r="P181" i="2"/>
  <c r="M181" i="2"/>
  <c r="W181" i="2" s="1"/>
  <c r="Y181" i="2" s="1"/>
  <c r="Z181" i="2" s="1"/>
  <c r="J181" i="2"/>
  <c r="X181" i="2" s="1"/>
  <c r="G181" i="2"/>
  <c r="V180" i="2"/>
  <c r="S180" i="2"/>
  <c r="P180" i="2"/>
  <c r="P179" i="2" s="1"/>
  <c r="M180" i="2"/>
  <c r="M179" i="2" s="1"/>
  <c r="J180" i="2"/>
  <c r="G180" i="2"/>
  <c r="T179" i="2"/>
  <c r="Q179" i="2"/>
  <c r="N179" i="2"/>
  <c r="K179" i="2"/>
  <c r="H179" i="2"/>
  <c r="E179" i="2"/>
  <c r="V178" i="2"/>
  <c r="S178" i="2"/>
  <c r="P178" i="2"/>
  <c r="M178" i="2"/>
  <c r="J178" i="2"/>
  <c r="X178" i="2" s="1"/>
  <c r="G178" i="2"/>
  <c r="W178" i="2" s="1"/>
  <c r="Y178" i="2" s="1"/>
  <c r="Z178" i="2" s="1"/>
  <c r="V177" i="2"/>
  <c r="S177" i="2"/>
  <c r="P177" i="2"/>
  <c r="X177" i="2" s="1"/>
  <c r="Y177" i="2" s="1"/>
  <c r="Z177" i="2" s="1"/>
  <c r="M177" i="2"/>
  <c r="J177" i="2"/>
  <c r="G177" i="2"/>
  <c r="W177" i="2" s="1"/>
  <c r="V176" i="2"/>
  <c r="V174" i="2" s="1"/>
  <c r="S176" i="2"/>
  <c r="P176" i="2"/>
  <c r="M176" i="2"/>
  <c r="W176" i="2" s="1"/>
  <c r="J176" i="2"/>
  <c r="G176" i="2"/>
  <c r="V175" i="2"/>
  <c r="S175" i="2"/>
  <c r="P175" i="2"/>
  <c r="P174" i="2" s="1"/>
  <c r="M175" i="2"/>
  <c r="M174" i="2" s="1"/>
  <c r="J175" i="2"/>
  <c r="G175" i="2"/>
  <c r="T174" i="2"/>
  <c r="Q174" i="2"/>
  <c r="N174" i="2"/>
  <c r="K174" i="2"/>
  <c r="H174" i="2"/>
  <c r="E174" i="2"/>
  <c r="Y173" i="2"/>
  <c r="Z173" i="2" s="1"/>
  <c r="V173" i="2"/>
  <c r="S173" i="2"/>
  <c r="P173" i="2"/>
  <c r="M173" i="2"/>
  <c r="J173" i="2"/>
  <c r="X173" i="2" s="1"/>
  <c r="G173" i="2"/>
  <c r="W173" i="2" s="1"/>
  <c r="V172" i="2"/>
  <c r="S172" i="2"/>
  <c r="P172" i="2"/>
  <c r="X172" i="2" s="1"/>
  <c r="M172" i="2"/>
  <c r="J172" i="2"/>
  <c r="G172" i="2"/>
  <c r="V171" i="2"/>
  <c r="V169" i="2" s="1"/>
  <c r="S171" i="2"/>
  <c r="P171" i="2"/>
  <c r="M171" i="2"/>
  <c r="J171" i="2"/>
  <c r="X171" i="2" s="1"/>
  <c r="G171" i="2"/>
  <c r="V170" i="2"/>
  <c r="S170" i="2"/>
  <c r="P170" i="2"/>
  <c r="P169" i="2" s="1"/>
  <c r="M170" i="2"/>
  <c r="M169" i="2" s="1"/>
  <c r="J170" i="2"/>
  <c r="G170" i="2"/>
  <c r="T169" i="2"/>
  <c r="Q169" i="2"/>
  <c r="N169" i="2"/>
  <c r="K169" i="2"/>
  <c r="J169" i="2"/>
  <c r="H169" i="2"/>
  <c r="E169" i="2"/>
  <c r="T167" i="2"/>
  <c r="Q167" i="2"/>
  <c r="N167" i="2"/>
  <c r="K167" i="2"/>
  <c r="H167" i="2"/>
  <c r="E167" i="2"/>
  <c r="Y166" i="2"/>
  <c r="Z166" i="2" s="1"/>
  <c r="V166" i="2"/>
  <c r="S166" i="2"/>
  <c r="P166" i="2"/>
  <c r="M166" i="2"/>
  <c r="J166" i="2"/>
  <c r="X166" i="2" s="1"/>
  <c r="G166" i="2"/>
  <c r="W166" i="2" s="1"/>
  <c r="V165" i="2"/>
  <c r="S165" i="2"/>
  <c r="P165" i="2"/>
  <c r="X165" i="2" s="1"/>
  <c r="M165" i="2"/>
  <c r="J165" i="2"/>
  <c r="G165" i="2"/>
  <c r="W165" i="2" s="1"/>
  <c r="Y165" i="2" s="1"/>
  <c r="Z165" i="2" s="1"/>
  <c r="V164" i="2"/>
  <c r="V167" i="2" s="1"/>
  <c r="S164" i="2"/>
  <c r="P164" i="2"/>
  <c r="M164" i="2"/>
  <c r="W164" i="2" s="1"/>
  <c r="J164" i="2"/>
  <c r="X164" i="2" s="1"/>
  <c r="G164" i="2"/>
  <c r="V163" i="2"/>
  <c r="S163" i="2"/>
  <c r="P163" i="2"/>
  <c r="P167" i="2" s="1"/>
  <c r="M163" i="2"/>
  <c r="M167" i="2" s="1"/>
  <c r="J163" i="2"/>
  <c r="G163" i="2"/>
  <c r="T161" i="2"/>
  <c r="Q161" i="2"/>
  <c r="N161" i="2"/>
  <c r="K161" i="2"/>
  <c r="J161" i="2"/>
  <c r="H161" i="2"/>
  <c r="E161" i="2"/>
  <c r="V160" i="2"/>
  <c r="V161" i="2" s="1"/>
  <c r="S160" i="2"/>
  <c r="P160" i="2"/>
  <c r="M160" i="2"/>
  <c r="J160" i="2"/>
  <c r="X160" i="2" s="1"/>
  <c r="G160" i="2"/>
  <c r="W160" i="2" s="1"/>
  <c r="Y160" i="2" s="1"/>
  <c r="Z160" i="2" s="1"/>
  <c r="V159" i="2"/>
  <c r="S159" i="2"/>
  <c r="S161" i="2" s="1"/>
  <c r="P159" i="2"/>
  <c r="P161" i="2" s="1"/>
  <c r="M159" i="2"/>
  <c r="M161" i="2" s="1"/>
  <c r="J159" i="2"/>
  <c r="G159" i="2"/>
  <c r="V157" i="2"/>
  <c r="T157" i="2"/>
  <c r="Q157" i="2"/>
  <c r="N157" i="2"/>
  <c r="K157" i="2"/>
  <c r="H157" i="2"/>
  <c r="E157" i="2"/>
  <c r="V156" i="2"/>
  <c r="S156" i="2"/>
  <c r="P156" i="2"/>
  <c r="M156" i="2"/>
  <c r="W156" i="2" s="1"/>
  <c r="Y156" i="2" s="1"/>
  <c r="Z156" i="2" s="1"/>
  <c r="J156" i="2"/>
  <c r="X156" i="2" s="1"/>
  <c r="G156" i="2"/>
  <c r="V155" i="2"/>
  <c r="S155" i="2"/>
  <c r="P155" i="2"/>
  <c r="P157" i="2" s="1"/>
  <c r="M155" i="2"/>
  <c r="W155" i="2" s="1"/>
  <c r="J155" i="2"/>
  <c r="G155" i="2"/>
  <c r="V154" i="2"/>
  <c r="S154" i="2"/>
  <c r="P154" i="2"/>
  <c r="M154" i="2"/>
  <c r="J154" i="2"/>
  <c r="X154" i="2" s="1"/>
  <c r="G154" i="2"/>
  <c r="W154" i="2" s="1"/>
  <c r="Y154" i="2" s="1"/>
  <c r="Z154" i="2" s="1"/>
  <c r="V153" i="2"/>
  <c r="S153" i="2"/>
  <c r="P153" i="2"/>
  <c r="X153" i="2" s="1"/>
  <c r="Y153" i="2" s="1"/>
  <c r="Z153" i="2" s="1"/>
  <c r="M153" i="2"/>
  <c r="J153" i="2"/>
  <c r="G153" i="2"/>
  <c r="W153" i="2" s="1"/>
  <c r="V152" i="2"/>
  <c r="S152" i="2"/>
  <c r="P152" i="2"/>
  <c r="M152" i="2"/>
  <c r="M157" i="2" s="1"/>
  <c r="J152" i="2"/>
  <c r="G152" i="2"/>
  <c r="T150" i="2"/>
  <c r="Q150" i="2"/>
  <c r="N150" i="2"/>
  <c r="K150" i="2"/>
  <c r="H150" i="2"/>
  <c r="E150" i="2"/>
  <c r="V149" i="2"/>
  <c r="S149" i="2"/>
  <c r="P149" i="2"/>
  <c r="X149" i="2" s="1"/>
  <c r="M149" i="2"/>
  <c r="W149" i="2" s="1"/>
  <c r="J149" i="2"/>
  <c r="G149" i="2"/>
  <c r="V148" i="2"/>
  <c r="S148" i="2"/>
  <c r="P148" i="2"/>
  <c r="M148" i="2"/>
  <c r="J148" i="2"/>
  <c r="X148" i="2" s="1"/>
  <c r="G148" i="2"/>
  <c r="W148" i="2" s="1"/>
  <c r="V147" i="2"/>
  <c r="S147" i="2"/>
  <c r="P147" i="2"/>
  <c r="M147" i="2"/>
  <c r="J147" i="2"/>
  <c r="G147" i="2"/>
  <c r="V146" i="2"/>
  <c r="S146" i="2"/>
  <c r="P146" i="2"/>
  <c r="M146" i="2"/>
  <c r="W146" i="2" s="1"/>
  <c r="Y146" i="2" s="1"/>
  <c r="Z146" i="2" s="1"/>
  <c r="J146" i="2"/>
  <c r="X146" i="2" s="1"/>
  <c r="G146" i="2"/>
  <c r="V145" i="2"/>
  <c r="S145" i="2"/>
  <c r="P145" i="2"/>
  <c r="X145" i="2" s="1"/>
  <c r="M145" i="2"/>
  <c r="W145" i="2" s="1"/>
  <c r="J145" i="2"/>
  <c r="G145" i="2"/>
  <c r="V144" i="2"/>
  <c r="S144" i="2"/>
  <c r="P144" i="2"/>
  <c r="M144" i="2"/>
  <c r="J144" i="2"/>
  <c r="G144" i="2"/>
  <c r="W144" i="2" s="1"/>
  <c r="T142" i="2"/>
  <c r="Q142" i="2"/>
  <c r="N142" i="2"/>
  <c r="K142" i="2"/>
  <c r="H142" i="2"/>
  <c r="E142" i="2"/>
  <c r="V141" i="2"/>
  <c r="S141" i="2"/>
  <c r="P141" i="2"/>
  <c r="X141" i="2" s="1"/>
  <c r="M141" i="2"/>
  <c r="J141" i="2"/>
  <c r="G141" i="2"/>
  <c r="W141" i="2" s="1"/>
  <c r="Y141" i="2" s="1"/>
  <c r="Z141" i="2" s="1"/>
  <c r="V140" i="2"/>
  <c r="S140" i="2"/>
  <c r="P140" i="2"/>
  <c r="M140" i="2"/>
  <c r="J140" i="2"/>
  <c r="X140" i="2" s="1"/>
  <c r="G140" i="2"/>
  <c r="V139" i="2"/>
  <c r="S139" i="2"/>
  <c r="P139" i="2"/>
  <c r="X139" i="2" s="1"/>
  <c r="M139" i="2"/>
  <c r="W139" i="2" s="1"/>
  <c r="Y139" i="2" s="1"/>
  <c r="Z139" i="2" s="1"/>
  <c r="J139" i="2"/>
  <c r="G139" i="2"/>
  <c r="V138" i="2"/>
  <c r="S138" i="2"/>
  <c r="S142" i="2" s="1"/>
  <c r="P138" i="2"/>
  <c r="M138" i="2"/>
  <c r="J138" i="2"/>
  <c r="X138" i="2" s="1"/>
  <c r="G138" i="2"/>
  <c r="W138" i="2" s="1"/>
  <c r="Y138" i="2" s="1"/>
  <c r="Z138" i="2" s="1"/>
  <c r="V137" i="2"/>
  <c r="S137" i="2"/>
  <c r="P137" i="2"/>
  <c r="M137" i="2"/>
  <c r="J137" i="2"/>
  <c r="X137" i="2" s="1"/>
  <c r="Y137" i="2" s="1"/>
  <c r="Z137" i="2" s="1"/>
  <c r="G137" i="2"/>
  <c r="W137" i="2" s="1"/>
  <c r="X136" i="2"/>
  <c r="V136" i="2"/>
  <c r="S136" i="2"/>
  <c r="P136" i="2"/>
  <c r="P142" i="2" s="1"/>
  <c r="M136" i="2"/>
  <c r="W136" i="2" s="1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19" i="2"/>
  <c r="S119" i="2"/>
  <c r="P119" i="2"/>
  <c r="M119" i="2"/>
  <c r="J119" i="2"/>
  <c r="G119" i="2"/>
  <c r="V118" i="2"/>
  <c r="S118" i="2"/>
  <c r="P118" i="2"/>
  <c r="P134" i="2" s="1"/>
  <c r="M118" i="2"/>
  <c r="J118" i="2"/>
  <c r="G118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V112" i="2" s="1"/>
  <c r="S113" i="2"/>
  <c r="P113" i="2"/>
  <c r="M113" i="2"/>
  <c r="J113" i="2"/>
  <c r="G113" i="2"/>
  <c r="T112" i="2"/>
  <c r="Q112" i="2"/>
  <c r="N112" i="2"/>
  <c r="N116" i="2" s="1"/>
  <c r="K112" i="2"/>
  <c r="H112" i="2"/>
  <c r="E112" i="2"/>
  <c r="V111" i="2"/>
  <c r="S111" i="2"/>
  <c r="P111" i="2"/>
  <c r="M111" i="2"/>
  <c r="J111" i="2"/>
  <c r="X111" i="2" s="1"/>
  <c r="G111" i="2"/>
  <c r="V110" i="2"/>
  <c r="S110" i="2"/>
  <c r="P110" i="2"/>
  <c r="M110" i="2"/>
  <c r="J110" i="2"/>
  <c r="G110" i="2"/>
  <c r="W110" i="2" s="1"/>
  <c r="V109" i="2"/>
  <c r="S109" i="2"/>
  <c r="P109" i="2"/>
  <c r="M109" i="2"/>
  <c r="M108" i="2" s="1"/>
  <c r="J109" i="2"/>
  <c r="G109" i="2"/>
  <c r="T108" i="2"/>
  <c r="Q108" i="2"/>
  <c r="Q116" i="2" s="1"/>
  <c r="N108" i="2"/>
  <c r="K108" i="2"/>
  <c r="H108" i="2"/>
  <c r="E108" i="2"/>
  <c r="V107" i="2"/>
  <c r="S107" i="2"/>
  <c r="P107" i="2"/>
  <c r="M107" i="2"/>
  <c r="J107" i="2"/>
  <c r="J94" i="2" s="1"/>
  <c r="G107" i="2"/>
  <c r="G94" i="2" s="1"/>
  <c r="V96" i="2"/>
  <c r="S96" i="2"/>
  <c r="P96" i="2"/>
  <c r="M96" i="2"/>
  <c r="V95" i="2"/>
  <c r="S95" i="2"/>
  <c r="P95" i="2"/>
  <c r="M95" i="2"/>
  <c r="T94" i="2"/>
  <c r="Q94" i="2"/>
  <c r="N94" i="2"/>
  <c r="K94" i="2"/>
  <c r="K116" i="2" s="1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Q78" i="2"/>
  <c r="N78" i="2"/>
  <c r="E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T78" i="2" s="1"/>
  <c r="Q74" i="2"/>
  <c r="N74" i="2"/>
  <c r="K74" i="2"/>
  <c r="K78" i="2" s="1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S53" i="2" s="1"/>
  <c r="P54" i="2"/>
  <c r="P53" i="2" s="1"/>
  <c r="M54" i="2"/>
  <c r="T53" i="2"/>
  <c r="T56" i="2" s="1"/>
  <c r="Q53" i="2"/>
  <c r="Q56" i="2" s="1"/>
  <c r="N53" i="2"/>
  <c r="N56" i="2" s="1"/>
  <c r="K53" i="2"/>
  <c r="K56" i="2" s="1"/>
  <c r="V52" i="2"/>
  <c r="S52" i="2"/>
  <c r="P52" i="2"/>
  <c r="M52" i="2"/>
  <c r="J52" i="2"/>
  <c r="G52" i="2"/>
  <c r="V51" i="2"/>
  <c r="S51" i="2"/>
  <c r="P51" i="2"/>
  <c r="M51" i="2"/>
  <c r="J51" i="2"/>
  <c r="V50" i="2"/>
  <c r="S50" i="2"/>
  <c r="P50" i="2"/>
  <c r="M50" i="2"/>
  <c r="J50" i="2"/>
  <c r="T49" i="2"/>
  <c r="Q49" i="2"/>
  <c r="N49" i="2"/>
  <c r="K49" i="2"/>
  <c r="H49" i="2"/>
  <c r="H56" i="2" s="1"/>
  <c r="E49" i="2"/>
  <c r="E56" i="2" s="1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T47" i="2" s="1"/>
  <c r="Q43" i="2"/>
  <c r="N43" i="2"/>
  <c r="N47" i="2" s="1"/>
  <c r="K43" i="2"/>
  <c r="H43" i="2"/>
  <c r="H47" i="2" s="1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K47" i="2" s="1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Q47" i="2" s="1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X189" i="2" l="1"/>
  <c r="W189" i="2"/>
  <c r="X187" i="2"/>
  <c r="Y187" i="2"/>
  <c r="Z187" i="2" s="1"/>
  <c r="W186" i="2"/>
  <c r="N192" i="2"/>
  <c r="M192" i="2"/>
  <c r="W172" i="2"/>
  <c r="Y172" i="2" s="1"/>
  <c r="Z172" i="2" s="1"/>
  <c r="E192" i="2"/>
  <c r="W171" i="2"/>
  <c r="Y171" i="2" s="1"/>
  <c r="Z171" i="2" s="1"/>
  <c r="Y148" i="2"/>
  <c r="Z148" i="2" s="1"/>
  <c r="X147" i="2"/>
  <c r="W140" i="2"/>
  <c r="Y140" i="2" s="1"/>
  <c r="Z140" i="2" s="1"/>
  <c r="X110" i="2"/>
  <c r="W114" i="2"/>
  <c r="Y114" i="2" s="1"/>
  <c r="Z114" i="2" s="1"/>
  <c r="S112" i="2"/>
  <c r="W115" i="2"/>
  <c r="S134" i="2"/>
  <c r="W119" i="2"/>
  <c r="W125" i="2"/>
  <c r="Y125" i="2" s="1"/>
  <c r="Z125" i="2" s="1"/>
  <c r="W126" i="2"/>
  <c r="W127" i="2"/>
  <c r="W128" i="2"/>
  <c r="W129" i="2"/>
  <c r="P112" i="2"/>
  <c r="X114" i="2"/>
  <c r="X115" i="2"/>
  <c r="X118" i="2"/>
  <c r="V134" i="2"/>
  <c r="X119" i="2"/>
  <c r="X125" i="2"/>
  <c r="Y110" i="2"/>
  <c r="Z110" i="2" s="1"/>
  <c r="S108" i="2"/>
  <c r="X126" i="2"/>
  <c r="X127" i="2"/>
  <c r="Y127" i="2" s="1"/>
  <c r="Z127" i="2" s="1"/>
  <c r="X128" i="2"/>
  <c r="Y128" i="2" s="1"/>
  <c r="Z128" i="2" s="1"/>
  <c r="X129" i="2"/>
  <c r="W130" i="2"/>
  <c r="W131" i="2"/>
  <c r="W132" i="2"/>
  <c r="W133" i="2"/>
  <c r="V108" i="2"/>
  <c r="P108" i="2"/>
  <c r="W111" i="2"/>
  <c r="Y111" i="2" s="1"/>
  <c r="Z111" i="2" s="1"/>
  <c r="X130" i="2"/>
  <c r="X131" i="2"/>
  <c r="X132" i="2"/>
  <c r="X133" i="2"/>
  <c r="J134" i="2"/>
  <c r="G112" i="2"/>
  <c r="X113" i="2"/>
  <c r="X112" i="2" s="1"/>
  <c r="P35" i="2"/>
  <c r="S62" i="2"/>
  <c r="G66" i="2"/>
  <c r="G74" i="2"/>
  <c r="S74" i="2"/>
  <c r="V80" i="2"/>
  <c r="J88" i="2"/>
  <c r="P94" i="2"/>
  <c r="X96" i="2"/>
  <c r="P58" i="2"/>
  <c r="X54" i="2"/>
  <c r="V58" i="2"/>
  <c r="X61" i="2"/>
  <c r="V62" i="2"/>
  <c r="V29" i="2"/>
  <c r="V94" i="2"/>
  <c r="J35" i="2"/>
  <c r="V35" i="2"/>
  <c r="G13" i="2"/>
  <c r="E26" i="2" s="1"/>
  <c r="S21" i="2"/>
  <c r="Q28" i="2" s="1"/>
  <c r="S28" i="2" s="1"/>
  <c r="X30" i="2"/>
  <c r="X32" i="2"/>
  <c r="W50" i="2"/>
  <c r="G84" i="2"/>
  <c r="X95" i="2"/>
  <c r="W107" i="2"/>
  <c r="V53" i="2"/>
  <c r="V70" i="2"/>
  <c r="S58" i="2"/>
  <c r="P62" i="2"/>
  <c r="X64" i="2"/>
  <c r="M66" i="2"/>
  <c r="X14" i="2"/>
  <c r="V13" i="2"/>
  <c r="T26" i="2" s="1"/>
  <c r="P13" i="2"/>
  <c r="N26" i="2" s="1"/>
  <c r="X16" i="2"/>
  <c r="J17" i="2"/>
  <c r="H27" i="2" s="1"/>
  <c r="J27" i="2" s="1"/>
  <c r="V17" i="2"/>
  <c r="T27" i="2" s="1"/>
  <c r="V27" i="2" s="1"/>
  <c r="S66" i="2"/>
  <c r="P70" i="2"/>
  <c r="J70" i="2"/>
  <c r="X73" i="2"/>
  <c r="P74" i="2"/>
  <c r="X77" i="2"/>
  <c r="W36" i="2"/>
  <c r="S35" i="2"/>
  <c r="M35" i="2"/>
  <c r="S39" i="2"/>
  <c r="V66" i="2"/>
  <c r="P66" i="2"/>
  <c r="X69" i="2"/>
  <c r="S70" i="2"/>
  <c r="W73" i="2"/>
  <c r="W77" i="2"/>
  <c r="W22" i="2"/>
  <c r="W24" i="2"/>
  <c r="P29" i="2"/>
  <c r="W30" i="2"/>
  <c r="S29" i="2"/>
  <c r="M29" i="2"/>
  <c r="W32" i="2"/>
  <c r="J39" i="2"/>
  <c r="V39" i="2"/>
  <c r="X42" i="2"/>
  <c r="X46" i="2"/>
  <c r="S49" i="2"/>
  <c r="S56" i="2" s="1"/>
  <c r="X52" i="2"/>
  <c r="W59" i="2"/>
  <c r="W60" i="2"/>
  <c r="W61" i="2"/>
  <c r="P80" i="2"/>
  <c r="X83" i="2"/>
  <c r="M84" i="2"/>
  <c r="W86" i="2"/>
  <c r="S84" i="2"/>
  <c r="M88" i="2"/>
  <c r="S13" i="2"/>
  <c r="Q26" i="2" s="1"/>
  <c r="M39" i="2"/>
  <c r="G39" i="2"/>
  <c r="W44" i="2"/>
  <c r="W45" i="2"/>
  <c r="S43" i="2"/>
  <c r="X50" i="2"/>
  <c r="Y50" i="2" s="1"/>
  <c r="Z50" i="2" s="1"/>
  <c r="M49" i="2"/>
  <c r="M62" i="2"/>
  <c r="S80" i="2"/>
  <c r="X67" i="2"/>
  <c r="J66" i="2"/>
  <c r="M21" i="2"/>
  <c r="K28" i="2" s="1"/>
  <c r="M28" i="2" s="1"/>
  <c r="M58" i="2"/>
  <c r="W71" i="2"/>
  <c r="G70" i="2"/>
  <c r="W72" i="2"/>
  <c r="M70" i="2"/>
  <c r="W23" i="2"/>
  <c r="G21" i="2"/>
  <c r="E28" i="2" s="1"/>
  <c r="G28" i="2" s="1"/>
  <c r="V43" i="2"/>
  <c r="W38" i="2"/>
  <c r="X45" i="2"/>
  <c r="V49" i="2"/>
  <c r="G58" i="2"/>
  <c r="X82" i="2"/>
  <c r="J80" i="2"/>
  <c r="X31" i="2"/>
  <c r="J29" i="2"/>
  <c r="X59" i="2"/>
  <c r="J58" i="2"/>
  <c r="W14" i="2"/>
  <c r="W15" i="2"/>
  <c r="W16" i="2"/>
  <c r="X18" i="2"/>
  <c r="X19" i="2"/>
  <c r="X20" i="2"/>
  <c r="X41" i="2"/>
  <c r="P39" i="2"/>
  <c r="P43" i="2"/>
  <c r="M43" i="2"/>
  <c r="X51" i="2"/>
  <c r="W54" i="2"/>
  <c r="X55" i="2"/>
  <c r="X60" i="2"/>
  <c r="W63" i="2"/>
  <c r="W64" i="2"/>
  <c r="W65" i="2"/>
  <c r="W67" i="2"/>
  <c r="W68" i="2"/>
  <c r="W69" i="2"/>
  <c r="X71" i="2"/>
  <c r="W87" i="2"/>
  <c r="P88" i="2"/>
  <c r="X90" i="2"/>
  <c r="V88" i="2"/>
  <c r="X91" i="2"/>
  <c r="W96" i="2"/>
  <c r="M13" i="2"/>
  <c r="K26" i="2" s="1"/>
  <c r="P17" i="2"/>
  <c r="N27" i="2" s="1"/>
  <c r="P27" i="2" s="1"/>
  <c r="W18" i="2"/>
  <c r="S17" i="2"/>
  <c r="Q27" i="2" s="1"/>
  <c r="S27" i="2" s="1"/>
  <c r="M17" i="2"/>
  <c r="K27" i="2" s="1"/>
  <c r="M27" i="2" s="1"/>
  <c r="W20" i="2"/>
  <c r="X22" i="2"/>
  <c r="V21" i="2"/>
  <c r="T28" i="2" s="1"/>
  <c r="V28" i="2" s="1"/>
  <c r="P21" i="2"/>
  <c r="N28" i="2" s="1"/>
  <c r="P28" i="2" s="1"/>
  <c r="X24" i="2"/>
  <c r="X36" i="2"/>
  <c r="X37" i="2"/>
  <c r="X38" i="2"/>
  <c r="W41" i="2"/>
  <c r="W42" i="2"/>
  <c r="P49" i="2"/>
  <c r="P56" i="2" s="1"/>
  <c r="W51" i="2"/>
  <c r="W52" i="2"/>
  <c r="M53" i="2"/>
  <c r="W55" i="2"/>
  <c r="X63" i="2"/>
  <c r="X65" i="2"/>
  <c r="X68" i="2"/>
  <c r="W75" i="2"/>
  <c r="M74" i="2"/>
  <c r="W82" i="2"/>
  <c r="W83" i="2"/>
  <c r="V84" i="2"/>
  <c r="P84" i="2"/>
  <c r="X87" i="2"/>
  <c r="W90" i="2"/>
  <c r="W91" i="2"/>
  <c r="X107" i="2"/>
  <c r="H116" i="2"/>
  <c r="X81" i="2"/>
  <c r="J62" i="2"/>
  <c r="H78" i="2"/>
  <c r="G62" i="2"/>
  <c r="J49" i="2"/>
  <c r="J56" i="2" s="1"/>
  <c r="G49" i="2"/>
  <c r="G56" i="2" s="1"/>
  <c r="E116" i="2"/>
  <c r="B29" i="1"/>
  <c r="K29" i="1"/>
  <c r="J30" i="1"/>
  <c r="X15" i="2"/>
  <c r="X23" i="2"/>
  <c r="X44" i="2"/>
  <c r="X85" i="2"/>
  <c r="J84" i="2"/>
  <c r="I29" i="1"/>
  <c r="W19" i="2"/>
  <c r="W31" i="2"/>
  <c r="W37" i="2"/>
  <c r="X40" i="2"/>
  <c r="J43" i="2"/>
  <c r="W46" i="2"/>
  <c r="W89" i="2"/>
  <c r="W109" i="2"/>
  <c r="G108" i="2"/>
  <c r="W147" i="2"/>
  <c r="G150" i="2"/>
  <c r="W152" i="2"/>
  <c r="G161" i="2"/>
  <c r="W159" i="2"/>
  <c r="J13" i="2"/>
  <c r="G17" i="2"/>
  <c r="E27" i="2" s="1"/>
  <c r="G27" i="2" s="1"/>
  <c r="J21" i="2"/>
  <c r="H28" i="2" s="1"/>
  <c r="J28" i="2" s="1"/>
  <c r="G29" i="2"/>
  <c r="G35" i="2"/>
  <c r="X72" i="2"/>
  <c r="W76" i="2"/>
  <c r="G80" i="2"/>
  <c r="W81" i="2"/>
  <c r="W40" i="2"/>
  <c r="G43" i="2"/>
  <c r="Y144" i="2"/>
  <c r="Z144" i="2" s="1"/>
  <c r="X76" i="2"/>
  <c r="W85" i="2"/>
  <c r="X89" i="2"/>
  <c r="S94" i="2"/>
  <c r="X109" i="2"/>
  <c r="X108" i="2" s="1"/>
  <c r="J108" i="2"/>
  <c r="T116" i="2"/>
  <c r="G134" i="2"/>
  <c r="W118" i="2"/>
  <c r="Y145" i="2"/>
  <c r="Z145" i="2" s="1"/>
  <c r="Y149" i="2"/>
  <c r="Z149" i="2" s="1"/>
  <c r="W163" i="2"/>
  <c r="Y189" i="2"/>
  <c r="Z189" i="2" s="1"/>
  <c r="X75" i="2"/>
  <c r="J74" i="2"/>
  <c r="V74" i="2"/>
  <c r="M80" i="2"/>
  <c r="G88" i="2"/>
  <c r="S88" i="2"/>
  <c r="M112" i="2"/>
  <c r="W113" i="2"/>
  <c r="W142" i="2"/>
  <c r="Y136" i="2"/>
  <c r="Z136" i="2" s="1"/>
  <c r="X142" i="2"/>
  <c r="X86" i="2"/>
  <c r="M94" i="2"/>
  <c r="W95" i="2"/>
  <c r="M134" i="2"/>
  <c r="P150" i="2"/>
  <c r="X176" i="2"/>
  <c r="J174" i="2"/>
  <c r="W185" i="2"/>
  <c r="W183" i="2" s="1"/>
  <c r="J112" i="2"/>
  <c r="G142" i="2"/>
  <c r="M142" i="2"/>
  <c r="M150" i="2"/>
  <c r="Y176" i="2"/>
  <c r="Z176" i="2" s="1"/>
  <c r="J179" i="2"/>
  <c r="W180" i="2"/>
  <c r="W175" i="2"/>
  <c r="S150" i="2"/>
  <c r="X152" i="2"/>
  <c r="J157" i="2"/>
  <c r="X155" i="2"/>
  <c r="Y155" i="2" s="1"/>
  <c r="Z155" i="2" s="1"/>
  <c r="Y164" i="2"/>
  <c r="Z164" i="2" s="1"/>
  <c r="J167" i="2"/>
  <c r="W170" i="2"/>
  <c r="Q192" i="2"/>
  <c r="Y186" i="2"/>
  <c r="Z186" i="2" s="1"/>
  <c r="X163" i="2"/>
  <c r="X167" i="2" s="1"/>
  <c r="X170" i="2"/>
  <c r="X169" i="2" s="1"/>
  <c r="X175" i="2"/>
  <c r="X174" i="2" s="1"/>
  <c r="X180" i="2"/>
  <c r="X179" i="2" s="1"/>
  <c r="P192" i="2"/>
  <c r="X185" i="2"/>
  <c r="J150" i="2"/>
  <c r="X144" i="2"/>
  <c r="V150" i="2"/>
  <c r="G167" i="2"/>
  <c r="S167" i="2"/>
  <c r="G169" i="2"/>
  <c r="S169" i="2"/>
  <c r="G174" i="2"/>
  <c r="S174" i="2"/>
  <c r="S192" i="2" s="1"/>
  <c r="G179" i="2"/>
  <c r="S179" i="2"/>
  <c r="G183" i="2"/>
  <c r="X184" i="2"/>
  <c r="X183" i="2" s="1"/>
  <c r="J183" i="2"/>
  <c r="V183" i="2"/>
  <c r="V192" i="2" s="1"/>
  <c r="J142" i="2"/>
  <c r="V142" i="2"/>
  <c r="G157" i="2"/>
  <c r="S157" i="2"/>
  <c r="X159" i="2"/>
  <c r="X161" i="2" s="1"/>
  <c r="X150" i="2" l="1"/>
  <c r="Y147" i="2"/>
  <c r="Z147" i="2" s="1"/>
  <c r="X192" i="2"/>
  <c r="G192" i="2"/>
  <c r="G116" i="2"/>
  <c r="Y133" i="2"/>
  <c r="Z133" i="2" s="1"/>
  <c r="Y129" i="2"/>
  <c r="Z129" i="2" s="1"/>
  <c r="Y115" i="2"/>
  <c r="Z115" i="2" s="1"/>
  <c r="Y119" i="2"/>
  <c r="Z119" i="2" s="1"/>
  <c r="P116" i="2"/>
  <c r="S116" i="2"/>
  <c r="Y96" i="2"/>
  <c r="Z96" i="2" s="1"/>
  <c r="Y130" i="2"/>
  <c r="Z130" i="2" s="1"/>
  <c r="Y126" i="2"/>
  <c r="Z126" i="2" s="1"/>
  <c r="X134" i="2"/>
  <c r="V116" i="2"/>
  <c r="Y132" i="2"/>
  <c r="Z132" i="2" s="1"/>
  <c r="Y131" i="2"/>
  <c r="Z131" i="2" s="1"/>
  <c r="X49" i="2"/>
  <c r="Y73" i="2"/>
  <c r="Z73" i="2" s="1"/>
  <c r="S78" i="2"/>
  <c r="X43" i="2"/>
  <c r="V78" i="2"/>
  <c r="Y36" i="2"/>
  <c r="Z36" i="2" s="1"/>
  <c r="Y20" i="2"/>
  <c r="Z20" i="2" s="1"/>
  <c r="Y61" i="2"/>
  <c r="Z61" i="2" s="1"/>
  <c r="Y30" i="2"/>
  <c r="Z30" i="2" s="1"/>
  <c r="Y77" i="2"/>
  <c r="Z77" i="2" s="1"/>
  <c r="Y51" i="2"/>
  <c r="Z51" i="2" s="1"/>
  <c r="W70" i="2"/>
  <c r="Y22" i="2"/>
  <c r="Z22" i="2" s="1"/>
  <c r="X58" i="2"/>
  <c r="X29" i="2"/>
  <c r="V56" i="2"/>
  <c r="V47" i="2"/>
  <c r="Y60" i="2"/>
  <c r="Z60" i="2" s="1"/>
  <c r="Y32" i="2"/>
  <c r="Z32" i="2" s="1"/>
  <c r="Y75" i="2"/>
  <c r="Z75" i="2" s="1"/>
  <c r="X94" i="2"/>
  <c r="X116" i="2" s="1"/>
  <c r="Y63" i="2"/>
  <c r="Z63" i="2" s="1"/>
  <c r="Y69" i="2"/>
  <c r="Z69" i="2" s="1"/>
  <c r="W53" i="2"/>
  <c r="X27" i="2"/>
  <c r="P47" i="2"/>
  <c r="G78" i="2"/>
  <c r="Y59" i="2"/>
  <c r="Z59" i="2" s="1"/>
  <c r="P78" i="2"/>
  <c r="J47" i="2"/>
  <c r="Y38" i="2"/>
  <c r="Z38" i="2" s="1"/>
  <c r="P92" i="2"/>
  <c r="M92" i="2"/>
  <c r="J92" i="2"/>
  <c r="X80" i="2"/>
  <c r="Y83" i="2"/>
  <c r="Z83" i="2" s="1"/>
  <c r="Y68" i="2"/>
  <c r="Z68" i="2" s="1"/>
  <c r="M56" i="2"/>
  <c r="Y42" i="2"/>
  <c r="Z42" i="2" s="1"/>
  <c r="Y18" i="2"/>
  <c r="Z18" i="2" s="1"/>
  <c r="Y67" i="2"/>
  <c r="Z67" i="2" s="1"/>
  <c r="M47" i="2"/>
  <c r="S47" i="2"/>
  <c r="W58" i="2"/>
  <c r="Y16" i="2"/>
  <c r="Z16" i="2" s="1"/>
  <c r="W27" i="2"/>
  <c r="X39" i="2"/>
  <c r="G47" i="2"/>
  <c r="Y37" i="2"/>
  <c r="Z37" i="2" s="1"/>
  <c r="Y54" i="2"/>
  <c r="Z54" i="2" s="1"/>
  <c r="Y82" i="2"/>
  <c r="Z82" i="2" s="1"/>
  <c r="Y52" i="2"/>
  <c r="Z52" i="2" s="1"/>
  <c r="Y41" i="2"/>
  <c r="Z41" i="2" s="1"/>
  <c r="Y24" i="2"/>
  <c r="Z24" i="2" s="1"/>
  <c r="V92" i="2"/>
  <c r="X70" i="2"/>
  <c r="Y70" i="2" s="1"/>
  <c r="Z70" i="2" s="1"/>
  <c r="Y55" i="2"/>
  <c r="Z55" i="2" s="1"/>
  <c r="Y86" i="2"/>
  <c r="Z86" i="2" s="1"/>
  <c r="W66" i="2"/>
  <c r="X66" i="2"/>
  <c r="Y65" i="2"/>
  <c r="Z65" i="2" s="1"/>
  <c r="W13" i="2"/>
  <c r="M116" i="2"/>
  <c r="Y19" i="2"/>
  <c r="Z19" i="2" s="1"/>
  <c r="Y15" i="2"/>
  <c r="Z15" i="2" s="1"/>
  <c r="M78" i="2"/>
  <c r="W49" i="2"/>
  <c r="W62" i="2"/>
  <c r="Y45" i="2"/>
  <c r="Z45" i="2" s="1"/>
  <c r="W28" i="2"/>
  <c r="S92" i="2"/>
  <c r="Y72" i="2"/>
  <c r="Z72" i="2" s="1"/>
  <c r="Y46" i="2"/>
  <c r="Z46" i="2" s="1"/>
  <c r="Y31" i="2"/>
  <c r="Z31" i="2" s="1"/>
  <c r="Y91" i="2"/>
  <c r="Z91" i="2" s="1"/>
  <c r="W21" i="2"/>
  <c r="Y71" i="2"/>
  <c r="Z71" i="2" s="1"/>
  <c r="X62" i="2"/>
  <c r="X17" i="2"/>
  <c r="Y14" i="2"/>
  <c r="Z14" i="2" s="1"/>
  <c r="X53" i="2"/>
  <c r="X56" i="2" s="1"/>
  <c r="X13" i="2"/>
  <c r="J78" i="2"/>
  <c r="X88" i="2"/>
  <c r="Y64" i="2"/>
  <c r="Z64" i="2" s="1"/>
  <c r="X28" i="2"/>
  <c r="Y23" i="2"/>
  <c r="Z23" i="2" s="1"/>
  <c r="Y90" i="2"/>
  <c r="Z90" i="2" s="1"/>
  <c r="X35" i="2"/>
  <c r="Y87" i="2"/>
  <c r="Z87" i="2" s="1"/>
  <c r="Y107" i="2"/>
  <c r="Z107" i="2" s="1"/>
  <c r="Y184" i="2"/>
  <c r="Z184" i="2" s="1"/>
  <c r="Y113" i="2"/>
  <c r="Z113" i="2" s="1"/>
  <c r="W112" i="2"/>
  <c r="Y76" i="2"/>
  <c r="Z76" i="2" s="1"/>
  <c r="X84" i="2"/>
  <c r="W43" i="2"/>
  <c r="W35" i="2"/>
  <c r="J116" i="2"/>
  <c r="W94" i="2"/>
  <c r="Y95" i="2"/>
  <c r="Z95" i="2" s="1"/>
  <c r="W167" i="2"/>
  <c r="Y167" i="2" s="1"/>
  <c r="Z167" i="2" s="1"/>
  <c r="Y163" i="2"/>
  <c r="Z163" i="2" s="1"/>
  <c r="W134" i="2"/>
  <c r="Y118" i="2"/>
  <c r="Z118" i="2" s="1"/>
  <c r="Y85" i="2"/>
  <c r="Z85" i="2" s="1"/>
  <c r="W84" i="2"/>
  <c r="W80" i="2"/>
  <c r="Y81" i="2"/>
  <c r="Z81" i="2" s="1"/>
  <c r="S26" i="2"/>
  <c r="S25" i="2" s="1"/>
  <c r="S33" i="2" s="1"/>
  <c r="Q25" i="2"/>
  <c r="Y44" i="2"/>
  <c r="Z44" i="2" s="1"/>
  <c r="N25" i="2"/>
  <c r="P26" i="2"/>
  <c r="P25" i="2" s="1"/>
  <c r="P33" i="2" s="1"/>
  <c r="Y183" i="2"/>
  <c r="Z183" i="2" s="1"/>
  <c r="W179" i="2"/>
  <c r="Y179" i="2" s="1"/>
  <c r="Z179" i="2" s="1"/>
  <c r="Y180" i="2"/>
  <c r="Z180" i="2" s="1"/>
  <c r="H26" i="2"/>
  <c r="W88" i="2"/>
  <c r="Y89" i="2"/>
  <c r="Z89" i="2" s="1"/>
  <c r="W74" i="2"/>
  <c r="G26" i="2"/>
  <c r="E25" i="2"/>
  <c r="T25" i="2"/>
  <c r="V26" i="2"/>
  <c r="V25" i="2" s="1"/>
  <c r="V33" i="2" s="1"/>
  <c r="W39" i="2"/>
  <c r="Y40" i="2"/>
  <c r="Z40" i="2" s="1"/>
  <c r="W161" i="2"/>
  <c r="Y161" i="2" s="1"/>
  <c r="Z161" i="2" s="1"/>
  <c r="Y159" i="2"/>
  <c r="Z159" i="2" s="1"/>
  <c r="X21" i="2"/>
  <c r="W169" i="2"/>
  <c r="Y169" i="2" s="1"/>
  <c r="Z169" i="2" s="1"/>
  <c r="Y170" i="2"/>
  <c r="Z170" i="2" s="1"/>
  <c r="J192" i="2"/>
  <c r="X157" i="2"/>
  <c r="W174" i="2"/>
  <c r="Y174" i="2" s="1"/>
  <c r="Z174" i="2" s="1"/>
  <c r="Y175" i="2"/>
  <c r="Z175" i="2" s="1"/>
  <c r="Y185" i="2"/>
  <c r="Z185" i="2" s="1"/>
  <c r="Y142" i="2"/>
  <c r="Z142" i="2" s="1"/>
  <c r="X74" i="2"/>
  <c r="W150" i="2"/>
  <c r="Y150" i="2" s="1"/>
  <c r="Z150" i="2" s="1"/>
  <c r="G92" i="2"/>
  <c r="Y152" i="2"/>
  <c r="Z152" i="2" s="1"/>
  <c r="W157" i="2"/>
  <c r="Y109" i="2"/>
  <c r="Z109" i="2" s="1"/>
  <c r="W108" i="2"/>
  <c r="Y108" i="2" s="1"/>
  <c r="Z108" i="2" s="1"/>
  <c r="M26" i="2"/>
  <c r="M25" i="2" s="1"/>
  <c r="M33" i="2" s="1"/>
  <c r="K25" i="2"/>
  <c r="W29" i="2"/>
  <c r="W17" i="2"/>
  <c r="Y134" i="2" l="1"/>
  <c r="Z134" i="2" s="1"/>
  <c r="Y49" i="2"/>
  <c r="Z49" i="2" s="1"/>
  <c r="Y27" i="2"/>
  <c r="Z27" i="2" s="1"/>
  <c r="Y39" i="2"/>
  <c r="Z39" i="2" s="1"/>
  <c r="Y94" i="2"/>
  <c r="Z94" i="2" s="1"/>
  <c r="P193" i="2"/>
  <c r="P195" i="2" s="1"/>
  <c r="Y35" i="2"/>
  <c r="Z35" i="2" s="1"/>
  <c r="Y28" i="2"/>
  <c r="Z28" i="2" s="1"/>
  <c r="Y13" i="2"/>
  <c r="Z13" i="2" s="1"/>
  <c r="Y29" i="2"/>
  <c r="Z29" i="2" s="1"/>
  <c r="V193" i="2"/>
  <c r="L28" i="1" s="1"/>
  <c r="V195" i="2" s="1"/>
  <c r="X47" i="2"/>
  <c r="Y88" i="2"/>
  <c r="Z88" i="2" s="1"/>
  <c r="Y58" i="2"/>
  <c r="Z58" i="2" s="1"/>
  <c r="M193" i="2"/>
  <c r="M195" i="2" s="1"/>
  <c r="X92" i="2"/>
  <c r="Y53" i="2"/>
  <c r="Z53" i="2" s="1"/>
  <c r="Y62" i="2"/>
  <c r="Z62" i="2" s="1"/>
  <c r="Y66" i="2"/>
  <c r="Z66" i="2" s="1"/>
  <c r="Y17" i="2"/>
  <c r="Z17" i="2" s="1"/>
  <c r="W56" i="2"/>
  <c r="Y56" i="2" s="1"/>
  <c r="Z56" i="2" s="1"/>
  <c r="S193" i="2"/>
  <c r="L27" i="1" s="1"/>
  <c r="S195" i="2" s="1"/>
  <c r="Y84" i="2"/>
  <c r="Z84" i="2" s="1"/>
  <c r="X78" i="2"/>
  <c r="Y21" i="2"/>
  <c r="Z21" i="2" s="1"/>
  <c r="G25" i="2"/>
  <c r="G33" i="2" s="1"/>
  <c r="G193" i="2" s="1"/>
  <c r="C27" i="1" s="1"/>
  <c r="W26" i="2"/>
  <c r="Y112" i="2"/>
  <c r="Z112" i="2" s="1"/>
  <c r="W116" i="2"/>
  <c r="Y116" i="2" s="1"/>
  <c r="Z116" i="2" s="1"/>
  <c r="Y157" i="2"/>
  <c r="Z157" i="2" s="1"/>
  <c r="W78" i="2"/>
  <c r="Y74" i="2"/>
  <c r="Z74" i="2" s="1"/>
  <c r="H25" i="2"/>
  <c r="J26" i="2"/>
  <c r="W192" i="2"/>
  <c r="Y192" i="2" s="1"/>
  <c r="Z192" i="2" s="1"/>
  <c r="W92" i="2"/>
  <c r="Y92" i="2" s="1"/>
  <c r="Z92" i="2" s="1"/>
  <c r="Y80" i="2"/>
  <c r="Z80" i="2" s="1"/>
  <c r="Y43" i="2"/>
  <c r="Z43" i="2" s="1"/>
  <c r="W47" i="2"/>
  <c r="Y47" i="2" l="1"/>
  <c r="Z47" i="2" s="1"/>
  <c r="L30" i="1"/>
  <c r="Y78" i="2"/>
  <c r="Z78" i="2" s="1"/>
  <c r="X26" i="2"/>
  <c r="X25" i="2" s="1"/>
  <c r="X33" i="2" s="1"/>
  <c r="X193" i="2" s="1"/>
  <c r="J25" i="2"/>
  <c r="J33" i="2" s="1"/>
  <c r="J193" i="2" s="1"/>
  <c r="C28" i="1" s="1"/>
  <c r="W25" i="2"/>
  <c r="G195" i="2"/>
  <c r="N27" i="1"/>
  <c r="B27" i="1" s="1"/>
  <c r="Y26" i="2" l="1"/>
  <c r="Z26" i="2" s="1"/>
  <c r="Y25" i="2"/>
  <c r="Z25" i="2" s="1"/>
  <c r="W33" i="2"/>
  <c r="I27" i="1"/>
  <c r="K27" i="1"/>
  <c r="J195" i="2"/>
  <c r="N28" i="1"/>
  <c r="B28" i="1" s="1"/>
  <c r="B30" i="1" s="1"/>
  <c r="C30" i="1"/>
  <c r="X195" i="2" l="1"/>
  <c r="N30" i="1"/>
  <c r="I28" i="1"/>
  <c r="I30" i="1" s="1"/>
  <c r="M29" i="1"/>
  <c r="M30" i="1" s="1"/>
  <c r="K28" i="1"/>
  <c r="K30" i="1" s="1"/>
  <c r="W193" i="2"/>
  <c r="W195" i="2" s="1"/>
  <c r="Y33" i="2"/>
  <c r="Y193" i="2" l="1"/>
  <c r="Z193" i="2" s="1"/>
  <c r="Z33" i="2"/>
</calcChain>
</file>

<file path=xl/sharedStrings.xml><?xml version="1.0" encoding="utf-8"?>
<sst xmlns="http://schemas.openxmlformats.org/spreadsheetml/2006/main" count="1024" uniqueCount="576">
  <si>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</si>
  <si>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</si>
  <si>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</si>
  <si>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</si>
  <si>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</si>
  <si>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</si>
  <si>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</si>
  <si>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</si>
  <si>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</si>
  <si>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</si>
  <si>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</si>
  <si>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</si>
  <si>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</si>
  <si>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</si>
  <si>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</si>
  <si>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</si>
  <si>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</si>
  <si>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</si>
  <si>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</si>
  <si>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</si>
  <si>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</si>
  <si>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</si>
  <si>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</si>
  <si>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</si>
  <si>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</si>
  <si>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</si>
  <si>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</si>
  <si>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</si>
  <si>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</si>
  <si>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</si>
  <si>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</si>
  <si>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</si>
  <si>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</si>
  <si>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</si>
  <si>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</si>
  <si>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</si>
  <si>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</si>
  <si>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</si>
  <si>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</si>
  <si>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</si>
  <si>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</si>
  <si>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</si>
  <si>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</si>
  <si>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</si>
  <si>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</si>
  <si>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</si>
  <si>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</si>
  <si>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</si>
  <si>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</si>
  <si>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</si>
  <si>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</si>
  <si>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</si>
  <si>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</si>
  <si>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</si>
  <si>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</si>
  <si>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</si>
  <si>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</si>
  <si>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</si>
  <si>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</si>
  <si>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</si>
  <si>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</si>
  <si>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</si>
  <si>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</si>
  <si>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</si>
  <si>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</si>
  <si>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</si>
  <si>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</si>
  <si>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</si>
  <si>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</si>
  <si>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</si>
  <si>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</si>
  <si>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</si>
  <si>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</si>
  <si>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</si>
  <si>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</si>
  <si>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</si>
  <si>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</si>
  <si>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</si>
  <si>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</si>
  <si>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</si>
  <si>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</si>
  <si>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</si>
  <si>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</si>
  <si>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</si>
  <si>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</si>
  <si>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</si>
  <si>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</si>
  <si>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</si>
  <si>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</si>
  <si>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</si>
  <si>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</si>
  <si>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</si>
  <si>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</si>
  <si>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</si>
  <si>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</si>
  <si>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</si>
  <si>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</si>
  <si>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</si>
  <si>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</si>
  <si>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</si>
  <si>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</si>
  <si>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</si>
  <si>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</si>
  <si>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</si>
  <si>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</si>
  <si>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</si>
  <si>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</si>
  <si>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</si>
  <si>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</si>
  <si>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</si>
  <si>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</si>
  <si>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</si>
  <si>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</si>
  <si>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</si>
  <si>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</si>
  <si>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</si>
  <si>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</si>
  <si>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</si>
  <si>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</si>
  <si>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</si>
  <si>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</si>
  <si>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</si>
  <si>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</si>
  <si>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</si>
  <si>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</si>
  <si>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</si>
  <si>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</si>
  <si>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</si>
  <si>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</si>
  <si>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</si>
  <si>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</si>
  <si>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</si>
  <si>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</si>
  <si>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</si>
  <si>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</si>
  <si>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</si>
  <si>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</si>
  <si>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</si>
  <si>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</si>
  <si>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</si>
  <si>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</si>
  <si>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</si>
  <si>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</si>
  <si>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</si>
  <si>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</si>
  <si>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</si>
  <si>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</si>
  <si>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</si>
  <si>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</si>
  <si>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</si>
  <si>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</si>
  <si>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</si>
  <si>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</si>
  <si>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</si>
  <si>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</si>
  <si>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</si>
  <si>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</si>
  <si>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</si>
  <si>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</si>
  <si>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</si>
  <si>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</si>
  <si>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</si>
  <si>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</si>
  <si>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</si>
  <si>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</si>
  <si>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</si>
  <si>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</si>
  <si>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</si>
  <si>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</si>
  <si>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</si>
  <si>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</si>
  <si>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</si>
  <si>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</si>
  <si>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</si>
  <si>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</si>
  <si>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</si>
  <si>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</si>
  <si>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</si>
  <si>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</si>
  <si>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</si>
  <si>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</si>
  <si>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</si>
  <si>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</si>
  <si>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</si>
  <si>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</si>
  <si>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</si>
  <si>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</si>
  <si>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</si>
  <si>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</si>
  <si>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</si>
  <si>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</si>
  <si>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</si>
  <si>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</si>
  <si>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</si>
  <si>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</si>
  <si>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</si>
  <si>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</si>
  <si>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</si>
  <si>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</si>
  <si>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</si>
  <si>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</si>
  <si>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</si>
  <si>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</si>
  <si>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</si>
  <si>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</si>
  <si>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</si>
  <si>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</si>
  <si>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</si>
  <si>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</si>
  <si>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</si>
  <si>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</si>
  <si>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</si>
  <si>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</si>
  <si>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</si>
  <si>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</si>
  <si>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</si>
  <si>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</si>
  <si>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</si>
  <si>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</si>
  <si>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</si>
  <si>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</si>
  <si>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</si>
  <si>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</si>
  <si>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</si>
  <si>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</si>
  <si>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</si>
  <si>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</si>
  <si>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</si>
  <si>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7.7</t>
  </si>
  <si>
    <t>7.8</t>
  </si>
  <si>
    <t>Друк інших роздаткових матеріалів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</si>
  <si>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</si>
  <si>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</si>
  <si>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</si>
  <si>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</si>
  <si>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</si>
  <si>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</si>
  <si>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</si>
  <si>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</si>
  <si>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</si>
  <si>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</si>
  <si>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</si>
  <si>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</si>
  <si>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</si>
  <si>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</si>
  <si>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</si>
  <si>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</si>
  <si>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</si>
  <si>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</si>
  <si>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</si>
  <si>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</si>
  <si>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</si>
  <si>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</si>
  <si>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</si>
  <si>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</si>
  <si>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</si>
  <si>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</si>
  <si>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</si>
  <si>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</si>
  <si>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</si>
  <si>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</si>
  <si>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</si>
  <si>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</si>
  <si>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</si>
  <si>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</si>
  <si>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</si>
  <si>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</si>
  <si>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</si>
  <si>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</si>
  <si>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</si>
  <si>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</si>
  <si>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</si>
  <si>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</si>
  <si>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</si>
  <si>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</si>
  <si>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</si>
  <si>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</si>
  <si>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</si>
  <si>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</si>
  <si>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</si>
  <si>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</si>
  <si>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</si>
  <si>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</si>
  <si>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</si>
  <si>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</si>
  <si>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</si>
  <si>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</si>
  <si>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</si>
  <si>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</si>
  <si>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</si>
  <si>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</si>
  <si>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</si>
  <si>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</si>
  <si>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</si>
  <si>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</si>
  <si>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</si>
  <si>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</si>
  <si>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</si>
  <si>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</si>
  <si>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</si>
  <si>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</si>
  <si>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</si>
  <si>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</si>
  <si>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</si>
  <si>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</si>
  <si>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</si>
  <si>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</si>
  <si>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</si>
  <si>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</si>
  <si>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</si>
  <si>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</si>
  <si>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</si>
  <si>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</si>
  <si>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</si>
  <si>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</si>
  <si>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</si>
  <si>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</si>
  <si>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</si>
  <si>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</si>
  <si>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</si>
  <si>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</si>
  <si>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</si>
  <si>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</si>
  <si>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</si>
  <si>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</si>
  <si>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</si>
  <si>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</si>
  <si>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</si>
  <si>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</si>
  <si>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</si>
  <si>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</si>
  <si>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сировина для приготування автентичних страв</t>
  </si>
  <si>
    <t>взуття</t>
  </si>
  <si>
    <t>Новослобідська сільська рада</t>
  </si>
  <si>
    <t>глиняний посуд</t>
  </si>
  <si>
    <t>3.1.3.1</t>
  </si>
  <si>
    <t>льняні скатертини</t>
  </si>
  <si>
    <t>3.1.3.2</t>
  </si>
  <si>
    <t>оренда професійного сценічного обладнання (мультікор, світлодіодна голова 2шт., лед прожектор 4шт., світловий пульт, мікрофонний кабель (для монтажу світла)</t>
  </si>
  <si>
    <t>6.1.1.2</t>
  </si>
  <si>
    <t>дрова</t>
  </si>
  <si>
    <t>м.3</t>
  </si>
  <si>
    <t>6.1.1.3</t>
  </si>
  <si>
    <t>мука</t>
  </si>
  <si>
    <t>уп.</t>
  </si>
  <si>
    <t>6.1.1.4</t>
  </si>
  <si>
    <t>6.1.1.5</t>
  </si>
  <si>
    <t>6.1.1.6</t>
  </si>
  <si>
    <t>6.1.1.7</t>
  </si>
  <si>
    <t>квасоля сира</t>
  </si>
  <si>
    <t>кг</t>
  </si>
  <si>
    <t>олія 1л</t>
  </si>
  <si>
    <t>мак</t>
  </si>
  <si>
    <t>сало</t>
  </si>
  <si>
    <t>6.1.1.8</t>
  </si>
  <si>
    <t>цибуля</t>
  </si>
  <si>
    <t>6.1.1.9</t>
  </si>
  <si>
    <t>6.1.1.10</t>
  </si>
  <si>
    <t>6.1.1.11</t>
  </si>
  <si>
    <t>6.1.1.12</t>
  </si>
  <si>
    <t>ядра насіння соняшнику 300гр</t>
  </si>
  <si>
    <t>вівсяні пластівці 0,5кг</t>
  </si>
  <si>
    <t>насіння льну</t>
  </si>
  <si>
    <t>свіжа річкова риба</t>
  </si>
  <si>
    <t>шт</t>
  </si>
  <si>
    <t>бензин</t>
  </si>
  <si>
    <t>л</t>
  </si>
  <si>
    <t>диз.паливо</t>
  </si>
  <si>
    <t>7.2.1</t>
  </si>
  <si>
    <t>7.2.2</t>
  </si>
  <si>
    <t>7.2.3</t>
  </si>
  <si>
    <t>7.2.4</t>
  </si>
  <si>
    <t>7.2.5</t>
  </si>
  <si>
    <t>чашки</t>
  </si>
  <si>
    <t>футболки</t>
  </si>
  <si>
    <t>паперовий стаканчик 0,175</t>
  </si>
  <si>
    <t>паперовий стаканчик 0,340</t>
  </si>
  <si>
    <t>ручка шарікова</t>
  </si>
  <si>
    <t>Друк календариків</t>
  </si>
  <si>
    <t>Друк буклетів евроформат 210х99</t>
  </si>
  <si>
    <t>Друк плакатів А1</t>
  </si>
  <si>
    <t>Друк банерів</t>
  </si>
  <si>
    <t>Послуги копірайтера (збір, опрацювання та підбір текстового матеріалу, створення текстів та їх переклад для презентаційного художнього історико-культурного альманаху(альбому) "На гостини до горюнів")</t>
  </si>
  <si>
    <t>посл.</t>
  </si>
  <si>
    <t xml:space="preserve">Друк презентаційного художнього альманаху (альбому) "На гостини до горюнів" (48 сторінок, повнокольоровий друк, обкладенка 5+0, термоперепліт) </t>
  </si>
  <si>
    <t>Художнє оформлення  презентаційного художнього історико-культурного альманаху (альбому) "На гостини до горюнів"</t>
  </si>
  <si>
    <t>розробка промоційного ролика "На гостини до горюнів"</t>
  </si>
  <si>
    <t>Цифровізація культурної спадщини горюнської культури</t>
  </si>
  <si>
    <t>виготовлення народного горюнського костюму (під замовлення)</t>
  </si>
  <si>
    <t xml:space="preserve">виготовлення міні-каркасу автентичної української/горюнської садиби </t>
  </si>
  <si>
    <t>виготовлення старовинної гойдалки на замовлення</t>
  </si>
  <si>
    <t>виготовлення та встановлення туалету (вуличний, деревяний, двійний)</t>
  </si>
  <si>
    <t>виготовлення арт-об'єкта "Горюнська пряля" за їндивідуальним замовленням з дерева</t>
  </si>
  <si>
    <t>брендування фестивалю "На гостини до горюнів"</t>
  </si>
  <si>
    <t>маркування локацій фестивалю</t>
  </si>
  <si>
    <t>Фестиваль субетносів "На гостини до горюнів" в рамках святкування 30-тої річниці незалежності України</t>
  </si>
  <si>
    <t>глиняний посуд буде використовуватись на презентацію автентичних страв</t>
  </si>
  <si>
    <t>льняні скатертини будуть використовуватись для представлення автентичних страв</t>
  </si>
  <si>
    <t>професійне сценічне обладнання необхідне для озвучення фестивалю та створення світлових спецефектівна сцені  під час виступів колективів субетносів під часфестивалю (концертної програми) мультікор-10150грн, світлодіодна голва (2шт.*9975) 19950 грн, лед прожектор (4 шт.*3135грн.)-12540 грн, світловий пульт - 1852 грн., мікрофоний кабель (для монтажу світла) - 100мм*51 грн)-5100 грн.</t>
  </si>
  <si>
    <t>Кава-брейк та комплексний обід для артисті та супроводжуючих осіб, які представляли свою культуру з Сумщини, Полтавщини, Чернигівщини та Донеччини.Очікувана кількість-500 осіб,які працюватимуть на фестивалі цілий день згідно з попередньою програмою фестивалю,в день фестивалю.</t>
  </si>
  <si>
    <t>дрова необхідні для приготування автентичних страв на вонищі,на локації "Горюнські смаки" згідно з попередньою програмою фестивалю.</t>
  </si>
  <si>
    <t>представлення автентичної кухні.Сировина для приготування дерунві,пиріжків, медових пряників глазурованих,хлібу,вареників,клінухів</t>
  </si>
  <si>
    <t>представлення автентичної кухні.Сировина для сичіків.</t>
  </si>
  <si>
    <t>Представлення автентичної кухні.Сировина для кулішу,пиріжків,пампушок,хлібу,вареників,сичиків</t>
  </si>
  <si>
    <t>представлення автентичної кухні.Сировина для супу з маком,пампушок,пиріжків</t>
  </si>
  <si>
    <t>представлення автентичної кухні.Сировина для сичиків,борщу та дерунів</t>
  </si>
  <si>
    <t>представлення автентичної кхні.Сировина для деруни,куліш,юшка,сичики</t>
  </si>
  <si>
    <t>представлення автентичної кухні.Сировина для  сичики</t>
  </si>
  <si>
    <t>представлення автентичної кухні.Сировина для сичики</t>
  </si>
  <si>
    <t>представлення автентичної кухні.Сировина для сичики,супу з маком</t>
  </si>
  <si>
    <t>представлення автентичної кухні.Сировина для юшка та інші рибні страви</t>
  </si>
  <si>
    <t>плетені з рогозу лапті будут використовуватись для виступу на сцені та в "театрі народного костюму"</t>
  </si>
  <si>
    <t xml:space="preserve">для заправки власних автобусів,які підвозили учасників фестивалю.Заправлялись 2 автобуси.Витрати палива 20 л/100 км.Направлення автобусів:Нова Слобода-Путивль-Нова Слобода-Путивль-Нова Слобода (80км); Бояро-Лежачі-Манухівка-Бояро-Лежачі-Нова Слобода (112 км); Нова Слобода-Суми-Нова Слобода-Суми-Нова Слобода (240км); Нова Слобода-Конотоп-Конотоп-Нова Слобода (170км).За потреби кошти на придбання палива будуть додані з місцевого бюджету </t>
  </si>
  <si>
    <t xml:space="preserve">Для заправки власних автобусів.яими підвозили учасників фестивалю.Запрявлялись 5 автобусів.Расход палива 20л/100км. Направлення автобусів:Нова Слобода-Мазівка-Нова Слобода-Мазівка-Нова Слобода-Мачулища-Нова Слобода (90км); Нова Слобода-Линове-Нова Слобода (40км);Нова Слобода-Чевоне Озеро-Чаплищи_князівка-Ширяєве-Нова Слобода-Ширяєве-Князівка-Чаплищии-ЧервонеОзеро-Нова Слобода (80км); Нова Слобода-Путивль-Нова Слобода-Путивль-Нова </t>
  </si>
  <si>
    <t>нанесення логотипів на чашки.Виготовлення брендової сувенірної продукції для учасників заходу,туристам,гостям.Для безкоштовного розповсюдження!Ціни вказані на момент складання кошторису,в разі зміни ціни в більшу сторону,залучимо кошти громади.</t>
  </si>
  <si>
    <t>Нанесення логотипів на футболки.Виготовлення брендованої сувенірної продукції для учасників заходу,туристам.гостям.Для безкоштовного розповсюдження!Ціни вказані на момент складання кошторису,в разі зміни ціни в більшу сторону,залучимо кошти громади.</t>
  </si>
  <si>
    <t>Нанесення логотипів на паперові стаканчики.Виготовлення брендованої сувенірної продукції для учасників заходу, туристам,гостям.Для безкоштовного розповсюдження. Ціни вказані на момент складання кошторису,в разі зміни ціни в більшу сторону,залучимо кошти громади.</t>
  </si>
  <si>
    <t>Нанесення логотипів на паперові стаканчики.Виготовлення брендованої сувенірної продукції для учасників заходу, туристам,гостям.Для безкоштовного розповсюдження.Ціни вказані на момент складання кошторису,в разі зміни в більшу сторону,залучимо кошти громади.</t>
  </si>
  <si>
    <t>Нанесення логотипів на ручки шарікові.Виготовлення брендованої сувенірної продукції для учасників заходу,туристам,гостям.Для безкоштовного розповсюдження.Ціни вказані на момент складання кошторису,в разі зміни ціни в більшу сторону,залучимо кошти громади.</t>
  </si>
  <si>
    <t>Друк календариків для безкоштовного розповсюдження.Ціни вказані на момент складання кошторису,в разі зміни ціни в більшу сторону,залучимо кошти громади.</t>
  </si>
  <si>
    <t>Друк буклетів для безкоштовного розповсюдження (двухсторонній друк,мелований папір 150 гр. фальцівка 2 згиби)</t>
  </si>
  <si>
    <t>Рекламам-афіша фестивалю,план-розташування локацій;для безкоштовного розповсюдження при реєстрації гостей фестивалю, для кращої орієнтації на локаціях фестивалю</t>
  </si>
  <si>
    <t>Друк банеру 3*12м проварка і люверси через 30см,використаний на задньому плані сцени.</t>
  </si>
  <si>
    <t>запланована вартість розрахована згідно комплексу наданої послуги.Розробка концепції видання,його структури (про субетнос горюнів,їх історію,фольклор,побутові елементи,гастроспадщину та їнші елементи нематеріальної спадщини в пізнавальному форматі з перевагою ілюстративногоо матеріалу).Збір,опрацювання й підбір текстового матеріалу.Створення літературних текстів українською та переклад їх на англійську мову.</t>
  </si>
  <si>
    <t>для розповсюдження в бібліотечних,освітніх,культурних,музейних закладах громади,області та як безкоштовний сувенір туроператорам та запрошеним гостям фестивалю</t>
  </si>
  <si>
    <t xml:space="preserve">Запланована вартість розрахована згідно комплексу наданої послуги.Збір опрацюваня й підбір ілюстративного матеріалу.Створення контепт-дизайну видання.Створення макетів форзацу та ерзацу видання.Створення макету титульної сторінки видання.Створення шаблонів внутрішніх сторінок для верстки.Пдбір шрифтового оформлення заголовків,колонтитулів.Обробка та підготовка графічних та фотоматеріалів 9тонування,ретуш тощо).Верстка та макетування </t>
  </si>
  <si>
    <t xml:space="preserve">Запланована вартість розраховаа згідо комплексу наданої послуги.Реєстрація аккаунтів події в соціальних мережах-Інстаграм,Фейсбук,Тік Ток.Створення комунікативної стратегії ведення аккаунтів та формування контент-плану виходу постів різного змісту з опрацюванням горюнської історії та культури,фольклору,легенд,байок,говірок.-6300 грн.Створення брендованого оформлення аккаунтів,проведення збору інформаційного матеріалу в локації </t>
  </si>
  <si>
    <t xml:space="preserve">Запланована вартість розрахована згідно комплексу наданої послуги.Розробка концепції та сценарного плану промоційного відеороліку.Створення режисерського плану.Створення операторського плану.Збір та опрацювання матеріалів по горюнській історі,культурі,фольклору.Розробка сценарію відеороліку.Виїзд до Нової Слободи знімальної групи в складі режисера,двох операторів,оператора дрону,адміністратора знімальної групи.Підготовка та опрацюваня відеоматеріалу,музичного </t>
  </si>
  <si>
    <t>аудиторські послуги обов'язкові,за рахунок Новослобідської сільської ради</t>
  </si>
  <si>
    <t xml:space="preserve">Запланована вартість розрахована згідно комплексу наданої послуги.Цифровізація культурної спадщини-для створення банку нематеріальної культурної спадщини горюнів.Виїзд до Нової Слободи,підготовка та організація локації дляя запису/зйомки,аудіо-та відеозапис порфесійним обладнанням пісень,обрядів та легенд фольклору горюнського субетносу,відеозапис приготування горюнських страв до відеобанку гастрономічної спадщини горюнської кулбтури;розшифровка та переклад </t>
  </si>
  <si>
    <t>До складу костюму входить: намітка,сорочка,паньова та фартух.Костюми будуть використовуватись для виступів на сцені та на локації "Театр народного костюму".</t>
  </si>
  <si>
    <t>Міні-каркас автентичної садиби,буде використаний для створення робочих місць для презентації горюнських страв,фотозон,тощо.</t>
  </si>
  <si>
    <t>Гойдалка займатиме центральне місце на фестивалі.Це розвага для дорослих.Виготовлятиметься за індивідуальним замовленням</t>
  </si>
  <si>
    <t>Туалетпотрібен для облаштування додаткової санітарної зони</t>
  </si>
  <si>
    <t>Встановлення арт-об'єкта це заключний етап фестивалю,який прописаний в попередній пронрамі фестивалю.Горюнська праля-це один із символів фестивалю,як один з невтрачених ремесел горюнщини.</t>
  </si>
  <si>
    <t>Запланована вартість розрахована згідно комплексу наданої послуги.Розробка творчої концепції логотипу;розробка логотипу фестивалю;розробка брендбуку фестивалю та формування правил використання логотипу.Розробка брендованої сувенірної продукції,інтернет та соціальні мережі.</t>
  </si>
  <si>
    <t>Запланована вартість розрахована згідно комплексу наданої послуги.Вивчення логістичної схеми транспортного та пішого сполучення навколо місця проведення фестивалю,визначення ключових локацій,де будуть відбуватись теиатичні заходи в рамках фестивалю та створення мапи локацій та маршруту фестивалю.Створення електронних файлів-макетів вказівників для маркування напрямів й місць і подій.Виготовлення комплекту маркованих дерев'яних вказівникв на стовпчиках (20шт) з використанням фрезерування,ручною доводкою та покриттям олія-воск.Встановлення маркованих вказівників відповідно мапі локацій фестивалю та маршруту.</t>
  </si>
  <si>
    <t>за проектом  Фестиваль субетносів України "На гостини до горюнів" в рамках святкування 30-тої річниці незалежності України</t>
  </si>
  <si>
    <t>пункт: 3.1.3.1</t>
  </si>
  <si>
    <t>Маклаков Є. М.</t>
  </si>
  <si>
    <t>Договір №70 від 17.08.2021</t>
  </si>
  <si>
    <t>Накладна №3 від 17.08.2021</t>
  </si>
  <si>
    <t>ПД № 9 від 20.08.2021</t>
  </si>
  <si>
    <t>пункт: 3.1.3.2</t>
  </si>
  <si>
    <t>Лян Я.О.</t>
  </si>
  <si>
    <t xml:space="preserve">Договір №68 від 17.08.2021 </t>
  </si>
  <si>
    <t xml:space="preserve">Накладна №1 від 17.08.2021 </t>
  </si>
  <si>
    <t>ПД №7  від 20.08.2021</t>
  </si>
  <si>
    <t>Стаття: 4</t>
  </si>
  <si>
    <t>Підстаття: 4.2</t>
  </si>
  <si>
    <t>оренда техніки,обладнання та інструменту</t>
  </si>
  <si>
    <t>стаття: 4.2.1</t>
  </si>
  <si>
    <t>Оренда професійного сценічного обладнання (мультикор,світлодіодна голова 2 шт,.лед прожектор 4 шт.,світловий пульт ,мікрофонний кабель (для монтажу світла)</t>
  </si>
  <si>
    <t>Поляк Д. В.</t>
  </si>
  <si>
    <t>Договір №75 від 19.08.2021 додаток №75 від 19.08.2021</t>
  </si>
  <si>
    <t>Акт про надання послуг №1 від 19.08.2021</t>
  </si>
  <si>
    <t>ПД №12 від 26.08.2021</t>
  </si>
  <si>
    <t>стаття: 5</t>
  </si>
  <si>
    <t>Витрати учасників проекту,які беруть участь у заходах проекту та не отримують оплату праці та/або винагороду</t>
  </si>
  <si>
    <t>підстаття: 5.1</t>
  </si>
  <si>
    <t>послуги з харчування</t>
  </si>
  <si>
    <t>Анчина А. О.</t>
  </si>
  <si>
    <t>Договір №65 від 21.09.2021 Додаток до договору №65 від 2109.2021</t>
  </si>
  <si>
    <t>Акт виконаних робіт №47 від 21.09.2021</t>
  </si>
  <si>
    <t>ПД №19 від 23.09.2021</t>
  </si>
  <si>
    <t>Стаття: 6</t>
  </si>
  <si>
    <t>підстаття: 6.1</t>
  </si>
  <si>
    <t>пункт: 6.1.1.3</t>
  </si>
  <si>
    <t>борошно</t>
  </si>
  <si>
    <t>Литвинова В. В.</t>
  </si>
  <si>
    <t xml:space="preserve">Договір № 71 від 17.08.2021 Додаток № 71 від 17.08.2021 </t>
  </si>
  <si>
    <t>Накладна №71 від 17.08.2021</t>
  </si>
  <si>
    <t>ПД № 10 від 20.08.2021</t>
  </si>
  <si>
    <t>пункт: 6.1.1.4</t>
  </si>
  <si>
    <t>Договір № 71 від 17.08.2021 Додаток № 71 від 17.08.2021</t>
  </si>
  <si>
    <t>пункт: 6.1.1.5</t>
  </si>
  <si>
    <t>Олія 1л</t>
  </si>
  <si>
    <t>пункт: 6.1.1.6</t>
  </si>
  <si>
    <t>пункт: 6.1.1.7</t>
  </si>
  <si>
    <t>пункт: 6.1.1.8</t>
  </si>
  <si>
    <t>пункт: 6.1.1.9</t>
  </si>
  <si>
    <t>ядра насіння соняшника, 300гр.</t>
  </si>
  <si>
    <t>пункт: 6.1.1.10</t>
  </si>
  <si>
    <t>пункт:  6.1.1.11</t>
  </si>
  <si>
    <t>насіння льону</t>
  </si>
  <si>
    <t>пункт:  6.1.1.12</t>
  </si>
  <si>
    <t>пункт: 6.1.2</t>
  </si>
  <si>
    <t>Ворона Олександр Вікторович</t>
  </si>
  <si>
    <t>Договір № 67 від 17.08.2021</t>
  </si>
  <si>
    <t>ПД № 6 від 20.08.2021</t>
  </si>
  <si>
    <t>стаття:  6.3</t>
  </si>
  <si>
    <t>пункт:  6.3.1</t>
  </si>
  <si>
    <t>Товариство з обмеженою відповідальністю «Лівайн торг»</t>
  </si>
  <si>
    <t>Договір № 72/123 від 16.08.2021</t>
  </si>
  <si>
    <t>Накладна № 0123/0000327 від 16.08.2021</t>
  </si>
  <si>
    <t>ПД №2 від 19.08.2021</t>
  </si>
  <si>
    <t>пункт: 6.3.2</t>
  </si>
  <si>
    <t>дизпаливо</t>
  </si>
  <si>
    <t>стаття: 7</t>
  </si>
  <si>
    <t>поліграфічні послуги</t>
  </si>
  <si>
    <t>пункт: 7.2.1</t>
  </si>
  <si>
    <t>Міщенко Данило Андрійович</t>
  </si>
  <si>
    <t>Договір № М-000244/21 від 17.08.2021 додаток №1 до договору № М-000244/21 від 17.08.2021</t>
  </si>
  <si>
    <t>Акт про надання послуг № М-000244/21 від 17.08.2021</t>
  </si>
  <si>
    <t>ПД №8 від 20.08.2021</t>
  </si>
  <si>
    <t>пункт: 7.2.2</t>
  </si>
  <si>
    <t>Рудика Марина Сергіївна</t>
  </si>
  <si>
    <t>Договір №69 від 17.08.2021 додаток до договору № 69 від 17.08.2021</t>
  </si>
  <si>
    <t>Акт про надання послуг №1 від 17.08.2021</t>
  </si>
  <si>
    <t>ПД №11 від 20.08.2021</t>
  </si>
  <si>
    <t>пункт: 7.2.3</t>
  </si>
  <si>
    <t>пункт: 7.2.4</t>
  </si>
  <si>
    <t>пункт: 7.2.6</t>
  </si>
  <si>
    <t xml:space="preserve">ручка шарикова </t>
  </si>
  <si>
    <t>пункт: 7.5</t>
  </si>
  <si>
    <t>друк буклетів євроформат 210*99</t>
  </si>
  <si>
    <t>пункт: 7.7</t>
  </si>
  <si>
    <t>друк плакатів А1</t>
  </si>
  <si>
    <t>пункт: 7.8</t>
  </si>
  <si>
    <t>друк банерів</t>
  </si>
  <si>
    <t>стаття: 9</t>
  </si>
  <si>
    <t>послуги з просування</t>
  </si>
  <si>
    <t>пункт: 9.4</t>
  </si>
  <si>
    <t>SMM,SO (SEO)</t>
  </si>
  <si>
    <t>Серебряков Євген Павлович</t>
  </si>
  <si>
    <t>Договір № 25 від 27.10.2021 Додаток 1 до договору № 25 від 27.10.2021</t>
  </si>
  <si>
    <t>Акт про надання послуг № 25 від 27.10.2021</t>
  </si>
  <si>
    <t>ПД № 20 від 29.10.2021</t>
  </si>
  <si>
    <t>пункт: 9.5</t>
  </si>
  <si>
    <t>Договір №73 від 17.08.2021 Додаток до договору №73 від 17.08 2021</t>
  </si>
  <si>
    <t>Акт виконаних робіт №73 від 30.08.2021</t>
  </si>
  <si>
    <t>ПД №13 від 06.09.2021</t>
  </si>
  <si>
    <t>підстаття: 13.4</t>
  </si>
  <si>
    <t>інші прямі витрати</t>
  </si>
  <si>
    <t>пункт: 13.4.1</t>
  </si>
  <si>
    <t>Бабинюк Леся Володимирівна</t>
  </si>
  <si>
    <t>Договір №81 від 20.09.2021</t>
  </si>
  <si>
    <t>Накладна №81 від 20.09.2021</t>
  </si>
  <si>
    <t>ПД №18 від 21.09.2021</t>
  </si>
  <si>
    <t>пункт: 13.4.2</t>
  </si>
  <si>
    <t>виготовлення міні-каркасу автентичної української/горюнської садиби</t>
  </si>
  <si>
    <t>Комунальне підприємство «Турбота»</t>
  </si>
  <si>
    <t>Договір № 100 від 17.08.2021додаток до договору №100 від 17.08.2021</t>
  </si>
  <si>
    <t>Акт приймання-передачі наданих послуг № 101 від 17.08.2021</t>
  </si>
  <si>
    <t>ПД №5 від 20.08.2021</t>
  </si>
  <si>
    <t>пункт: 13.4.4</t>
  </si>
  <si>
    <t>виготовлення та встановлення туалету (вуличний,деревяний,двійний)</t>
  </si>
  <si>
    <t>Договір № 99 від 17.08.2021 додаток до договору №99 від 17.08.2021</t>
  </si>
  <si>
    <t>Акт приймання-передачі наданих послуг № 99 від 17.08.2021</t>
  </si>
  <si>
    <t>ПД №3 від 20.08.2021</t>
  </si>
  <si>
    <t>пункт: 13.4.6</t>
  </si>
  <si>
    <t>Договір №78 від 13.09.2021 Додаток №78 від 113.09.2021</t>
  </si>
  <si>
    <t>Акт про надання послуг №78 від 14.09.2021</t>
  </si>
  <si>
    <t>ПД №14 від 16.09.2021</t>
  </si>
  <si>
    <t>пункт: 13.4.7</t>
  </si>
  <si>
    <t>Маркування локацій фестивалю</t>
  </si>
  <si>
    <t>Рудик Марина Сергіївна</t>
  </si>
  <si>
    <t>Договір №80 від 13.09.2021 додаток №80 від 13.09.2021 Договір №79 від 13.09.2021 додаток №79 від 13.09.2021</t>
  </si>
  <si>
    <t>Накладна №80 від 14.09.2021 Акт про надання послуг №79 від 14.09.2021</t>
  </si>
  <si>
    <t>ПД №16 від 16.09.2021 ПД №15 від 16.09.2021</t>
  </si>
  <si>
    <t>пункт: 13.1.3</t>
  </si>
  <si>
    <t>аудиторські послуги</t>
  </si>
  <si>
    <t>"Консалтингова група "Про аудит""</t>
  </si>
  <si>
    <t xml:space="preserve">Договір № 4308 від 26.10.2021 , додатки до договору № 4308 від 26.10.2021    </t>
  </si>
  <si>
    <t>Акт приймання-передачі наданих послуг № ОУ-0000119 за договором № 4308 від 26.102021
(номер, дата)</t>
  </si>
  <si>
    <t>ПД №1 від 27.10.2021</t>
  </si>
  <si>
    <t>Знакові події</t>
  </si>
  <si>
    <t>Фестиваль субетносів України "На гостини до горюнів" в рамках святкування 30-тої річниці незалежності України</t>
  </si>
  <si>
    <t>Додаток №2</t>
  </si>
  <si>
    <t>до Договору про надання гранту № 4EVE41-30089</t>
  </si>
  <si>
    <t>від "10" серпня 2021 року</t>
  </si>
  <si>
    <t>за період з серпня 2021 року по 30.10. 2021 року</t>
  </si>
  <si>
    <t>пункт:  13.4.3</t>
  </si>
  <si>
    <t>Договір № 101 від 17.08.2021 додаток до договору №101 від 17.08.2021</t>
  </si>
  <si>
    <t>ПД №4 від 20.08.2021</t>
  </si>
  <si>
    <t>у період з 10 серпня 2021 року по 30.10.2021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</si>
</sst>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00B05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4" fontId="1" fillId="0" borderId="0" xfId="0" applyNumberFormat="1" applyFont="1"/>
    <xf numFmtId="165" fontId="2" fillId="0" borderId="60" xfId="0" applyNumberFormat="1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horizontal="center" vertical="top"/>
    </xf>
    <xf numFmtId="0" fontId="1" fillId="0" borderId="62" xfId="0" applyFont="1" applyFill="1" applyBorder="1" applyAlignment="1">
      <alignment vertical="top" wrapText="1"/>
    </xf>
    <xf numFmtId="0" fontId="1" fillId="0" borderId="60" xfId="0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93" xfId="0" applyNumberFormat="1" applyFont="1" applyFill="1" applyBorder="1" applyAlignment="1">
      <alignment horizontal="right" vertical="top"/>
    </xf>
    <xf numFmtId="4" fontId="14" fillId="0" borderId="24" xfId="0" applyNumberFormat="1" applyFont="1" applyFill="1" applyBorder="1" applyAlignment="1">
      <alignment horizontal="right" vertical="top"/>
    </xf>
    <xf numFmtId="4" fontId="14" fillId="0" borderId="63" xfId="0" applyNumberFormat="1" applyFont="1" applyFill="1" applyBorder="1" applyAlignment="1">
      <alignment horizontal="right" vertical="top"/>
    </xf>
    <xf numFmtId="10" fontId="14" fillId="0" borderId="63" xfId="0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1" fillId="8" borderId="0" xfId="0" applyFont="1" applyFill="1" applyAlignment="1">
      <alignment vertical="top"/>
    </xf>
    <xf numFmtId="0" fontId="0" fillId="8" borderId="0" xfId="0" applyFont="1" applyFill="1" applyAlignment="1"/>
    <xf numFmtId="0" fontId="1" fillId="0" borderId="61" xfId="0" applyFont="1" applyFill="1" applyBorder="1" applyAlignment="1">
      <alignment vertical="top" wrapText="1"/>
    </xf>
    <xf numFmtId="166" fontId="3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" fontId="1" fillId="0" borderId="62" xfId="0" applyNumberFormat="1" applyFont="1" applyFill="1" applyBorder="1" applyAlignment="1">
      <alignment horizontal="right" vertical="top"/>
    </xf>
    <xf numFmtId="4" fontId="14" fillId="0" borderId="62" xfId="0" applyNumberFormat="1" applyFont="1" applyFill="1" applyBorder="1" applyAlignment="1">
      <alignment horizontal="right" vertical="top"/>
    </xf>
    <xf numFmtId="0" fontId="37" fillId="0" borderId="115" xfId="0" applyFont="1" applyBorder="1" applyAlignment="1">
      <alignment wrapText="1"/>
    </xf>
    <xf numFmtId="49" fontId="38" fillId="0" borderId="26" xfId="0" applyNumberFormat="1" applyFont="1" applyBorder="1" applyAlignment="1">
      <alignment horizontal="right" wrapText="1"/>
    </xf>
    <xf numFmtId="4" fontId="36" fillId="0" borderId="115" xfId="0" applyNumberFormat="1" applyFont="1" applyBorder="1" applyAlignment="1">
      <alignment vertical="top"/>
    </xf>
    <xf numFmtId="0" fontId="36" fillId="0" borderId="26" xfId="0" applyFont="1" applyBorder="1" applyAlignment="1">
      <alignment vertical="top" wrapText="1"/>
    </xf>
    <xf numFmtId="4" fontId="36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right" vertical="top" wrapText="1"/>
    </xf>
    <xf numFmtId="49" fontId="0" fillId="0" borderId="93" xfId="0" applyNumberFormat="1" applyFont="1" applyBorder="1" applyAlignment="1">
      <alignment horizontal="right" wrapText="1"/>
    </xf>
    <xf numFmtId="0" fontId="36" fillId="0" borderId="62" xfId="0" applyFont="1" applyBorder="1" applyAlignment="1">
      <alignment vertical="top" wrapText="1"/>
    </xf>
    <xf numFmtId="0" fontId="36" fillId="0" borderId="66" xfId="0" applyFont="1" applyBorder="1" applyAlignment="1">
      <alignment vertical="top" wrapText="1"/>
    </xf>
    <xf numFmtId="4" fontId="36" fillId="0" borderId="116" xfId="0" applyNumberFormat="1" applyFont="1" applyBorder="1" applyAlignment="1">
      <alignment vertical="top"/>
    </xf>
    <xf numFmtId="4" fontId="36" fillId="0" borderId="66" xfId="0" applyNumberFormat="1" applyFont="1" applyBorder="1" applyAlignment="1">
      <alignment vertical="top"/>
    </xf>
    <xf numFmtId="0" fontId="36" fillId="0" borderId="115" xfId="0" applyFont="1" applyBorder="1" applyAlignment="1">
      <alignment vertical="top" wrapText="1"/>
    </xf>
    <xf numFmtId="49" fontId="39" fillId="0" borderId="115" xfId="0" applyNumberFormat="1" applyFont="1" applyBorder="1" applyAlignment="1">
      <alignment horizontal="right" vertical="top" wrapText="1"/>
    </xf>
    <xf numFmtId="0" fontId="39" fillId="0" borderId="115" xfId="0" applyFont="1" applyBorder="1" applyAlignment="1">
      <alignment vertical="top" wrapText="1"/>
    </xf>
    <xf numFmtId="49" fontId="39" fillId="0" borderId="66" xfId="0" applyNumberFormat="1" applyFont="1" applyBorder="1" applyAlignment="1">
      <alignment horizontal="right" vertical="top" wrapText="1"/>
    </xf>
    <xf numFmtId="49" fontId="39" fillId="0" borderId="116" xfId="0" applyNumberFormat="1" applyFont="1" applyBorder="1" applyAlignment="1">
      <alignment horizontal="right" vertical="top" wrapText="1"/>
    </xf>
    <xf numFmtId="0" fontId="39" fillId="0" borderId="116" xfId="0" applyFont="1" applyBorder="1" applyAlignment="1">
      <alignment vertical="top" wrapText="1"/>
    </xf>
    <xf numFmtId="0" fontId="36" fillId="0" borderId="116" xfId="0" applyFont="1" applyBorder="1" applyAlignment="1">
      <alignment vertical="top" wrapText="1"/>
    </xf>
    <xf numFmtId="0" fontId="36" fillId="0" borderId="68" xfId="0" applyFont="1" applyBorder="1" applyAlignment="1">
      <alignment vertical="top" wrapText="1"/>
    </xf>
    <xf numFmtId="0" fontId="39" fillId="0" borderId="117" xfId="0" applyFont="1" applyBorder="1" applyAlignment="1">
      <alignment vertical="top" wrapText="1"/>
    </xf>
    <xf numFmtId="49" fontId="0" fillId="0" borderId="46" xfId="0" applyNumberFormat="1" applyFont="1" applyBorder="1" applyAlignment="1">
      <alignment horizontal="right" wrapText="1"/>
    </xf>
    <xf numFmtId="4" fontId="36" fillId="0" borderId="118" xfId="0" applyNumberFormat="1" applyFont="1" applyBorder="1" applyAlignment="1">
      <alignment vertical="top"/>
    </xf>
    <xf numFmtId="0" fontId="40" fillId="0" borderId="115" xfId="0" applyFont="1" applyBorder="1" applyAlignment="1">
      <alignment vertical="top" wrapText="1"/>
    </xf>
    <xf numFmtId="4" fontId="36" fillId="0" borderId="63" xfId="0" applyNumberFormat="1" applyFont="1" applyBorder="1" applyAlignment="1">
      <alignment vertical="top"/>
    </xf>
    <xf numFmtId="0" fontId="36" fillId="0" borderId="57" xfId="0" applyFont="1" applyBorder="1" applyAlignment="1">
      <alignment vertical="top" wrapText="1"/>
    </xf>
    <xf numFmtId="4" fontId="36" fillId="0" borderId="57" xfId="0" applyNumberFormat="1" applyFont="1" applyBorder="1" applyAlignment="1">
      <alignment vertical="top"/>
    </xf>
    <xf numFmtId="0" fontId="40" fillId="0" borderId="116" xfId="0" applyFont="1" applyBorder="1" applyAlignment="1">
      <alignment vertical="top" wrapText="1"/>
    </xf>
    <xf numFmtId="4" fontId="36" fillId="0" borderId="119" xfId="0" applyNumberFormat="1" applyFont="1" applyBorder="1" applyAlignment="1">
      <alignment vertical="top"/>
    </xf>
    <xf numFmtId="0" fontId="36" fillId="0" borderId="120" xfId="0" applyFont="1" applyBorder="1" applyAlignment="1">
      <alignment vertical="top" wrapText="1"/>
    </xf>
    <xf numFmtId="0" fontId="40" fillId="0" borderId="115" xfId="0" applyFont="1" applyBorder="1" applyAlignment="1">
      <alignment vertical="top"/>
    </xf>
    <xf numFmtId="0" fontId="41" fillId="0" borderId="115" xfId="0" applyFont="1" applyBorder="1" applyAlignment="1">
      <alignment vertical="top" wrapText="1"/>
    </xf>
    <xf numFmtId="0" fontId="40" fillId="0" borderId="115" xfId="0" applyFont="1" applyBorder="1" applyAlignment="1">
      <alignment horizontal="left" vertical="top" wrapText="1"/>
    </xf>
    <xf numFmtId="0" fontId="40" fillId="0" borderId="115" xfId="0" applyFont="1" applyBorder="1" applyAlignment="1">
      <alignment horizontal="center" vertical="top" wrapText="1"/>
    </xf>
    <xf numFmtId="4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vertical="top" wrapText="1"/>
    </xf>
    <xf numFmtId="4" fontId="42" fillId="0" borderId="115" xfId="0" applyNumberFormat="1" applyFont="1" applyBorder="1" applyAlignment="1">
      <alignment vertical="top" wrapText="1"/>
    </xf>
    <xf numFmtId="0" fontId="42" fillId="0" borderId="11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42" fillId="0" borderId="26" xfId="0" applyFont="1" applyBorder="1" applyAlignment="1">
      <alignment horizontal="center" vertical="top" wrapText="1"/>
    </xf>
    <xf numFmtId="4" fontId="42" fillId="0" borderId="2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4" fontId="1" fillId="0" borderId="26" xfId="0" applyNumberFormat="1" applyFont="1" applyBorder="1" applyAlignment="1">
      <alignment vertical="top"/>
    </xf>
    <xf numFmtId="0" fontId="0" fillId="0" borderId="0" xfId="0" applyFont="1" applyAlignment="1"/>
    <xf numFmtId="0" fontId="44" fillId="0" borderId="0" xfId="0" applyFont="1"/>
    <xf numFmtId="0" fontId="44" fillId="0" borderId="0" xfId="0" applyFont="1" applyAlignment="1">
      <alignment wrapText="1"/>
    </xf>
    <xf numFmtId="0" fontId="40" fillId="0" borderId="11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42" fillId="0" borderId="115" xfId="0" applyFont="1" applyBorder="1" applyAlignment="1">
      <alignment horizontal="right" vertical="top" wrapText="1"/>
    </xf>
    <xf numFmtId="0" fontId="43" fillId="0" borderId="115" xfId="0" applyFont="1" applyBorder="1" applyAlignment="1">
      <alignment vertical="top"/>
    </xf>
    <xf numFmtId="0" fontId="42" fillId="5" borderId="93" xfId="0" applyFont="1" applyFill="1" applyBorder="1" applyAlignment="1">
      <alignment horizontal="center" vertical="top" wrapText="1"/>
    </xf>
    <xf numFmtId="0" fontId="43" fillId="0" borderId="61" xfId="0" applyFont="1" applyBorder="1" applyAlignment="1">
      <alignment vertical="top"/>
    </xf>
    <xf numFmtId="0" fontId="43" fillId="0" borderId="62" xfId="0" applyFont="1" applyBorder="1" applyAlignment="1">
      <alignment vertical="top"/>
    </xf>
    <xf numFmtId="4" fontId="42" fillId="5" borderId="9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C29" sqref="C2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33" t="s">
        <v>0</v>
      </c>
      <c r="B1" s="428"/>
      <c r="C1" s="1"/>
      <c r="D1" s="2"/>
      <c r="E1" s="1"/>
      <c r="F1" s="1"/>
      <c r="G1" s="1"/>
      <c r="H1" s="425" t="s">
        <v>568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34" t="s">
        <v>569</v>
      </c>
      <c r="I2" s="428"/>
      <c r="J2" s="4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34" t="s">
        <v>570</v>
      </c>
      <c r="I3" s="428"/>
      <c r="J3" s="4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424" t="s">
        <v>566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333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 t="s">
        <v>567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357">
        <v>44418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57">
        <v>44499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35" t="s">
        <v>7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35" t="s">
        <v>8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36" t="s">
        <v>571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37"/>
      <c r="B23" s="429" t="s">
        <v>9</v>
      </c>
      <c r="C23" s="430"/>
      <c r="D23" s="440" t="s">
        <v>10</v>
      </c>
      <c r="E23" s="441"/>
      <c r="F23" s="441"/>
      <c r="G23" s="441"/>
      <c r="H23" s="441"/>
      <c r="I23" s="441"/>
      <c r="J23" s="442"/>
      <c r="K23" s="429" t="s">
        <v>11</v>
      </c>
      <c r="L23" s="430"/>
      <c r="M23" s="429" t="s">
        <v>12</v>
      </c>
      <c r="N23" s="43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38"/>
      <c r="B24" s="431"/>
      <c r="C24" s="432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43" t="s">
        <v>18</v>
      </c>
      <c r="J24" s="432"/>
      <c r="K24" s="431"/>
      <c r="L24" s="432"/>
      <c r="M24" s="431"/>
      <c r="N24" s="43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39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9" si="0">C27/N27</f>
        <v>0.96870085055438615</v>
      </c>
      <c r="C27" s="34">
        <f>'Кошторис  витрат'!G193</f>
        <v>618995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 t="shared" ref="I27:I29" si="1">J27/N27</f>
        <v>3.1299149445613815E-2</v>
      </c>
      <c r="J27" s="34">
        <f t="shared" ref="J27:J29" si="2">D27+E27+F27+G27+H27</f>
        <v>20000</v>
      </c>
      <c r="K27" s="33">
        <f t="shared" ref="K27:K29" si="3">L27/N27</f>
        <v>0</v>
      </c>
      <c r="L27" s="34">
        <f>'Кошторис  витрат'!S193</f>
        <v>0</v>
      </c>
      <c r="M27" s="38">
        <v>1</v>
      </c>
      <c r="N27" s="39">
        <f t="shared" ref="N27:N29" si="4">C27+J27+L27</f>
        <v>638995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0.96039305927970819</v>
      </c>
      <c r="C28" s="42">
        <f>'Кошторис  витрат'!J193</f>
        <v>484962</v>
      </c>
      <c r="D28" s="43">
        <v>0</v>
      </c>
      <c r="E28" s="44">
        <v>0</v>
      </c>
      <c r="F28" s="44">
        <v>0</v>
      </c>
      <c r="G28" s="44">
        <v>0</v>
      </c>
      <c r="H28" s="44">
        <v>20000</v>
      </c>
      <c r="I28" s="45">
        <f t="shared" si="1"/>
        <v>3.9606940720291826E-2</v>
      </c>
      <c r="J28" s="42">
        <f t="shared" si="2"/>
        <v>20000</v>
      </c>
      <c r="K28" s="41">
        <f t="shared" si="3"/>
        <v>0</v>
      </c>
      <c r="L28" s="42">
        <f>'Кошторис  витрат'!V193</f>
        <v>0</v>
      </c>
      <c r="M28" s="46">
        <v>1</v>
      </c>
      <c r="N28" s="47">
        <f t="shared" si="4"/>
        <v>504962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 t="shared" si="0"/>
        <v>0.95872424909090159</v>
      </c>
      <c r="C29" s="50">
        <v>464546</v>
      </c>
      <c r="D29" s="51">
        <v>0</v>
      </c>
      <c r="E29" s="52">
        <v>0</v>
      </c>
      <c r="F29" s="52">
        <v>0</v>
      </c>
      <c r="G29" s="52">
        <v>0</v>
      </c>
      <c r="H29" s="52">
        <v>20000</v>
      </c>
      <c r="I29" s="53">
        <f t="shared" si="1"/>
        <v>4.1275750909098415E-2</v>
      </c>
      <c r="J29" s="50">
        <f t="shared" si="2"/>
        <v>20000</v>
      </c>
      <c r="K29" s="49">
        <f t="shared" si="3"/>
        <v>0</v>
      </c>
      <c r="L29" s="50">
        <v>0</v>
      </c>
      <c r="M29" s="54">
        <f>(N29*M28)/N28</f>
        <v>0.95956923491272605</v>
      </c>
      <c r="N29" s="55">
        <f t="shared" si="4"/>
        <v>484546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5">B28-B29</f>
        <v>1.668810188806602E-3</v>
      </c>
      <c r="C30" s="58">
        <f t="shared" si="5"/>
        <v>20416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-1.6688101888065882E-3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4.0430765087273945E-2</v>
      </c>
      <c r="N30" s="64">
        <f t="shared" si="5"/>
        <v>20416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44"/>
      <c r="D32" s="445"/>
      <c r="E32" s="445"/>
      <c r="F32" s="65"/>
      <c r="G32" s="66"/>
      <c r="H32" s="66"/>
      <c r="I32" s="67"/>
      <c r="J32" s="444"/>
      <c r="K32" s="445"/>
      <c r="L32" s="445"/>
      <c r="M32" s="445"/>
      <c r="N32" s="44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27" t="s">
        <v>42</v>
      </c>
      <c r="H33" s="428"/>
      <c r="I33" s="13"/>
      <c r="J33" s="427" t="s">
        <v>43</v>
      </c>
      <c r="K33" s="428"/>
      <c r="L33" s="428"/>
      <c r="M33" s="428"/>
      <c r="N33" s="42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5"/>
  <sheetViews>
    <sheetView tabSelected="1" workbookViewId="0">
      <selection activeCell="C4" sqref="C4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47" t="s">
        <v>44</v>
      </c>
      <c r="B1" s="428"/>
      <c r="C1" s="428"/>
      <c r="D1" s="428"/>
      <c r="E1" s="42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74" t="s">
        <v>333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395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57">
        <v>44418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357">
        <v>44499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48" t="s">
        <v>45</v>
      </c>
      <c r="B7" s="450" t="s">
        <v>46</v>
      </c>
      <c r="C7" s="453" t="s">
        <v>47</v>
      </c>
      <c r="D7" s="456" t="s">
        <v>48</v>
      </c>
      <c r="E7" s="446" t="s">
        <v>49</v>
      </c>
      <c r="F7" s="441"/>
      <c r="G7" s="441"/>
      <c r="H7" s="441"/>
      <c r="I7" s="441"/>
      <c r="J7" s="442"/>
      <c r="K7" s="446" t="s">
        <v>50</v>
      </c>
      <c r="L7" s="441"/>
      <c r="M7" s="441"/>
      <c r="N7" s="441"/>
      <c r="O7" s="441"/>
      <c r="P7" s="442"/>
      <c r="Q7" s="446" t="s">
        <v>51</v>
      </c>
      <c r="R7" s="441"/>
      <c r="S7" s="441"/>
      <c r="T7" s="441"/>
      <c r="U7" s="441"/>
      <c r="V7" s="442"/>
      <c r="W7" s="471" t="s">
        <v>52</v>
      </c>
      <c r="X7" s="441"/>
      <c r="Y7" s="441"/>
      <c r="Z7" s="442"/>
      <c r="AA7" s="472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438"/>
      <c r="B8" s="451"/>
      <c r="C8" s="454"/>
      <c r="D8" s="457"/>
      <c r="E8" s="465" t="s">
        <v>54</v>
      </c>
      <c r="F8" s="441"/>
      <c r="G8" s="442"/>
      <c r="H8" s="465" t="s">
        <v>55</v>
      </c>
      <c r="I8" s="441"/>
      <c r="J8" s="442"/>
      <c r="K8" s="465" t="s">
        <v>54</v>
      </c>
      <c r="L8" s="441"/>
      <c r="M8" s="442"/>
      <c r="N8" s="465" t="s">
        <v>55</v>
      </c>
      <c r="O8" s="441"/>
      <c r="P8" s="442"/>
      <c r="Q8" s="465" t="s">
        <v>54</v>
      </c>
      <c r="R8" s="441"/>
      <c r="S8" s="442"/>
      <c r="T8" s="465" t="s">
        <v>55</v>
      </c>
      <c r="U8" s="441"/>
      <c r="V8" s="442"/>
      <c r="W8" s="472" t="s">
        <v>56</v>
      </c>
      <c r="X8" s="472" t="s">
        <v>57</v>
      </c>
      <c r="Y8" s="471" t="s">
        <v>58</v>
      </c>
      <c r="Z8" s="442"/>
      <c r="AA8" s="438"/>
      <c r="AB8" s="1"/>
      <c r="AC8" s="1"/>
      <c r="AD8" s="1"/>
      <c r="AE8" s="1"/>
      <c r="AF8" s="1"/>
      <c r="AG8" s="1"/>
    </row>
    <row r="9" spans="1:33" ht="30" customHeight="1" x14ac:dyDescent="0.2">
      <c r="A9" s="449"/>
      <c r="B9" s="452"/>
      <c r="C9" s="455"/>
      <c r="D9" s="458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39"/>
      <c r="X9" s="439"/>
      <c r="Y9" s="87" t="s">
        <v>68</v>
      </c>
      <c r="Z9" s="88" t="s">
        <v>19</v>
      </c>
      <c r="AA9" s="439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87</v>
      </c>
      <c r="C21" s="153" t="s">
        <v>88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76</v>
      </c>
      <c r="B22" s="120" t="s">
        <v>89</v>
      </c>
      <c r="C22" s="121" t="s">
        <v>90</v>
      </c>
      <c r="D22" s="122" t="s">
        <v>79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76</v>
      </c>
      <c r="B23" s="120" t="s">
        <v>91</v>
      </c>
      <c r="C23" s="121" t="s">
        <v>90</v>
      </c>
      <c r="D23" s="122" t="s">
        <v>79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71</v>
      </c>
      <c r="B25" s="155" t="s">
        <v>93</v>
      </c>
      <c r="C25" s="140" t="s">
        <v>94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76</v>
      </c>
      <c r="B27" s="120" t="s">
        <v>97</v>
      </c>
      <c r="C27" s="163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76</v>
      </c>
      <c r="B28" s="154" t="s">
        <v>99</v>
      </c>
      <c r="C28" s="164" t="s">
        <v>88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76</v>
      </c>
      <c r="B30" s="157" t="s">
        <v>102</v>
      </c>
      <c r="C30" s="121" t="s">
        <v>90</v>
      </c>
      <c r="D30" s="122" t="s">
        <v>79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76</v>
      </c>
      <c r="B31" s="120" t="s">
        <v>103</v>
      </c>
      <c r="C31" s="121" t="s">
        <v>90</v>
      </c>
      <c r="D31" s="122" t="s">
        <v>79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76</v>
      </c>
      <c r="B32" s="133" t="s">
        <v>104</v>
      </c>
      <c r="C32" s="165" t="s">
        <v>90</v>
      </c>
      <c r="D32" s="134" t="s">
        <v>79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105</v>
      </c>
      <c r="B33" s="168"/>
      <c r="C33" s="169"/>
      <c r="D33" s="170"/>
      <c r="E33" s="171"/>
      <c r="F33" s="172"/>
      <c r="G33" s="173">
        <f>G13+G17+G21+G25+G29</f>
        <v>0</v>
      </c>
      <c r="H33" s="171"/>
      <c r="I33" s="172"/>
      <c r="J33" s="173">
        <f>J13+J17+J21+J25+J29</f>
        <v>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0</v>
      </c>
      <c r="X33" s="175">
        <f t="shared" si="72"/>
        <v>0</v>
      </c>
      <c r="Y33" s="176">
        <f t="shared" si="6"/>
        <v>0</v>
      </c>
      <c r="Z33" s="177" t="e">
        <f t="shared" si="7"/>
        <v>#DIV/0!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76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40</v>
      </c>
      <c r="F49" s="113"/>
      <c r="G49" s="114">
        <f t="shared" ref="G49:H49" si="123">SUM(G50:G52)</f>
        <v>11000</v>
      </c>
      <c r="H49" s="112">
        <f t="shared" si="123"/>
        <v>40</v>
      </c>
      <c r="I49" s="113"/>
      <c r="J49" s="114">
        <f t="shared" ref="J49:K49" si="124">SUM(J50:J52)</f>
        <v>11000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11000</v>
      </c>
      <c r="X49" s="114">
        <f t="shared" si="128"/>
        <v>11000</v>
      </c>
      <c r="Y49" s="115">
        <f t="shared" ref="Y49:Y56" si="129">W49-X49</f>
        <v>0</v>
      </c>
      <c r="Z49" s="116">
        <f t="shared" ref="Z49:Z56" si="130">Y49/W49</f>
        <v>0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76</v>
      </c>
      <c r="B50" s="120" t="s">
        <v>335</v>
      </c>
      <c r="C50" s="188" t="s">
        <v>334</v>
      </c>
      <c r="D50" s="122" t="s">
        <v>111</v>
      </c>
      <c r="E50" s="123">
        <v>30</v>
      </c>
      <c r="F50" s="124">
        <v>250</v>
      </c>
      <c r="G50" s="137">
        <f t="shared" ref="G50:G52" si="131">E50*F50</f>
        <v>7500</v>
      </c>
      <c r="H50" s="123">
        <v>30</v>
      </c>
      <c r="I50" s="124">
        <v>250</v>
      </c>
      <c r="J50" s="125">
        <f t="shared" ref="J50:J52" si="132">H50*I50</f>
        <v>7500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7500</v>
      </c>
      <c r="X50" s="127">
        <f t="shared" ref="X50:X52" si="138">J50+P50+V50</f>
        <v>7500</v>
      </c>
      <c r="Y50" s="127">
        <f t="shared" si="129"/>
        <v>0</v>
      </c>
      <c r="Z50" s="128">
        <f t="shared" si="130"/>
        <v>0</v>
      </c>
      <c r="AA50" s="129" t="s">
        <v>396</v>
      </c>
      <c r="AB50" s="131"/>
      <c r="AC50" s="131"/>
      <c r="AD50" s="131"/>
      <c r="AE50" s="131"/>
      <c r="AF50" s="131"/>
      <c r="AG50" s="131"/>
    </row>
    <row r="51" spans="1:33" ht="30" customHeight="1" x14ac:dyDescent="0.2">
      <c r="A51" s="119" t="s">
        <v>76</v>
      </c>
      <c r="B51" s="120" t="s">
        <v>337</v>
      </c>
      <c r="C51" s="188" t="s">
        <v>336</v>
      </c>
      <c r="D51" s="122" t="s">
        <v>111</v>
      </c>
      <c r="E51" s="123">
        <v>10</v>
      </c>
      <c r="F51" s="124">
        <v>350</v>
      </c>
      <c r="G51" s="137">
        <f t="shared" si="131"/>
        <v>3500</v>
      </c>
      <c r="H51" s="123">
        <v>10</v>
      </c>
      <c r="I51" s="124">
        <v>350</v>
      </c>
      <c r="J51" s="125">
        <f t="shared" si="132"/>
        <v>3500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3500</v>
      </c>
      <c r="X51" s="127">
        <f t="shared" si="138"/>
        <v>3500</v>
      </c>
      <c r="Y51" s="127">
        <f t="shared" si="129"/>
        <v>0</v>
      </c>
      <c r="Z51" s="128">
        <f t="shared" si="130"/>
        <v>0</v>
      </c>
      <c r="AA51" s="129" t="s">
        <v>397</v>
      </c>
      <c r="AB51" s="131"/>
      <c r="AC51" s="131"/>
      <c r="AD51" s="131"/>
      <c r="AE51" s="131"/>
      <c r="AF51" s="131"/>
      <c r="AG51" s="131"/>
    </row>
    <row r="52" spans="1:33" ht="30" customHeight="1" x14ac:dyDescent="0.2">
      <c r="A52" s="132" t="s">
        <v>76</v>
      </c>
      <c r="B52" s="133" t="s">
        <v>134</v>
      </c>
      <c r="C52" s="164" t="s">
        <v>135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73</v>
      </c>
      <c r="B53" s="155" t="s">
        <v>136</v>
      </c>
      <c r="C53" s="140" t="s">
        <v>137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76</v>
      </c>
      <c r="B54" s="120" t="s">
        <v>138</v>
      </c>
      <c r="C54" s="188" t="s">
        <v>139</v>
      </c>
      <c r="D54" s="122" t="s">
        <v>140</v>
      </c>
      <c r="E54" s="466" t="s">
        <v>141</v>
      </c>
      <c r="F54" s="467"/>
      <c r="G54" s="468"/>
      <c r="H54" s="466" t="s">
        <v>141</v>
      </c>
      <c r="I54" s="467"/>
      <c r="J54" s="46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76</v>
      </c>
      <c r="B55" s="133" t="s">
        <v>142</v>
      </c>
      <c r="C55" s="164" t="s">
        <v>143</v>
      </c>
      <c r="D55" s="134" t="s">
        <v>140</v>
      </c>
      <c r="E55" s="431"/>
      <c r="F55" s="469"/>
      <c r="G55" s="432"/>
      <c r="H55" s="431"/>
      <c r="I55" s="469"/>
      <c r="J55" s="43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67" t="s">
        <v>144</v>
      </c>
      <c r="B56" s="168"/>
      <c r="C56" s="169"/>
      <c r="D56" s="170"/>
      <c r="E56" s="174">
        <f>E49</f>
        <v>40</v>
      </c>
      <c r="F56" s="190"/>
      <c r="G56" s="173">
        <f t="shared" ref="G56:H56" si="149">G49</f>
        <v>11000</v>
      </c>
      <c r="H56" s="174">
        <f t="shared" si="149"/>
        <v>40</v>
      </c>
      <c r="I56" s="190"/>
      <c r="J56" s="173">
        <f>J49</f>
        <v>11000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11000</v>
      </c>
      <c r="X56" s="192">
        <f t="shared" si="153"/>
        <v>11000</v>
      </c>
      <c r="Y56" s="192">
        <f t="shared" si="129"/>
        <v>0</v>
      </c>
      <c r="Z56" s="192">
        <f t="shared" si="130"/>
        <v>0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71</v>
      </c>
      <c r="B57" s="180">
        <v>4</v>
      </c>
      <c r="C57" s="181" t="s">
        <v>145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">
      <c r="A58" s="108" t="s">
        <v>73</v>
      </c>
      <c r="B58" s="155" t="s">
        <v>146</v>
      </c>
      <c r="C58" s="193" t="s">
        <v>147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76</v>
      </c>
      <c r="B59" s="120" t="s">
        <v>148</v>
      </c>
      <c r="C59" s="188" t="s">
        <v>149</v>
      </c>
      <c r="D59" s="195" t="s">
        <v>150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19" t="s">
        <v>76</v>
      </c>
      <c r="B60" s="120" t="s">
        <v>151</v>
      </c>
      <c r="C60" s="188" t="s">
        <v>149</v>
      </c>
      <c r="D60" s="195" t="s">
        <v>150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47" t="s">
        <v>76</v>
      </c>
      <c r="B61" s="133" t="s">
        <v>152</v>
      </c>
      <c r="C61" s="164" t="s">
        <v>149</v>
      </c>
      <c r="D61" s="195" t="s">
        <v>150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08" t="s">
        <v>73</v>
      </c>
      <c r="B62" s="155" t="s">
        <v>153</v>
      </c>
      <c r="C62" s="153" t="s">
        <v>154</v>
      </c>
      <c r="D62" s="141"/>
      <c r="E62" s="142">
        <f>SUM(E63:E65)</f>
        <v>1</v>
      </c>
      <c r="F62" s="143"/>
      <c r="G62" s="144">
        <f t="shared" ref="G62:H62" si="170">SUM(G63:G65)</f>
        <v>49593</v>
      </c>
      <c r="H62" s="142">
        <f t="shared" si="170"/>
        <v>1</v>
      </c>
      <c r="I62" s="143"/>
      <c r="J62" s="144">
        <f t="shared" ref="J62:K62" si="171">SUM(J63:J65)</f>
        <v>49500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49593</v>
      </c>
      <c r="X62" s="144">
        <f t="shared" si="175"/>
        <v>49500</v>
      </c>
      <c r="Y62" s="144">
        <f t="shared" si="160"/>
        <v>93</v>
      </c>
      <c r="Z62" s="144">
        <f t="shared" si="161"/>
        <v>1.8752646542858872E-3</v>
      </c>
      <c r="AA62" s="146"/>
      <c r="AB62" s="118"/>
      <c r="AC62" s="118"/>
      <c r="AD62" s="118"/>
      <c r="AE62" s="118"/>
      <c r="AF62" s="118"/>
      <c r="AG62" s="118"/>
    </row>
    <row r="63" spans="1:33" ht="57.75" customHeight="1" x14ac:dyDescent="0.2">
      <c r="A63" s="119" t="s">
        <v>76</v>
      </c>
      <c r="B63" s="120" t="s">
        <v>155</v>
      </c>
      <c r="C63" s="202" t="s">
        <v>338</v>
      </c>
      <c r="D63" s="203" t="s">
        <v>156</v>
      </c>
      <c r="E63" s="123">
        <v>1</v>
      </c>
      <c r="F63" s="124">
        <v>49593</v>
      </c>
      <c r="G63" s="125">
        <f t="shared" ref="G63:G65" si="176">E63*F63</f>
        <v>49593</v>
      </c>
      <c r="H63" s="123">
        <v>1</v>
      </c>
      <c r="I63" s="124">
        <v>49500</v>
      </c>
      <c r="J63" s="125">
        <f t="shared" ref="J63:J65" si="177">H63*I63</f>
        <v>49500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49593</v>
      </c>
      <c r="X63" s="127">
        <f t="shared" ref="X63:X65" si="183">J63+P63+V63</f>
        <v>49500</v>
      </c>
      <c r="Y63" s="127">
        <f t="shared" si="160"/>
        <v>93</v>
      </c>
      <c r="Z63" s="128">
        <f t="shared" si="161"/>
        <v>1.8752646542858872E-3</v>
      </c>
      <c r="AA63" s="129" t="s">
        <v>398</v>
      </c>
      <c r="AB63" s="131"/>
      <c r="AC63" s="131"/>
      <c r="AD63" s="131"/>
      <c r="AE63" s="131"/>
      <c r="AF63" s="131"/>
      <c r="AG63" s="131"/>
    </row>
    <row r="64" spans="1:33" ht="30" customHeight="1" x14ac:dyDescent="0.2">
      <c r="A64" s="119" t="s">
        <v>76</v>
      </c>
      <c r="B64" s="120" t="s">
        <v>157</v>
      </c>
      <c r="C64" s="202" t="s">
        <v>132</v>
      </c>
      <c r="D64" s="203" t="s">
        <v>156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32" t="s">
        <v>76</v>
      </c>
      <c r="B65" s="154" t="s">
        <v>158</v>
      </c>
      <c r="C65" s="204" t="s">
        <v>133</v>
      </c>
      <c r="D65" s="203" t="s">
        <v>156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08" t="s">
        <v>73</v>
      </c>
      <c r="B66" s="155" t="s">
        <v>159</v>
      </c>
      <c r="C66" s="153" t="s">
        <v>160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">
      <c r="A67" s="119" t="s">
        <v>76</v>
      </c>
      <c r="B67" s="120" t="s">
        <v>161</v>
      </c>
      <c r="C67" s="202" t="s">
        <v>162</v>
      </c>
      <c r="D67" s="203" t="s">
        <v>163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19" t="s">
        <v>76</v>
      </c>
      <c r="B68" s="120" t="s">
        <v>164</v>
      </c>
      <c r="C68" s="202" t="s">
        <v>165</v>
      </c>
      <c r="D68" s="203" t="s">
        <v>163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32" t="s">
        <v>76</v>
      </c>
      <c r="B69" s="154" t="s">
        <v>166</v>
      </c>
      <c r="C69" s="204" t="s">
        <v>167</v>
      </c>
      <c r="D69" s="205" t="s">
        <v>163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08" t="s">
        <v>73</v>
      </c>
      <c r="B70" s="155" t="s">
        <v>168</v>
      </c>
      <c r="C70" s="153" t="s">
        <v>169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">
      <c r="A71" s="119" t="s">
        <v>76</v>
      </c>
      <c r="B71" s="120" t="s">
        <v>170</v>
      </c>
      <c r="C71" s="188" t="s">
        <v>171</v>
      </c>
      <c r="D71" s="203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19" t="s">
        <v>76</v>
      </c>
      <c r="B72" s="206" t="s">
        <v>172</v>
      </c>
      <c r="C72" s="188" t="s">
        <v>171</v>
      </c>
      <c r="D72" s="203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32" t="s">
        <v>76</v>
      </c>
      <c r="B73" s="207" t="s">
        <v>173</v>
      </c>
      <c r="C73" s="164" t="s">
        <v>171</v>
      </c>
      <c r="D73" s="205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08" t="s">
        <v>73</v>
      </c>
      <c r="B74" s="155" t="s">
        <v>174</v>
      </c>
      <c r="C74" s="153" t="s">
        <v>175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">
      <c r="A75" s="119" t="s">
        <v>76</v>
      </c>
      <c r="B75" s="120" t="s">
        <v>176</v>
      </c>
      <c r="C75" s="188" t="s">
        <v>171</v>
      </c>
      <c r="D75" s="203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19" t="s">
        <v>76</v>
      </c>
      <c r="B76" s="120" t="s">
        <v>177</v>
      </c>
      <c r="C76" s="188" t="s">
        <v>171</v>
      </c>
      <c r="D76" s="203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32" t="s">
        <v>76</v>
      </c>
      <c r="B77" s="154" t="s">
        <v>178</v>
      </c>
      <c r="C77" s="164" t="s">
        <v>171</v>
      </c>
      <c r="D77" s="205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67" t="s">
        <v>179</v>
      </c>
      <c r="B78" s="168"/>
      <c r="C78" s="169"/>
      <c r="D78" s="170"/>
      <c r="E78" s="174">
        <f>E74+E70+E66+E62+E58</f>
        <v>1</v>
      </c>
      <c r="F78" s="190"/>
      <c r="G78" s="173">
        <f t="shared" ref="G78:H78" si="226">G74+G70+G66+G62+G58</f>
        <v>49593</v>
      </c>
      <c r="H78" s="174">
        <f t="shared" si="226"/>
        <v>1</v>
      </c>
      <c r="I78" s="190"/>
      <c r="J78" s="173">
        <f t="shared" ref="J78:K78" si="227">J74+J70+J66+J62+J58</f>
        <v>49500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49593</v>
      </c>
      <c r="X78" s="208">
        <f t="shared" si="231"/>
        <v>49500</v>
      </c>
      <c r="Y78" s="209">
        <f t="shared" si="160"/>
        <v>93</v>
      </c>
      <c r="Z78" s="209">
        <f t="shared" si="161"/>
        <v>1.8752646542858872E-3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71</v>
      </c>
      <c r="B79" s="211">
        <v>5</v>
      </c>
      <c r="C79" s="212" t="s">
        <v>180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">
      <c r="A80" s="108" t="s">
        <v>73</v>
      </c>
      <c r="B80" s="155" t="s">
        <v>181</v>
      </c>
      <c r="C80" s="140" t="s">
        <v>182</v>
      </c>
      <c r="D80" s="141"/>
      <c r="E80" s="142">
        <f>SUM(E81:E83)</f>
        <v>500</v>
      </c>
      <c r="F80" s="143"/>
      <c r="G80" s="144">
        <f t="shared" ref="G80:H80" si="232">SUM(G81:G83)</f>
        <v>125000</v>
      </c>
      <c r="H80" s="142">
        <f t="shared" si="232"/>
        <v>500</v>
      </c>
      <c r="I80" s="143"/>
      <c r="J80" s="144">
        <f t="shared" ref="J80:K80" si="233">SUM(J81:J83)</f>
        <v>120000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125000</v>
      </c>
      <c r="X80" s="214">
        <f t="shared" si="237"/>
        <v>120000</v>
      </c>
      <c r="Y80" s="214">
        <f t="shared" ref="Y80:Y92" si="238">W80-X80</f>
        <v>5000</v>
      </c>
      <c r="Z80" s="116">
        <f t="shared" ref="Z80:Z92" si="239">Y80/W80</f>
        <v>0.04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76</v>
      </c>
      <c r="B81" s="120" t="s">
        <v>183</v>
      </c>
      <c r="C81" s="215" t="s">
        <v>184</v>
      </c>
      <c r="D81" s="203" t="s">
        <v>185</v>
      </c>
      <c r="E81" s="123">
        <v>500</v>
      </c>
      <c r="F81" s="124">
        <v>250</v>
      </c>
      <c r="G81" s="125">
        <f t="shared" ref="G81:G83" si="240">E81*F81</f>
        <v>125000</v>
      </c>
      <c r="H81" s="123">
        <v>500</v>
      </c>
      <c r="I81" s="124">
        <v>240</v>
      </c>
      <c r="J81" s="125">
        <f t="shared" ref="J81:J83" si="241">H81*I81</f>
        <v>120000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125000</v>
      </c>
      <c r="X81" s="127">
        <f t="shared" ref="X81:X83" si="247">J81+P81+V81</f>
        <v>120000</v>
      </c>
      <c r="Y81" s="127">
        <f t="shared" si="238"/>
        <v>5000</v>
      </c>
      <c r="Z81" s="128">
        <f t="shared" si="239"/>
        <v>0.04</v>
      </c>
      <c r="AA81" s="129" t="s">
        <v>399</v>
      </c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76</v>
      </c>
      <c r="B82" s="120" t="s">
        <v>186</v>
      </c>
      <c r="C82" s="215" t="s">
        <v>184</v>
      </c>
      <c r="D82" s="203" t="s">
        <v>185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32" t="s">
        <v>76</v>
      </c>
      <c r="B83" s="133" t="s">
        <v>187</v>
      </c>
      <c r="C83" s="215" t="s">
        <v>184</v>
      </c>
      <c r="D83" s="205" t="s">
        <v>185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08" t="s">
        <v>73</v>
      </c>
      <c r="B84" s="155" t="s">
        <v>188</v>
      </c>
      <c r="C84" s="140" t="s">
        <v>189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19" t="s">
        <v>76</v>
      </c>
      <c r="B85" s="120" t="s">
        <v>190</v>
      </c>
      <c r="C85" s="215" t="s">
        <v>191</v>
      </c>
      <c r="D85" s="218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76</v>
      </c>
      <c r="B86" s="120" t="s">
        <v>192</v>
      </c>
      <c r="C86" s="188" t="s">
        <v>191</v>
      </c>
      <c r="D86" s="203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32" t="s">
        <v>76</v>
      </c>
      <c r="B87" s="133" t="s">
        <v>193</v>
      </c>
      <c r="C87" s="164" t="s">
        <v>191</v>
      </c>
      <c r="D87" s="205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73</v>
      </c>
      <c r="B88" s="155" t="s">
        <v>194</v>
      </c>
      <c r="C88" s="219" t="s">
        <v>195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76</v>
      </c>
      <c r="B89" s="120" t="s">
        <v>196</v>
      </c>
      <c r="C89" s="221" t="s">
        <v>117</v>
      </c>
      <c r="D89" s="222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">
      <c r="A90" s="119" t="s">
        <v>76</v>
      </c>
      <c r="B90" s="120" t="s">
        <v>197</v>
      </c>
      <c r="C90" s="221" t="s">
        <v>117</v>
      </c>
      <c r="D90" s="222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32" t="s">
        <v>76</v>
      </c>
      <c r="B91" s="133" t="s">
        <v>198</v>
      </c>
      <c r="C91" s="223" t="s">
        <v>117</v>
      </c>
      <c r="D91" s="222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">
      <c r="A92" s="470" t="s">
        <v>199</v>
      </c>
      <c r="B92" s="441"/>
      <c r="C92" s="441"/>
      <c r="D92" s="442"/>
      <c r="E92" s="190"/>
      <c r="F92" s="190"/>
      <c r="G92" s="173">
        <f>G80+G84+G88</f>
        <v>125000</v>
      </c>
      <c r="H92" s="190"/>
      <c r="I92" s="190"/>
      <c r="J92" s="173">
        <f>J80+J84+J88</f>
        <v>120000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125000</v>
      </c>
      <c r="X92" s="192">
        <f t="shared" si="276"/>
        <v>120000</v>
      </c>
      <c r="Y92" s="192">
        <f t="shared" si="238"/>
        <v>5000</v>
      </c>
      <c r="Z92" s="192">
        <f t="shared" si="239"/>
        <v>0.04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71</v>
      </c>
      <c r="B93" s="180">
        <v>6</v>
      </c>
      <c r="C93" s="181" t="s">
        <v>200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">
      <c r="A94" s="108" t="s">
        <v>73</v>
      </c>
      <c r="B94" s="155" t="s">
        <v>201</v>
      </c>
      <c r="C94" s="224" t="s">
        <v>202</v>
      </c>
      <c r="D94" s="111"/>
      <c r="E94" s="112">
        <f>SUM(E95:E107)</f>
        <v>122</v>
      </c>
      <c r="F94" s="113"/>
      <c r="G94" s="114">
        <f>SUM(G95:G107)</f>
        <v>7772</v>
      </c>
      <c r="H94" s="112">
        <f>SUM(H95:H107)</f>
        <v>120</v>
      </c>
      <c r="I94" s="113"/>
      <c r="J94" s="114">
        <f t="shared" ref="J94:K94" si="277">SUM(J95:J107)</f>
        <v>6532</v>
      </c>
      <c r="K94" s="112">
        <f t="shared" si="277"/>
        <v>0</v>
      </c>
      <c r="L94" s="113"/>
      <c r="M94" s="114">
        <f t="shared" ref="M94:N94" si="278">SUM(M95:M107)</f>
        <v>0</v>
      </c>
      <c r="N94" s="112">
        <f t="shared" si="278"/>
        <v>0</v>
      </c>
      <c r="O94" s="113"/>
      <c r="P94" s="114">
        <f t="shared" ref="P94:Q94" si="279">SUM(P95:P107)</f>
        <v>0</v>
      </c>
      <c r="Q94" s="112">
        <f t="shared" si="279"/>
        <v>0</v>
      </c>
      <c r="R94" s="113"/>
      <c r="S94" s="114">
        <f t="shared" ref="S94:T94" si="280">SUM(S95:S107)</f>
        <v>0</v>
      </c>
      <c r="T94" s="112">
        <f t="shared" si="280"/>
        <v>0</v>
      </c>
      <c r="U94" s="113"/>
      <c r="V94" s="114">
        <f t="shared" ref="V94:X94" si="281">SUM(V95:V107)</f>
        <v>0</v>
      </c>
      <c r="W94" s="114">
        <f t="shared" si="281"/>
        <v>7772</v>
      </c>
      <c r="X94" s="114">
        <f t="shared" si="281"/>
        <v>6532</v>
      </c>
      <c r="Y94" s="114">
        <f t="shared" ref="Y94:Y116" si="282">W94-X94</f>
        <v>1240</v>
      </c>
      <c r="Z94" s="116">
        <f t="shared" ref="Z94:Z116" si="283">Y94/W94</f>
        <v>0.15954709212557899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">
      <c r="A95" s="119" t="s">
        <v>76</v>
      </c>
      <c r="B95" s="120" t="s">
        <v>203</v>
      </c>
      <c r="C95" s="188" t="s">
        <v>331</v>
      </c>
      <c r="D95" s="122" t="s">
        <v>111</v>
      </c>
      <c r="E95" s="123"/>
      <c r="F95" s="124"/>
      <c r="G95" s="137">
        <f t="shared" ref="G95:G107" si="284">E95*F95</f>
        <v>0</v>
      </c>
      <c r="H95" s="123"/>
      <c r="I95" s="124"/>
      <c r="J95" s="137">
        <f t="shared" ref="J95:J107" si="285">H95*I95</f>
        <v>0</v>
      </c>
      <c r="K95" s="123"/>
      <c r="L95" s="124"/>
      <c r="M95" s="125">
        <f t="shared" ref="M95:M107" si="286">K95*L95</f>
        <v>0</v>
      </c>
      <c r="N95" s="123"/>
      <c r="O95" s="124"/>
      <c r="P95" s="125">
        <f t="shared" ref="P95:P107" si="287">N95*O95</f>
        <v>0</v>
      </c>
      <c r="Q95" s="123"/>
      <c r="R95" s="124"/>
      <c r="S95" s="125">
        <f t="shared" ref="S95:S107" si="288">Q95*R95</f>
        <v>0</v>
      </c>
      <c r="T95" s="123"/>
      <c r="U95" s="124"/>
      <c r="V95" s="125">
        <f t="shared" ref="V95:V107" si="289">T95*U95</f>
        <v>0</v>
      </c>
      <c r="W95" s="126">
        <f t="shared" ref="W95:W107" si="290">G95+M95+S95</f>
        <v>0</v>
      </c>
      <c r="X95" s="127">
        <f t="shared" ref="X95:X107" si="291">J95+P95+V95</f>
        <v>0</v>
      </c>
      <c r="Y95" s="127">
        <f t="shared" si="282"/>
        <v>0</v>
      </c>
      <c r="Z95" s="128" t="e">
        <f t="shared" si="283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76</v>
      </c>
      <c r="B96" s="120" t="s">
        <v>339</v>
      </c>
      <c r="C96" s="188" t="s">
        <v>340</v>
      </c>
      <c r="D96" s="122" t="s">
        <v>341</v>
      </c>
      <c r="E96" s="123">
        <v>2</v>
      </c>
      <c r="F96" s="124">
        <v>620</v>
      </c>
      <c r="G96" s="137">
        <f t="shared" si="284"/>
        <v>1240</v>
      </c>
      <c r="H96" s="123"/>
      <c r="I96" s="124"/>
      <c r="J96" s="137">
        <f t="shared" si="285"/>
        <v>0</v>
      </c>
      <c r="K96" s="123"/>
      <c r="L96" s="124"/>
      <c r="M96" s="125">
        <f t="shared" si="286"/>
        <v>0</v>
      </c>
      <c r="N96" s="123"/>
      <c r="O96" s="124"/>
      <c r="P96" s="125">
        <f t="shared" si="287"/>
        <v>0</v>
      </c>
      <c r="Q96" s="123"/>
      <c r="R96" s="124"/>
      <c r="S96" s="125">
        <f t="shared" si="288"/>
        <v>0</v>
      </c>
      <c r="T96" s="123"/>
      <c r="U96" s="124"/>
      <c r="V96" s="125">
        <f t="shared" si="289"/>
        <v>0</v>
      </c>
      <c r="W96" s="126">
        <f t="shared" si="290"/>
        <v>1240</v>
      </c>
      <c r="X96" s="127">
        <f t="shared" si="291"/>
        <v>0</v>
      </c>
      <c r="Y96" s="127">
        <f t="shared" si="282"/>
        <v>1240</v>
      </c>
      <c r="Z96" s="128">
        <f t="shared" si="283"/>
        <v>1</v>
      </c>
      <c r="AA96" s="129" t="s">
        <v>400</v>
      </c>
      <c r="AB96" s="131"/>
      <c r="AC96" s="131"/>
      <c r="AD96" s="131"/>
      <c r="AE96" s="131"/>
      <c r="AF96" s="131"/>
      <c r="AG96" s="131"/>
    </row>
    <row r="97" spans="1:33" s="355" customFormat="1" ht="30" customHeight="1" x14ac:dyDescent="0.2">
      <c r="A97" s="132" t="s">
        <v>76</v>
      </c>
      <c r="B97" s="207" t="s">
        <v>342</v>
      </c>
      <c r="C97" s="164" t="s">
        <v>343</v>
      </c>
      <c r="D97" s="134" t="s">
        <v>344</v>
      </c>
      <c r="E97" s="135">
        <v>20</v>
      </c>
      <c r="F97" s="136">
        <v>34.5</v>
      </c>
      <c r="G97" s="137">
        <f t="shared" si="284"/>
        <v>690</v>
      </c>
      <c r="H97" s="135">
        <v>20</v>
      </c>
      <c r="I97" s="136">
        <v>34.5</v>
      </c>
      <c r="J97" s="137">
        <f t="shared" si="285"/>
        <v>690</v>
      </c>
      <c r="K97" s="135"/>
      <c r="L97" s="136"/>
      <c r="M97" s="137"/>
      <c r="N97" s="135"/>
      <c r="O97" s="136"/>
      <c r="P97" s="137"/>
      <c r="Q97" s="135"/>
      <c r="R97" s="136"/>
      <c r="S97" s="137"/>
      <c r="T97" s="135"/>
      <c r="U97" s="136"/>
      <c r="V97" s="137"/>
      <c r="W97" s="126">
        <f t="shared" si="290"/>
        <v>690</v>
      </c>
      <c r="X97" s="127">
        <f t="shared" si="291"/>
        <v>690</v>
      </c>
      <c r="Y97" s="127">
        <f t="shared" si="282"/>
        <v>0</v>
      </c>
      <c r="Z97" s="128">
        <f t="shared" si="283"/>
        <v>0</v>
      </c>
      <c r="AA97" s="139" t="s">
        <v>401</v>
      </c>
      <c r="AB97" s="131"/>
      <c r="AC97" s="131"/>
      <c r="AD97" s="131"/>
      <c r="AE97" s="131"/>
      <c r="AF97" s="131"/>
      <c r="AG97" s="131"/>
    </row>
    <row r="98" spans="1:33" s="355" customFormat="1" ht="30" customHeight="1" x14ac:dyDescent="0.2">
      <c r="A98" s="132" t="s">
        <v>76</v>
      </c>
      <c r="B98" s="207" t="s">
        <v>345</v>
      </c>
      <c r="C98" s="164" t="s">
        <v>349</v>
      </c>
      <c r="D98" s="134" t="s">
        <v>350</v>
      </c>
      <c r="E98" s="135">
        <v>5</v>
      </c>
      <c r="F98" s="136">
        <v>50</v>
      </c>
      <c r="G98" s="137">
        <f t="shared" si="284"/>
        <v>250</v>
      </c>
      <c r="H98" s="135">
        <v>5</v>
      </c>
      <c r="I98" s="136">
        <v>50</v>
      </c>
      <c r="J98" s="137">
        <f t="shared" si="285"/>
        <v>250</v>
      </c>
      <c r="K98" s="135"/>
      <c r="L98" s="136"/>
      <c r="M98" s="137"/>
      <c r="N98" s="135"/>
      <c r="O98" s="136"/>
      <c r="P98" s="137"/>
      <c r="Q98" s="135"/>
      <c r="R98" s="136"/>
      <c r="S98" s="137"/>
      <c r="T98" s="135"/>
      <c r="U98" s="136"/>
      <c r="V98" s="137"/>
      <c r="W98" s="126">
        <f t="shared" si="290"/>
        <v>250</v>
      </c>
      <c r="X98" s="127">
        <f t="shared" si="291"/>
        <v>250</v>
      </c>
      <c r="Y98" s="127">
        <f t="shared" si="282"/>
        <v>0</v>
      </c>
      <c r="Z98" s="128">
        <f t="shared" si="283"/>
        <v>0</v>
      </c>
      <c r="AA98" s="139" t="s">
        <v>402</v>
      </c>
      <c r="AB98" s="131"/>
      <c r="AC98" s="131"/>
      <c r="AD98" s="131"/>
      <c r="AE98" s="131"/>
      <c r="AF98" s="131"/>
      <c r="AG98" s="131"/>
    </row>
    <row r="99" spans="1:33" s="355" customFormat="1" ht="30" customHeight="1" x14ac:dyDescent="0.2">
      <c r="A99" s="132" t="s">
        <v>76</v>
      </c>
      <c r="B99" s="207" t="s">
        <v>346</v>
      </c>
      <c r="C99" s="164" t="s">
        <v>351</v>
      </c>
      <c r="D99" s="134" t="s">
        <v>344</v>
      </c>
      <c r="E99" s="135">
        <v>20</v>
      </c>
      <c r="F99" s="136">
        <v>58</v>
      </c>
      <c r="G99" s="137">
        <f t="shared" si="284"/>
        <v>1160</v>
      </c>
      <c r="H99" s="135">
        <v>20</v>
      </c>
      <c r="I99" s="136">
        <v>58</v>
      </c>
      <c r="J99" s="137">
        <f t="shared" si="285"/>
        <v>1160</v>
      </c>
      <c r="K99" s="135"/>
      <c r="L99" s="136"/>
      <c r="M99" s="137"/>
      <c r="N99" s="135"/>
      <c r="O99" s="136"/>
      <c r="P99" s="137"/>
      <c r="Q99" s="135"/>
      <c r="R99" s="136"/>
      <c r="S99" s="137"/>
      <c r="T99" s="135"/>
      <c r="U99" s="136"/>
      <c r="V99" s="137"/>
      <c r="W99" s="126">
        <f t="shared" si="290"/>
        <v>1160</v>
      </c>
      <c r="X99" s="127">
        <f t="shared" si="291"/>
        <v>1160</v>
      </c>
      <c r="Y99" s="127">
        <f t="shared" si="282"/>
        <v>0</v>
      </c>
      <c r="Z99" s="128">
        <f t="shared" si="283"/>
        <v>0</v>
      </c>
      <c r="AA99" s="139" t="s">
        <v>403</v>
      </c>
      <c r="AB99" s="131"/>
      <c r="AC99" s="131"/>
      <c r="AD99" s="131"/>
      <c r="AE99" s="131"/>
      <c r="AF99" s="131"/>
      <c r="AG99" s="131"/>
    </row>
    <row r="100" spans="1:33" s="355" customFormat="1" ht="30" customHeight="1" x14ac:dyDescent="0.2">
      <c r="A100" s="132" t="s">
        <v>76</v>
      </c>
      <c r="B100" s="207" t="s">
        <v>347</v>
      </c>
      <c r="C100" s="164" t="s">
        <v>352</v>
      </c>
      <c r="D100" s="134" t="s">
        <v>350</v>
      </c>
      <c r="E100" s="135">
        <v>2</v>
      </c>
      <c r="F100" s="136">
        <v>92</v>
      </c>
      <c r="G100" s="137">
        <f t="shared" si="284"/>
        <v>184</v>
      </c>
      <c r="H100" s="135">
        <v>2</v>
      </c>
      <c r="I100" s="136">
        <v>92</v>
      </c>
      <c r="J100" s="137">
        <f t="shared" si="285"/>
        <v>184</v>
      </c>
      <c r="K100" s="135"/>
      <c r="L100" s="136"/>
      <c r="M100" s="137"/>
      <c r="N100" s="135"/>
      <c r="O100" s="136"/>
      <c r="P100" s="137"/>
      <c r="Q100" s="135"/>
      <c r="R100" s="136"/>
      <c r="S100" s="137"/>
      <c r="T100" s="135"/>
      <c r="U100" s="136"/>
      <c r="V100" s="137"/>
      <c r="W100" s="126">
        <f t="shared" si="290"/>
        <v>184</v>
      </c>
      <c r="X100" s="127">
        <f t="shared" si="291"/>
        <v>184</v>
      </c>
      <c r="Y100" s="127">
        <f t="shared" si="282"/>
        <v>0</v>
      </c>
      <c r="Z100" s="128">
        <f t="shared" si="283"/>
        <v>0</v>
      </c>
      <c r="AA100" s="139" t="s">
        <v>404</v>
      </c>
      <c r="AB100" s="131"/>
      <c r="AC100" s="131"/>
      <c r="AD100" s="131"/>
      <c r="AE100" s="131"/>
      <c r="AF100" s="131"/>
      <c r="AG100" s="131"/>
    </row>
    <row r="101" spans="1:33" s="355" customFormat="1" ht="30" customHeight="1" x14ac:dyDescent="0.2">
      <c r="A101" s="132" t="s">
        <v>76</v>
      </c>
      <c r="B101" s="207" t="s">
        <v>348</v>
      </c>
      <c r="C101" s="164" t="s">
        <v>353</v>
      </c>
      <c r="D101" s="134" t="s">
        <v>350</v>
      </c>
      <c r="E101" s="135">
        <v>10</v>
      </c>
      <c r="F101" s="136">
        <v>100</v>
      </c>
      <c r="G101" s="137">
        <f t="shared" si="284"/>
        <v>1000</v>
      </c>
      <c r="H101" s="135">
        <v>10</v>
      </c>
      <c r="I101" s="136">
        <v>100</v>
      </c>
      <c r="J101" s="137">
        <f t="shared" si="285"/>
        <v>1000</v>
      </c>
      <c r="K101" s="135"/>
      <c r="L101" s="136"/>
      <c r="M101" s="137"/>
      <c r="N101" s="135"/>
      <c r="O101" s="136"/>
      <c r="P101" s="137"/>
      <c r="Q101" s="135"/>
      <c r="R101" s="136"/>
      <c r="S101" s="137"/>
      <c r="T101" s="135"/>
      <c r="U101" s="136"/>
      <c r="V101" s="137"/>
      <c r="W101" s="126">
        <f t="shared" si="290"/>
        <v>1000</v>
      </c>
      <c r="X101" s="127">
        <f t="shared" si="291"/>
        <v>1000</v>
      </c>
      <c r="Y101" s="127">
        <f t="shared" si="282"/>
        <v>0</v>
      </c>
      <c r="Z101" s="128">
        <f t="shared" si="283"/>
        <v>0</v>
      </c>
      <c r="AA101" s="139" t="s">
        <v>405</v>
      </c>
      <c r="AB101" s="131"/>
      <c r="AC101" s="131"/>
      <c r="AD101" s="131"/>
      <c r="AE101" s="131"/>
      <c r="AF101" s="131"/>
      <c r="AG101" s="131"/>
    </row>
    <row r="102" spans="1:33" s="355" customFormat="1" ht="30" customHeight="1" x14ac:dyDescent="0.2">
      <c r="A102" s="132" t="s">
        <v>76</v>
      </c>
      <c r="B102" s="207" t="s">
        <v>354</v>
      </c>
      <c r="C102" s="164" t="s">
        <v>355</v>
      </c>
      <c r="D102" s="134" t="s">
        <v>350</v>
      </c>
      <c r="E102" s="135">
        <v>10</v>
      </c>
      <c r="F102" s="136">
        <v>8.1999999999999993</v>
      </c>
      <c r="G102" s="137">
        <f t="shared" si="284"/>
        <v>82</v>
      </c>
      <c r="H102" s="135">
        <v>10</v>
      </c>
      <c r="I102" s="136">
        <v>8.1999999999999993</v>
      </c>
      <c r="J102" s="137">
        <f t="shared" si="285"/>
        <v>82</v>
      </c>
      <c r="K102" s="135"/>
      <c r="L102" s="136"/>
      <c r="M102" s="137"/>
      <c r="N102" s="135"/>
      <c r="O102" s="136"/>
      <c r="P102" s="137"/>
      <c r="Q102" s="135"/>
      <c r="R102" s="136"/>
      <c r="S102" s="137"/>
      <c r="T102" s="135"/>
      <c r="U102" s="136"/>
      <c r="V102" s="137"/>
      <c r="W102" s="138">
        <f t="shared" si="290"/>
        <v>82</v>
      </c>
      <c r="X102" s="127">
        <f t="shared" si="291"/>
        <v>82</v>
      </c>
      <c r="Y102" s="127">
        <f t="shared" si="282"/>
        <v>0</v>
      </c>
      <c r="Z102" s="128">
        <f t="shared" si="283"/>
        <v>0</v>
      </c>
      <c r="AA102" s="139" t="s">
        <v>406</v>
      </c>
      <c r="AB102" s="131"/>
      <c r="AC102" s="131"/>
      <c r="AD102" s="131"/>
      <c r="AE102" s="131"/>
      <c r="AF102" s="131"/>
      <c r="AG102" s="131"/>
    </row>
    <row r="103" spans="1:33" s="355" customFormat="1" ht="30" customHeight="1" x14ac:dyDescent="0.2">
      <c r="A103" s="132" t="s">
        <v>76</v>
      </c>
      <c r="B103" s="207" t="s">
        <v>356</v>
      </c>
      <c r="C103" s="164" t="s">
        <v>360</v>
      </c>
      <c r="D103" s="134" t="s">
        <v>344</v>
      </c>
      <c r="E103" s="135">
        <v>10</v>
      </c>
      <c r="F103" s="136">
        <v>23.4</v>
      </c>
      <c r="G103" s="137">
        <f t="shared" si="284"/>
        <v>234</v>
      </c>
      <c r="H103" s="135">
        <v>10</v>
      </c>
      <c r="I103" s="136">
        <v>23.4</v>
      </c>
      <c r="J103" s="137">
        <f t="shared" si="285"/>
        <v>234</v>
      </c>
      <c r="K103" s="135"/>
      <c r="L103" s="136"/>
      <c r="M103" s="137"/>
      <c r="N103" s="135"/>
      <c r="O103" s="136"/>
      <c r="P103" s="137"/>
      <c r="Q103" s="135"/>
      <c r="R103" s="136"/>
      <c r="S103" s="137"/>
      <c r="T103" s="135"/>
      <c r="U103" s="136"/>
      <c r="V103" s="137"/>
      <c r="W103" s="138">
        <f t="shared" si="290"/>
        <v>234</v>
      </c>
      <c r="X103" s="127">
        <f t="shared" si="291"/>
        <v>234</v>
      </c>
      <c r="Y103" s="127">
        <f t="shared" si="282"/>
        <v>0</v>
      </c>
      <c r="Z103" s="128">
        <f t="shared" si="283"/>
        <v>0</v>
      </c>
      <c r="AA103" s="139" t="s">
        <v>407</v>
      </c>
      <c r="AB103" s="131"/>
      <c r="AC103" s="131"/>
      <c r="AD103" s="131"/>
      <c r="AE103" s="131"/>
      <c r="AF103" s="131"/>
      <c r="AG103" s="131"/>
    </row>
    <row r="104" spans="1:33" s="355" customFormat="1" ht="30" customHeight="1" x14ac:dyDescent="0.2">
      <c r="A104" s="132" t="s">
        <v>76</v>
      </c>
      <c r="B104" s="207" t="s">
        <v>357</v>
      </c>
      <c r="C104" s="164" t="s">
        <v>361</v>
      </c>
      <c r="D104" s="134" t="s">
        <v>344</v>
      </c>
      <c r="E104" s="135">
        <v>3</v>
      </c>
      <c r="F104" s="136">
        <v>24</v>
      </c>
      <c r="G104" s="137">
        <f t="shared" si="284"/>
        <v>72</v>
      </c>
      <c r="H104" s="135">
        <v>3</v>
      </c>
      <c r="I104" s="136">
        <v>24</v>
      </c>
      <c r="J104" s="137">
        <f t="shared" si="285"/>
        <v>72</v>
      </c>
      <c r="K104" s="135"/>
      <c r="L104" s="136"/>
      <c r="M104" s="137"/>
      <c r="N104" s="135"/>
      <c r="O104" s="136"/>
      <c r="P104" s="137"/>
      <c r="Q104" s="135"/>
      <c r="R104" s="136"/>
      <c r="S104" s="137"/>
      <c r="T104" s="135"/>
      <c r="U104" s="136"/>
      <c r="V104" s="137"/>
      <c r="W104" s="138">
        <f t="shared" si="290"/>
        <v>72</v>
      </c>
      <c r="X104" s="127">
        <f t="shared" si="291"/>
        <v>72</v>
      </c>
      <c r="Y104" s="127">
        <f t="shared" si="282"/>
        <v>0</v>
      </c>
      <c r="Z104" s="128">
        <f t="shared" si="283"/>
        <v>0</v>
      </c>
      <c r="AA104" s="139" t="s">
        <v>408</v>
      </c>
      <c r="AB104" s="131"/>
      <c r="AC104" s="131"/>
      <c r="AD104" s="131"/>
      <c r="AE104" s="131"/>
      <c r="AF104" s="131"/>
      <c r="AG104" s="131"/>
    </row>
    <row r="105" spans="1:33" s="355" customFormat="1" ht="30" customHeight="1" x14ac:dyDescent="0.2">
      <c r="A105" s="132" t="s">
        <v>76</v>
      </c>
      <c r="B105" s="207" t="s">
        <v>358</v>
      </c>
      <c r="C105" s="164" t="s">
        <v>362</v>
      </c>
      <c r="D105" s="134" t="s">
        <v>344</v>
      </c>
      <c r="E105" s="135">
        <v>10</v>
      </c>
      <c r="F105" s="136">
        <v>11</v>
      </c>
      <c r="G105" s="137">
        <f t="shared" si="284"/>
        <v>110</v>
      </c>
      <c r="H105" s="135">
        <v>10</v>
      </c>
      <c r="I105" s="136">
        <v>11</v>
      </c>
      <c r="J105" s="137">
        <f t="shared" si="285"/>
        <v>110</v>
      </c>
      <c r="K105" s="135"/>
      <c r="L105" s="136"/>
      <c r="M105" s="137"/>
      <c r="N105" s="135"/>
      <c r="O105" s="136"/>
      <c r="P105" s="137"/>
      <c r="Q105" s="135"/>
      <c r="R105" s="136"/>
      <c r="S105" s="137"/>
      <c r="T105" s="135"/>
      <c r="U105" s="136"/>
      <c r="V105" s="137"/>
      <c r="W105" s="138">
        <f t="shared" si="290"/>
        <v>110</v>
      </c>
      <c r="X105" s="127">
        <f t="shared" si="291"/>
        <v>110</v>
      </c>
      <c r="Y105" s="127">
        <f t="shared" si="282"/>
        <v>0</v>
      </c>
      <c r="Z105" s="128">
        <f t="shared" si="283"/>
        <v>0</v>
      </c>
      <c r="AA105" s="139" t="s">
        <v>409</v>
      </c>
      <c r="AB105" s="131"/>
      <c r="AC105" s="131"/>
      <c r="AD105" s="131"/>
      <c r="AE105" s="131"/>
      <c r="AF105" s="131"/>
      <c r="AG105" s="131"/>
    </row>
    <row r="106" spans="1:33" s="355" customFormat="1" ht="30" customHeight="1" x14ac:dyDescent="0.2">
      <c r="A106" s="132" t="s">
        <v>76</v>
      </c>
      <c r="B106" s="207" t="s">
        <v>359</v>
      </c>
      <c r="C106" s="164" t="s">
        <v>363</v>
      </c>
      <c r="D106" s="134" t="s">
        <v>350</v>
      </c>
      <c r="E106" s="135">
        <v>10</v>
      </c>
      <c r="F106" s="136">
        <v>35</v>
      </c>
      <c r="G106" s="137">
        <f t="shared" si="284"/>
        <v>350</v>
      </c>
      <c r="H106" s="135">
        <v>10</v>
      </c>
      <c r="I106" s="136">
        <v>35</v>
      </c>
      <c r="J106" s="137">
        <f t="shared" si="285"/>
        <v>350</v>
      </c>
      <c r="K106" s="135"/>
      <c r="L106" s="136"/>
      <c r="M106" s="137"/>
      <c r="N106" s="135"/>
      <c r="O106" s="136"/>
      <c r="P106" s="137"/>
      <c r="Q106" s="135"/>
      <c r="R106" s="136"/>
      <c r="S106" s="137"/>
      <c r="T106" s="135"/>
      <c r="U106" s="136"/>
      <c r="V106" s="137"/>
      <c r="W106" s="138">
        <f t="shared" si="290"/>
        <v>350</v>
      </c>
      <c r="X106" s="127">
        <f t="shared" si="291"/>
        <v>350</v>
      </c>
      <c r="Y106" s="127">
        <f t="shared" si="282"/>
        <v>0</v>
      </c>
      <c r="Z106" s="128">
        <f t="shared" si="283"/>
        <v>0</v>
      </c>
      <c r="AA106" s="139" t="s">
        <v>410</v>
      </c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32" t="s">
        <v>76</v>
      </c>
      <c r="B107" s="207" t="s">
        <v>205</v>
      </c>
      <c r="C107" s="164" t="s">
        <v>332</v>
      </c>
      <c r="D107" s="134" t="s">
        <v>364</v>
      </c>
      <c r="E107" s="135">
        <v>20</v>
      </c>
      <c r="F107" s="136">
        <v>120</v>
      </c>
      <c r="G107" s="137">
        <f t="shared" si="284"/>
        <v>2400</v>
      </c>
      <c r="H107" s="135">
        <v>20</v>
      </c>
      <c r="I107" s="136">
        <v>120</v>
      </c>
      <c r="J107" s="137">
        <f t="shared" si="285"/>
        <v>2400</v>
      </c>
      <c r="K107" s="135"/>
      <c r="L107" s="136"/>
      <c r="M107" s="137">
        <f t="shared" si="286"/>
        <v>0</v>
      </c>
      <c r="N107" s="135"/>
      <c r="O107" s="136"/>
      <c r="P107" s="137">
        <f t="shared" si="287"/>
        <v>0</v>
      </c>
      <c r="Q107" s="135"/>
      <c r="R107" s="136"/>
      <c r="S107" s="137">
        <f t="shared" si="288"/>
        <v>0</v>
      </c>
      <c r="T107" s="135"/>
      <c r="U107" s="136"/>
      <c r="V107" s="137">
        <f t="shared" si="289"/>
        <v>0</v>
      </c>
      <c r="W107" s="138">
        <f t="shared" si="290"/>
        <v>2400</v>
      </c>
      <c r="X107" s="127">
        <f t="shared" si="291"/>
        <v>2400</v>
      </c>
      <c r="Y107" s="127">
        <f t="shared" si="282"/>
        <v>0</v>
      </c>
      <c r="Z107" s="128">
        <f t="shared" si="283"/>
        <v>0</v>
      </c>
      <c r="AA107" s="139" t="s">
        <v>411</v>
      </c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08" t="s">
        <v>71</v>
      </c>
      <c r="B108" s="155" t="s">
        <v>206</v>
      </c>
      <c r="C108" s="225" t="s">
        <v>207</v>
      </c>
      <c r="D108" s="141"/>
      <c r="E108" s="142">
        <f>SUM(E109:E111)</f>
        <v>0</v>
      </c>
      <c r="F108" s="143"/>
      <c r="G108" s="144">
        <f t="shared" ref="G108:H108" si="292">SUM(G109:G111)</f>
        <v>0</v>
      </c>
      <c r="H108" s="142">
        <f t="shared" si="292"/>
        <v>0</v>
      </c>
      <c r="I108" s="143"/>
      <c r="J108" s="144">
        <f t="shared" ref="J108:K108" si="293">SUM(J109:J111)</f>
        <v>0</v>
      </c>
      <c r="K108" s="142">
        <f t="shared" si="293"/>
        <v>0</v>
      </c>
      <c r="L108" s="143"/>
      <c r="M108" s="144">
        <f t="shared" ref="M108:N108" si="294">SUM(M109:M111)</f>
        <v>0</v>
      </c>
      <c r="N108" s="142">
        <f t="shared" si="294"/>
        <v>0</v>
      </c>
      <c r="O108" s="143"/>
      <c r="P108" s="144">
        <f t="shared" ref="P108:Q108" si="295">SUM(P109:P111)</f>
        <v>0</v>
      </c>
      <c r="Q108" s="142">
        <f t="shared" si="295"/>
        <v>0</v>
      </c>
      <c r="R108" s="143"/>
      <c r="S108" s="144">
        <f t="shared" ref="S108:T108" si="296">SUM(S109:S111)</f>
        <v>0</v>
      </c>
      <c r="T108" s="142">
        <f t="shared" si="296"/>
        <v>0</v>
      </c>
      <c r="U108" s="143"/>
      <c r="V108" s="144">
        <f t="shared" ref="V108:X108" si="297">SUM(V109:V111)</f>
        <v>0</v>
      </c>
      <c r="W108" s="144">
        <f t="shared" si="297"/>
        <v>0</v>
      </c>
      <c r="X108" s="144">
        <f t="shared" si="297"/>
        <v>0</v>
      </c>
      <c r="Y108" s="144">
        <f t="shared" si="282"/>
        <v>0</v>
      </c>
      <c r="Z108" s="144" t="e">
        <f t="shared" si="283"/>
        <v>#DIV/0!</v>
      </c>
      <c r="AA108" s="146"/>
      <c r="AB108" s="118"/>
      <c r="AC108" s="118"/>
      <c r="AD108" s="118"/>
      <c r="AE108" s="118"/>
      <c r="AF108" s="118"/>
      <c r="AG108" s="118"/>
    </row>
    <row r="109" spans="1:33" ht="30" customHeight="1" x14ac:dyDescent="0.2">
      <c r="A109" s="119" t="s">
        <v>76</v>
      </c>
      <c r="B109" s="120" t="s">
        <v>208</v>
      </c>
      <c r="C109" s="188" t="s">
        <v>204</v>
      </c>
      <c r="D109" s="122" t="s">
        <v>111</v>
      </c>
      <c r="E109" s="123"/>
      <c r="F109" s="124"/>
      <c r="G109" s="125">
        <f t="shared" ref="G109:G111" si="298">E109*F109</f>
        <v>0</v>
      </c>
      <c r="H109" s="123"/>
      <c r="I109" s="124"/>
      <c r="J109" s="125">
        <f t="shared" ref="J109:J111" si="299">H109*I109</f>
        <v>0</v>
      </c>
      <c r="K109" s="123"/>
      <c r="L109" s="124"/>
      <c r="M109" s="125">
        <f t="shared" ref="M109:M111" si="300">K109*L109</f>
        <v>0</v>
      </c>
      <c r="N109" s="123"/>
      <c r="O109" s="124"/>
      <c r="P109" s="125">
        <f t="shared" ref="P109:P111" si="301">N109*O109</f>
        <v>0</v>
      </c>
      <c r="Q109" s="123"/>
      <c r="R109" s="124"/>
      <c r="S109" s="125">
        <f t="shared" ref="S109:S111" si="302">Q109*R109</f>
        <v>0</v>
      </c>
      <c r="T109" s="123"/>
      <c r="U109" s="124"/>
      <c r="V109" s="125">
        <f t="shared" ref="V109:V111" si="303">T109*U109</f>
        <v>0</v>
      </c>
      <c r="W109" s="126">
        <f t="shared" ref="W109:W111" si="304">G109+M109+S109</f>
        <v>0</v>
      </c>
      <c r="X109" s="127">
        <f t="shared" ref="X109:X111" si="305">J109+P109+V109</f>
        <v>0</v>
      </c>
      <c r="Y109" s="127">
        <f t="shared" si="282"/>
        <v>0</v>
      </c>
      <c r="Z109" s="128" t="e">
        <f t="shared" si="283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76</v>
      </c>
      <c r="B110" s="120" t="s">
        <v>209</v>
      </c>
      <c r="C110" s="188" t="s">
        <v>204</v>
      </c>
      <c r="D110" s="122" t="s">
        <v>111</v>
      </c>
      <c r="E110" s="123"/>
      <c r="F110" s="124"/>
      <c r="G110" s="125">
        <f t="shared" si="298"/>
        <v>0</v>
      </c>
      <c r="H110" s="123"/>
      <c r="I110" s="124"/>
      <c r="J110" s="125">
        <f t="shared" si="299"/>
        <v>0</v>
      </c>
      <c r="K110" s="123"/>
      <c r="L110" s="124"/>
      <c r="M110" s="125">
        <f t="shared" si="300"/>
        <v>0</v>
      </c>
      <c r="N110" s="123"/>
      <c r="O110" s="124"/>
      <c r="P110" s="125">
        <f t="shared" si="301"/>
        <v>0</v>
      </c>
      <c r="Q110" s="123"/>
      <c r="R110" s="124"/>
      <c r="S110" s="125">
        <f t="shared" si="302"/>
        <v>0</v>
      </c>
      <c r="T110" s="123"/>
      <c r="U110" s="124"/>
      <c r="V110" s="125">
        <f t="shared" si="303"/>
        <v>0</v>
      </c>
      <c r="W110" s="126">
        <f t="shared" si="304"/>
        <v>0</v>
      </c>
      <c r="X110" s="127">
        <f t="shared" si="305"/>
        <v>0</v>
      </c>
      <c r="Y110" s="127">
        <f t="shared" si="282"/>
        <v>0</v>
      </c>
      <c r="Z110" s="128" t="e">
        <f t="shared" si="283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32" t="s">
        <v>76</v>
      </c>
      <c r="B111" s="133" t="s">
        <v>210</v>
      </c>
      <c r="C111" s="164" t="s">
        <v>204</v>
      </c>
      <c r="D111" s="134" t="s">
        <v>111</v>
      </c>
      <c r="E111" s="135"/>
      <c r="F111" s="136"/>
      <c r="G111" s="137">
        <f t="shared" si="298"/>
        <v>0</v>
      </c>
      <c r="H111" s="135"/>
      <c r="I111" s="136"/>
      <c r="J111" s="137">
        <f t="shared" si="299"/>
        <v>0</v>
      </c>
      <c r="K111" s="135"/>
      <c r="L111" s="136"/>
      <c r="M111" s="137">
        <f t="shared" si="300"/>
        <v>0</v>
      </c>
      <c r="N111" s="135"/>
      <c r="O111" s="136"/>
      <c r="P111" s="137">
        <f t="shared" si="301"/>
        <v>0</v>
      </c>
      <c r="Q111" s="135"/>
      <c r="R111" s="136"/>
      <c r="S111" s="137">
        <f t="shared" si="302"/>
        <v>0</v>
      </c>
      <c r="T111" s="135"/>
      <c r="U111" s="136"/>
      <c r="V111" s="137">
        <f t="shared" si="303"/>
        <v>0</v>
      </c>
      <c r="W111" s="138">
        <f t="shared" si="304"/>
        <v>0</v>
      </c>
      <c r="X111" s="127">
        <f t="shared" si="305"/>
        <v>0</v>
      </c>
      <c r="Y111" s="127">
        <f t="shared" si="282"/>
        <v>0</v>
      </c>
      <c r="Z111" s="128" t="e">
        <f t="shared" si="283"/>
        <v>#DIV/0!</v>
      </c>
      <c r="AA111" s="13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08" t="s">
        <v>71</v>
      </c>
      <c r="B112" s="155" t="s">
        <v>211</v>
      </c>
      <c r="C112" s="225" t="s">
        <v>212</v>
      </c>
      <c r="D112" s="141"/>
      <c r="E112" s="142">
        <f>SUM(E113:E115)</f>
        <v>160</v>
      </c>
      <c r="F112" s="143"/>
      <c r="G112" s="144">
        <f t="shared" ref="G112:H112" si="306">SUM(G113:G115)</f>
        <v>4320</v>
      </c>
      <c r="H112" s="142">
        <f t="shared" si="306"/>
        <v>160</v>
      </c>
      <c r="I112" s="143"/>
      <c r="J112" s="144">
        <f t="shared" ref="J112:K112" si="307">SUM(J113:J115)</f>
        <v>4320</v>
      </c>
      <c r="K112" s="142">
        <f t="shared" si="307"/>
        <v>0</v>
      </c>
      <c r="L112" s="143"/>
      <c r="M112" s="144">
        <f t="shared" ref="M112:N112" si="308">SUM(M113:M115)</f>
        <v>0</v>
      </c>
      <c r="N112" s="142">
        <f t="shared" si="308"/>
        <v>0</v>
      </c>
      <c r="O112" s="143"/>
      <c r="P112" s="144">
        <f t="shared" ref="P112:Q112" si="309">SUM(P113:P115)</f>
        <v>0</v>
      </c>
      <c r="Q112" s="142">
        <f t="shared" si="309"/>
        <v>0</v>
      </c>
      <c r="R112" s="143"/>
      <c r="S112" s="144">
        <f t="shared" ref="S112:T112" si="310">SUM(S113:S115)</f>
        <v>0</v>
      </c>
      <c r="T112" s="142">
        <f t="shared" si="310"/>
        <v>0</v>
      </c>
      <c r="U112" s="143"/>
      <c r="V112" s="144">
        <f t="shared" ref="V112:X112" si="311">SUM(V113:V115)</f>
        <v>0</v>
      </c>
      <c r="W112" s="144">
        <f t="shared" si="311"/>
        <v>4320</v>
      </c>
      <c r="X112" s="144">
        <f t="shared" si="311"/>
        <v>4320</v>
      </c>
      <c r="Y112" s="144">
        <f t="shared" si="282"/>
        <v>0</v>
      </c>
      <c r="Z112" s="144">
        <f t="shared" si="283"/>
        <v>0</v>
      </c>
      <c r="AA112" s="146"/>
      <c r="AB112" s="118"/>
      <c r="AC112" s="118"/>
      <c r="AD112" s="118"/>
      <c r="AE112" s="118"/>
      <c r="AF112" s="118"/>
      <c r="AG112" s="118"/>
    </row>
    <row r="113" spans="1:33" ht="30" customHeight="1" x14ac:dyDescent="0.2">
      <c r="A113" s="119" t="s">
        <v>76</v>
      </c>
      <c r="B113" s="120" t="s">
        <v>213</v>
      </c>
      <c r="C113" s="188" t="s">
        <v>365</v>
      </c>
      <c r="D113" s="122" t="s">
        <v>366</v>
      </c>
      <c r="E113" s="123">
        <v>100</v>
      </c>
      <c r="F113" s="124">
        <v>27</v>
      </c>
      <c r="G113" s="125">
        <f t="shared" ref="G113:G115" si="312">E113*F113</f>
        <v>2700</v>
      </c>
      <c r="H113" s="123">
        <v>100</v>
      </c>
      <c r="I113" s="124">
        <v>27</v>
      </c>
      <c r="J113" s="125">
        <f t="shared" ref="J113:J115" si="313">H113*I113</f>
        <v>2700</v>
      </c>
      <c r="K113" s="123"/>
      <c r="L113" s="124"/>
      <c r="M113" s="125">
        <f t="shared" ref="M113:M115" si="314">K113*L113</f>
        <v>0</v>
      </c>
      <c r="N113" s="123"/>
      <c r="O113" s="124"/>
      <c r="P113" s="125">
        <f t="shared" ref="P113:P115" si="315">N113*O113</f>
        <v>0</v>
      </c>
      <c r="Q113" s="123"/>
      <c r="R113" s="124"/>
      <c r="S113" s="125">
        <f t="shared" ref="S113:S115" si="316">Q113*R113</f>
        <v>0</v>
      </c>
      <c r="T113" s="123"/>
      <c r="U113" s="124"/>
      <c r="V113" s="125">
        <f t="shared" ref="V113:V115" si="317">T113*U113</f>
        <v>0</v>
      </c>
      <c r="W113" s="126">
        <f t="shared" ref="W113:W115" si="318">G113+M113+S113</f>
        <v>2700</v>
      </c>
      <c r="X113" s="127">
        <f t="shared" ref="X113:X115" si="319">J113+P113+V113</f>
        <v>2700</v>
      </c>
      <c r="Y113" s="127">
        <f t="shared" si="282"/>
        <v>0</v>
      </c>
      <c r="Z113" s="128">
        <f t="shared" si="283"/>
        <v>0</v>
      </c>
      <c r="AA113" s="129" t="s">
        <v>412</v>
      </c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76</v>
      </c>
      <c r="B114" s="120" t="s">
        <v>214</v>
      </c>
      <c r="C114" s="188" t="s">
        <v>367</v>
      </c>
      <c r="D114" s="122" t="s">
        <v>366</v>
      </c>
      <c r="E114" s="123">
        <v>60</v>
      </c>
      <c r="F114" s="124">
        <v>27</v>
      </c>
      <c r="G114" s="125">
        <f t="shared" si="312"/>
        <v>1620</v>
      </c>
      <c r="H114" s="123">
        <v>60</v>
      </c>
      <c r="I114" s="124">
        <v>27</v>
      </c>
      <c r="J114" s="125">
        <f t="shared" si="313"/>
        <v>1620</v>
      </c>
      <c r="K114" s="123"/>
      <c r="L114" s="124"/>
      <c r="M114" s="125">
        <f t="shared" si="314"/>
        <v>0</v>
      </c>
      <c r="N114" s="123"/>
      <c r="O114" s="124"/>
      <c r="P114" s="125">
        <f t="shared" si="315"/>
        <v>0</v>
      </c>
      <c r="Q114" s="123"/>
      <c r="R114" s="124"/>
      <c r="S114" s="125">
        <f t="shared" si="316"/>
        <v>0</v>
      </c>
      <c r="T114" s="123"/>
      <c r="U114" s="124"/>
      <c r="V114" s="125">
        <f t="shared" si="317"/>
        <v>0</v>
      </c>
      <c r="W114" s="126">
        <f t="shared" si="318"/>
        <v>1620</v>
      </c>
      <c r="X114" s="127">
        <f t="shared" si="319"/>
        <v>1620</v>
      </c>
      <c r="Y114" s="127">
        <f t="shared" si="282"/>
        <v>0</v>
      </c>
      <c r="Z114" s="128">
        <f t="shared" si="283"/>
        <v>0</v>
      </c>
      <c r="AA114" s="129" t="s">
        <v>413</v>
      </c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32" t="s">
        <v>76</v>
      </c>
      <c r="B115" s="133" t="s">
        <v>215</v>
      </c>
      <c r="C115" s="164" t="s">
        <v>204</v>
      </c>
      <c r="D115" s="134" t="s">
        <v>111</v>
      </c>
      <c r="E115" s="149"/>
      <c r="F115" s="150"/>
      <c r="G115" s="151">
        <f t="shared" si="312"/>
        <v>0</v>
      </c>
      <c r="H115" s="149"/>
      <c r="I115" s="150"/>
      <c r="J115" s="151">
        <f t="shared" si="313"/>
        <v>0</v>
      </c>
      <c r="K115" s="149"/>
      <c r="L115" s="150"/>
      <c r="M115" s="151">
        <f t="shared" si="314"/>
        <v>0</v>
      </c>
      <c r="N115" s="149"/>
      <c r="O115" s="150"/>
      <c r="P115" s="151">
        <f t="shared" si="315"/>
        <v>0</v>
      </c>
      <c r="Q115" s="149"/>
      <c r="R115" s="150"/>
      <c r="S115" s="151">
        <f t="shared" si="316"/>
        <v>0</v>
      </c>
      <c r="T115" s="149"/>
      <c r="U115" s="150"/>
      <c r="V115" s="151">
        <f t="shared" si="317"/>
        <v>0</v>
      </c>
      <c r="W115" s="138">
        <f t="shared" si="318"/>
        <v>0</v>
      </c>
      <c r="X115" s="166">
        <f t="shared" si="319"/>
        <v>0</v>
      </c>
      <c r="Y115" s="166">
        <f t="shared" si="282"/>
        <v>0</v>
      </c>
      <c r="Z115" s="226" t="e">
        <f t="shared" si="283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67" t="s">
        <v>216</v>
      </c>
      <c r="B116" s="168"/>
      <c r="C116" s="169"/>
      <c r="D116" s="170"/>
      <c r="E116" s="174">
        <f>E112+E108+E94</f>
        <v>282</v>
      </c>
      <c r="F116" s="190"/>
      <c r="G116" s="173">
        <f t="shared" ref="G116:H116" si="320">G112+G108+G94</f>
        <v>12092</v>
      </c>
      <c r="H116" s="174">
        <f t="shared" si="320"/>
        <v>280</v>
      </c>
      <c r="I116" s="190"/>
      <c r="J116" s="173">
        <f t="shared" ref="J116:K116" si="321">J112+J108+J94</f>
        <v>10852</v>
      </c>
      <c r="K116" s="191">
        <f t="shared" si="321"/>
        <v>0</v>
      </c>
      <c r="L116" s="190"/>
      <c r="M116" s="173">
        <f t="shared" ref="M116:N116" si="322">M112+M108+M94</f>
        <v>0</v>
      </c>
      <c r="N116" s="191">
        <f t="shared" si="322"/>
        <v>0</v>
      </c>
      <c r="O116" s="190"/>
      <c r="P116" s="173">
        <f t="shared" ref="P116:Q116" si="323">P112+P108+P94</f>
        <v>0</v>
      </c>
      <c r="Q116" s="191">
        <f t="shared" si="323"/>
        <v>0</v>
      </c>
      <c r="R116" s="190"/>
      <c r="S116" s="173">
        <f t="shared" ref="S116:T116" si="324">S112+S108+S94</f>
        <v>0</v>
      </c>
      <c r="T116" s="191">
        <f t="shared" si="324"/>
        <v>0</v>
      </c>
      <c r="U116" s="190"/>
      <c r="V116" s="175">
        <f t="shared" ref="V116:X116" si="325">V112+V108+V94</f>
        <v>0</v>
      </c>
      <c r="W116" s="227">
        <f t="shared" si="325"/>
        <v>12092</v>
      </c>
      <c r="X116" s="228">
        <f t="shared" si="325"/>
        <v>10852</v>
      </c>
      <c r="Y116" s="228">
        <f t="shared" si="282"/>
        <v>1240</v>
      </c>
      <c r="Z116" s="228">
        <f t="shared" si="283"/>
        <v>0.10254713860403572</v>
      </c>
      <c r="AA116" s="229"/>
      <c r="AB116" s="7"/>
      <c r="AC116" s="7"/>
      <c r="AD116" s="7"/>
      <c r="AE116" s="7"/>
      <c r="AF116" s="7"/>
      <c r="AG116" s="7"/>
    </row>
    <row r="117" spans="1:33" ht="30" customHeight="1" x14ac:dyDescent="0.2">
      <c r="A117" s="179" t="s">
        <v>71</v>
      </c>
      <c r="B117" s="211">
        <v>7</v>
      </c>
      <c r="C117" s="181" t="s">
        <v>217</v>
      </c>
      <c r="D117" s="182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230"/>
      <c r="X117" s="230"/>
      <c r="Y117" s="183"/>
      <c r="Z117" s="230"/>
      <c r="AA117" s="231"/>
      <c r="AB117" s="7"/>
      <c r="AC117" s="7"/>
      <c r="AD117" s="7"/>
      <c r="AE117" s="7"/>
      <c r="AF117" s="7"/>
      <c r="AG117" s="7"/>
    </row>
    <row r="118" spans="1:33" ht="30" customHeight="1" x14ac:dyDescent="0.2">
      <c r="A118" s="119" t="s">
        <v>76</v>
      </c>
      <c r="B118" s="120" t="s">
        <v>218</v>
      </c>
      <c r="C118" s="188" t="s">
        <v>219</v>
      </c>
      <c r="D118" s="122" t="s">
        <v>111</v>
      </c>
      <c r="E118" s="123"/>
      <c r="F118" s="124"/>
      <c r="G118" s="125">
        <f t="shared" ref="G118:G133" si="326">E118*F118</f>
        <v>0</v>
      </c>
      <c r="H118" s="123"/>
      <c r="I118" s="124"/>
      <c r="J118" s="125">
        <f t="shared" ref="J118:J133" si="327">H118*I118</f>
        <v>0</v>
      </c>
      <c r="K118" s="123"/>
      <c r="L118" s="124"/>
      <c r="M118" s="125">
        <f t="shared" ref="M118:M133" si="328">K118*L118</f>
        <v>0</v>
      </c>
      <c r="N118" s="123"/>
      <c r="O118" s="124"/>
      <c r="P118" s="125">
        <f t="shared" ref="P118:P133" si="329">N118*O118</f>
        <v>0</v>
      </c>
      <c r="Q118" s="123"/>
      <c r="R118" s="124"/>
      <c r="S118" s="125">
        <f t="shared" ref="S118:S133" si="330">Q118*R118</f>
        <v>0</v>
      </c>
      <c r="T118" s="123"/>
      <c r="U118" s="124"/>
      <c r="V118" s="232">
        <f t="shared" ref="V118:V133" si="331">T118*U118</f>
        <v>0</v>
      </c>
      <c r="W118" s="233">
        <f t="shared" ref="W118:W133" si="332">G118+M118+S118</f>
        <v>0</v>
      </c>
      <c r="X118" s="234">
        <f t="shared" ref="X118:X133" si="333">J118+P118+V118</f>
        <v>0</v>
      </c>
      <c r="Y118" s="234">
        <f t="shared" ref="Y118:Y134" si="334">W118-X118</f>
        <v>0</v>
      </c>
      <c r="Z118" s="235" t="e">
        <f t="shared" ref="Z118:Z134" si="335">Y118/W118</f>
        <v>#DIV/0!</v>
      </c>
      <c r="AA118" s="236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19" t="s">
        <v>76</v>
      </c>
      <c r="B119" s="120" t="s">
        <v>220</v>
      </c>
      <c r="C119" s="188" t="s">
        <v>221</v>
      </c>
      <c r="D119" s="122" t="s">
        <v>111</v>
      </c>
      <c r="E119" s="123"/>
      <c r="F119" s="124"/>
      <c r="G119" s="125">
        <f t="shared" si="326"/>
        <v>0</v>
      </c>
      <c r="H119" s="123"/>
      <c r="I119" s="124"/>
      <c r="J119" s="125">
        <f t="shared" si="327"/>
        <v>0</v>
      </c>
      <c r="K119" s="123"/>
      <c r="L119" s="124"/>
      <c r="M119" s="125">
        <f t="shared" si="328"/>
        <v>0</v>
      </c>
      <c r="N119" s="123"/>
      <c r="O119" s="124"/>
      <c r="P119" s="125">
        <f t="shared" si="329"/>
        <v>0</v>
      </c>
      <c r="Q119" s="123"/>
      <c r="R119" s="124"/>
      <c r="S119" s="125">
        <f t="shared" si="330"/>
        <v>0</v>
      </c>
      <c r="T119" s="123"/>
      <c r="U119" s="124"/>
      <c r="V119" s="232">
        <f t="shared" si="331"/>
        <v>0</v>
      </c>
      <c r="W119" s="237">
        <f t="shared" si="332"/>
        <v>0</v>
      </c>
      <c r="X119" s="127">
        <f t="shared" si="333"/>
        <v>0</v>
      </c>
      <c r="Y119" s="127">
        <f t="shared" si="334"/>
        <v>0</v>
      </c>
      <c r="Z119" s="128" t="e">
        <f t="shared" si="335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s="355" customFormat="1" ht="30" customHeight="1" x14ac:dyDescent="0.2">
      <c r="A120" s="119" t="s">
        <v>76</v>
      </c>
      <c r="B120" s="206" t="s">
        <v>368</v>
      </c>
      <c r="C120" s="188" t="s">
        <v>373</v>
      </c>
      <c r="D120" s="122" t="s">
        <v>111</v>
      </c>
      <c r="E120" s="123">
        <v>100</v>
      </c>
      <c r="F120" s="124">
        <v>70</v>
      </c>
      <c r="G120" s="125">
        <f t="shared" si="326"/>
        <v>7000</v>
      </c>
      <c r="H120" s="123">
        <v>100</v>
      </c>
      <c r="I120" s="124">
        <v>70</v>
      </c>
      <c r="J120" s="125">
        <f t="shared" si="327"/>
        <v>7000</v>
      </c>
      <c r="K120" s="123"/>
      <c r="L120" s="124"/>
      <c r="M120" s="125">
        <f t="shared" si="328"/>
        <v>0</v>
      </c>
      <c r="N120" s="123"/>
      <c r="O120" s="124"/>
      <c r="P120" s="125">
        <f t="shared" si="329"/>
        <v>0</v>
      </c>
      <c r="Q120" s="123"/>
      <c r="R120" s="124"/>
      <c r="S120" s="125">
        <f t="shared" si="330"/>
        <v>0</v>
      </c>
      <c r="T120" s="123"/>
      <c r="U120" s="124"/>
      <c r="V120" s="232">
        <f t="shared" si="331"/>
        <v>0</v>
      </c>
      <c r="W120" s="237">
        <f t="shared" si="332"/>
        <v>7000</v>
      </c>
      <c r="X120" s="127">
        <f t="shared" si="333"/>
        <v>7000</v>
      </c>
      <c r="Y120" s="127">
        <f t="shared" si="334"/>
        <v>0</v>
      </c>
      <c r="Z120" s="128">
        <f t="shared" si="335"/>
        <v>0</v>
      </c>
      <c r="AA120" s="129" t="s">
        <v>414</v>
      </c>
      <c r="AB120" s="131"/>
      <c r="AC120" s="131"/>
      <c r="AD120" s="131"/>
      <c r="AE120" s="131"/>
      <c r="AF120" s="131"/>
      <c r="AG120" s="131"/>
    </row>
    <row r="121" spans="1:33" s="355" customFormat="1" ht="30" customHeight="1" x14ac:dyDescent="0.2">
      <c r="A121" s="119" t="s">
        <v>76</v>
      </c>
      <c r="B121" s="206" t="s">
        <v>369</v>
      </c>
      <c r="C121" s="188" t="s">
        <v>374</v>
      </c>
      <c r="D121" s="122" t="s">
        <v>111</v>
      </c>
      <c r="E121" s="123">
        <v>100</v>
      </c>
      <c r="F121" s="124">
        <v>200</v>
      </c>
      <c r="G121" s="125">
        <f t="shared" si="326"/>
        <v>20000</v>
      </c>
      <c r="H121" s="123">
        <v>100</v>
      </c>
      <c r="I121" s="124">
        <v>200</v>
      </c>
      <c r="J121" s="125">
        <f t="shared" si="327"/>
        <v>20000</v>
      </c>
      <c r="K121" s="123"/>
      <c r="L121" s="124"/>
      <c r="M121" s="125">
        <f t="shared" si="328"/>
        <v>0</v>
      </c>
      <c r="N121" s="123"/>
      <c r="O121" s="124"/>
      <c r="P121" s="125">
        <f t="shared" si="329"/>
        <v>0</v>
      </c>
      <c r="Q121" s="123"/>
      <c r="R121" s="124"/>
      <c r="S121" s="125">
        <f t="shared" si="330"/>
        <v>0</v>
      </c>
      <c r="T121" s="123"/>
      <c r="U121" s="124"/>
      <c r="V121" s="232">
        <f t="shared" si="331"/>
        <v>0</v>
      </c>
      <c r="W121" s="237">
        <f t="shared" si="332"/>
        <v>20000</v>
      </c>
      <c r="X121" s="127">
        <f t="shared" si="333"/>
        <v>20000</v>
      </c>
      <c r="Y121" s="127">
        <f t="shared" si="334"/>
        <v>0</v>
      </c>
      <c r="Z121" s="128">
        <f t="shared" si="335"/>
        <v>0</v>
      </c>
      <c r="AA121" s="129" t="s">
        <v>415</v>
      </c>
      <c r="AB121" s="131"/>
      <c r="AC121" s="131"/>
      <c r="AD121" s="131"/>
      <c r="AE121" s="131"/>
      <c r="AF121" s="131"/>
      <c r="AG121" s="131"/>
    </row>
    <row r="122" spans="1:33" s="355" customFormat="1" ht="30" customHeight="1" x14ac:dyDescent="0.2">
      <c r="A122" s="119" t="s">
        <v>76</v>
      </c>
      <c r="B122" s="206" t="s">
        <v>370</v>
      </c>
      <c r="C122" s="188" t="s">
        <v>375</v>
      </c>
      <c r="D122" s="122" t="s">
        <v>111</v>
      </c>
      <c r="E122" s="123">
        <v>1000</v>
      </c>
      <c r="F122" s="124">
        <v>1.47</v>
      </c>
      <c r="G122" s="125">
        <f t="shared" si="326"/>
        <v>1470</v>
      </c>
      <c r="H122" s="123">
        <v>1000</v>
      </c>
      <c r="I122" s="124">
        <v>1.47</v>
      </c>
      <c r="J122" s="125">
        <f t="shared" si="327"/>
        <v>1470</v>
      </c>
      <c r="K122" s="123"/>
      <c r="L122" s="124"/>
      <c r="M122" s="125">
        <f t="shared" si="328"/>
        <v>0</v>
      </c>
      <c r="N122" s="123"/>
      <c r="O122" s="124"/>
      <c r="P122" s="125">
        <f t="shared" si="329"/>
        <v>0</v>
      </c>
      <c r="Q122" s="123"/>
      <c r="R122" s="124"/>
      <c r="S122" s="125">
        <f t="shared" si="330"/>
        <v>0</v>
      </c>
      <c r="T122" s="123"/>
      <c r="U122" s="124"/>
      <c r="V122" s="232">
        <f t="shared" si="331"/>
        <v>0</v>
      </c>
      <c r="W122" s="237">
        <f t="shared" si="332"/>
        <v>1470</v>
      </c>
      <c r="X122" s="127">
        <f t="shared" si="333"/>
        <v>1470</v>
      </c>
      <c r="Y122" s="127">
        <f t="shared" si="334"/>
        <v>0</v>
      </c>
      <c r="Z122" s="128">
        <f t="shared" si="335"/>
        <v>0</v>
      </c>
      <c r="AA122" s="129" t="s">
        <v>416</v>
      </c>
      <c r="AB122" s="131"/>
      <c r="AC122" s="131"/>
      <c r="AD122" s="131"/>
      <c r="AE122" s="131"/>
      <c r="AF122" s="131"/>
      <c r="AG122" s="131"/>
    </row>
    <row r="123" spans="1:33" s="355" customFormat="1" ht="30" customHeight="1" x14ac:dyDescent="0.2">
      <c r="A123" s="119" t="s">
        <v>76</v>
      </c>
      <c r="B123" s="206" t="s">
        <v>371</v>
      </c>
      <c r="C123" s="188" t="s">
        <v>376</v>
      </c>
      <c r="D123" s="122" t="s">
        <v>111</v>
      </c>
      <c r="E123" s="123">
        <v>1000</v>
      </c>
      <c r="F123" s="124">
        <v>2.04</v>
      </c>
      <c r="G123" s="125">
        <f t="shared" si="326"/>
        <v>2040</v>
      </c>
      <c r="H123" s="123">
        <v>1000</v>
      </c>
      <c r="I123" s="124">
        <v>2.04</v>
      </c>
      <c r="J123" s="125">
        <f t="shared" si="327"/>
        <v>2040</v>
      </c>
      <c r="K123" s="123"/>
      <c r="L123" s="124"/>
      <c r="M123" s="125">
        <f t="shared" si="328"/>
        <v>0</v>
      </c>
      <c r="N123" s="123"/>
      <c r="O123" s="124"/>
      <c r="P123" s="125">
        <f t="shared" si="329"/>
        <v>0</v>
      </c>
      <c r="Q123" s="123"/>
      <c r="R123" s="124"/>
      <c r="S123" s="125">
        <f t="shared" si="330"/>
        <v>0</v>
      </c>
      <c r="T123" s="123"/>
      <c r="U123" s="124"/>
      <c r="V123" s="232">
        <f t="shared" si="331"/>
        <v>0</v>
      </c>
      <c r="W123" s="237">
        <f t="shared" si="332"/>
        <v>2040</v>
      </c>
      <c r="X123" s="127">
        <f t="shared" si="333"/>
        <v>2040</v>
      </c>
      <c r="Y123" s="127">
        <f t="shared" si="334"/>
        <v>0</v>
      </c>
      <c r="Z123" s="128">
        <f t="shared" si="335"/>
        <v>0</v>
      </c>
      <c r="AA123" s="129" t="s">
        <v>417</v>
      </c>
      <c r="AB123" s="131"/>
      <c r="AC123" s="131"/>
      <c r="AD123" s="131"/>
      <c r="AE123" s="131"/>
      <c r="AF123" s="131"/>
      <c r="AG123" s="131"/>
    </row>
    <row r="124" spans="1:33" s="355" customFormat="1" ht="30" customHeight="1" x14ac:dyDescent="0.2">
      <c r="A124" s="119" t="s">
        <v>76</v>
      </c>
      <c r="B124" s="206" t="s">
        <v>372</v>
      </c>
      <c r="C124" s="188" t="s">
        <v>377</v>
      </c>
      <c r="D124" s="122" t="s">
        <v>111</v>
      </c>
      <c r="E124" s="123">
        <v>300</v>
      </c>
      <c r="F124" s="124">
        <v>10</v>
      </c>
      <c r="G124" s="125">
        <f t="shared" si="326"/>
        <v>3000</v>
      </c>
      <c r="H124" s="123">
        <v>300</v>
      </c>
      <c r="I124" s="124">
        <v>10</v>
      </c>
      <c r="J124" s="125">
        <f t="shared" si="327"/>
        <v>3000</v>
      </c>
      <c r="K124" s="123"/>
      <c r="L124" s="124"/>
      <c r="M124" s="125">
        <f t="shared" si="328"/>
        <v>0</v>
      </c>
      <c r="N124" s="123"/>
      <c r="O124" s="124"/>
      <c r="P124" s="125">
        <f t="shared" si="329"/>
        <v>0</v>
      </c>
      <c r="Q124" s="123"/>
      <c r="R124" s="124"/>
      <c r="S124" s="125">
        <f t="shared" si="330"/>
        <v>0</v>
      </c>
      <c r="T124" s="123"/>
      <c r="U124" s="124"/>
      <c r="V124" s="232">
        <f t="shared" si="331"/>
        <v>0</v>
      </c>
      <c r="W124" s="237">
        <f t="shared" si="332"/>
        <v>3000</v>
      </c>
      <c r="X124" s="127">
        <f t="shared" si="333"/>
        <v>3000</v>
      </c>
      <c r="Y124" s="127">
        <f t="shared" si="334"/>
        <v>0</v>
      </c>
      <c r="Z124" s="128">
        <f t="shared" si="335"/>
        <v>0</v>
      </c>
      <c r="AA124" s="129" t="s">
        <v>418</v>
      </c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76</v>
      </c>
      <c r="B125" s="120" t="s">
        <v>222</v>
      </c>
      <c r="C125" s="188" t="s">
        <v>378</v>
      </c>
      <c r="D125" s="122" t="s">
        <v>111</v>
      </c>
      <c r="E125" s="123">
        <v>3000</v>
      </c>
      <c r="F125" s="124">
        <v>0.4</v>
      </c>
      <c r="G125" s="125">
        <f t="shared" si="326"/>
        <v>1200</v>
      </c>
      <c r="H125" s="123"/>
      <c r="I125" s="124"/>
      <c r="J125" s="125">
        <f t="shared" si="327"/>
        <v>0</v>
      </c>
      <c r="K125" s="123"/>
      <c r="L125" s="124"/>
      <c r="M125" s="125">
        <f t="shared" si="328"/>
        <v>0</v>
      </c>
      <c r="N125" s="123"/>
      <c r="O125" s="124"/>
      <c r="P125" s="125">
        <f t="shared" si="329"/>
        <v>0</v>
      </c>
      <c r="Q125" s="123"/>
      <c r="R125" s="124"/>
      <c r="S125" s="125">
        <f t="shared" si="330"/>
        <v>0</v>
      </c>
      <c r="T125" s="123"/>
      <c r="U125" s="124"/>
      <c r="V125" s="232">
        <f t="shared" si="331"/>
        <v>0</v>
      </c>
      <c r="W125" s="237">
        <f t="shared" si="332"/>
        <v>1200</v>
      </c>
      <c r="X125" s="127">
        <f t="shared" si="333"/>
        <v>0</v>
      </c>
      <c r="Y125" s="127">
        <f t="shared" si="334"/>
        <v>1200</v>
      </c>
      <c r="Z125" s="128">
        <f t="shared" si="335"/>
        <v>1</v>
      </c>
      <c r="AA125" s="129" t="s">
        <v>419</v>
      </c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76</v>
      </c>
      <c r="B126" s="120" t="s">
        <v>224</v>
      </c>
      <c r="C126" s="188" t="s">
        <v>223</v>
      </c>
      <c r="D126" s="122" t="s">
        <v>111</v>
      </c>
      <c r="E126" s="123"/>
      <c r="F126" s="124"/>
      <c r="G126" s="125">
        <f t="shared" si="326"/>
        <v>0</v>
      </c>
      <c r="H126" s="123"/>
      <c r="I126" s="124"/>
      <c r="J126" s="125">
        <f t="shared" si="327"/>
        <v>0</v>
      </c>
      <c r="K126" s="123"/>
      <c r="L126" s="124"/>
      <c r="M126" s="125">
        <f t="shared" si="328"/>
        <v>0</v>
      </c>
      <c r="N126" s="123"/>
      <c r="O126" s="124"/>
      <c r="P126" s="125">
        <f t="shared" si="329"/>
        <v>0</v>
      </c>
      <c r="Q126" s="123"/>
      <c r="R126" s="124"/>
      <c r="S126" s="125">
        <f t="shared" si="330"/>
        <v>0</v>
      </c>
      <c r="T126" s="123"/>
      <c r="U126" s="124"/>
      <c r="V126" s="232">
        <f t="shared" si="331"/>
        <v>0</v>
      </c>
      <c r="W126" s="237">
        <f t="shared" si="332"/>
        <v>0</v>
      </c>
      <c r="X126" s="127">
        <f t="shared" si="333"/>
        <v>0</v>
      </c>
      <c r="Y126" s="127">
        <f t="shared" si="334"/>
        <v>0</v>
      </c>
      <c r="Z126" s="128" t="e">
        <f t="shared" si="335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76</v>
      </c>
      <c r="B127" s="120" t="s">
        <v>225</v>
      </c>
      <c r="C127" s="188" t="s">
        <v>379</v>
      </c>
      <c r="D127" s="122" t="s">
        <v>111</v>
      </c>
      <c r="E127" s="123">
        <v>1000</v>
      </c>
      <c r="F127" s="124">
        <v>3.3</v>
      </c>
      <c r="G127" s="125">
        <f t="shared" si="326"/>
        <v>3300</v>
      </c>
      <c r="H127" s="123">
        <v>1000</v>
      </c>
      <c r="I127" s="124">
        <v>3.3</v>
      </c>
      <c r="J127" s="125">
        <f t="shared" si="327"/>
        <v>3300</v>
      </c>
      <c r="K127" s="123"/>
      <c r="L127" s="124"/>
      <c r="M127" s="125">
        <f t="shared" si="328"/>
        <v>0</v>
      </c>
      <c r="N127" s="123"/>
      <c r="O127" s="124"/>
      <c r="P127" s="125">
        <f t="shared" si="329"/>
        <v>0</v>
      </c>
      <c r="Q127" s="123"/>
      <c r="R127" s="124"/>
      <c r="S127" s="125">
        <f t="shared" si="330"/>
        <v>0</v>
      </c>
      <c r="T127" s="123"/>
      <c r="U127" s="124"/>
      <c r="V127" s="232">
        <f t="shared" si="331"/>
        <v>0</v>
      </c>
      <c r="W127" s="237">
        <f t="shared" si="332"/>
        <v>3300</v>
      </c>
      <c r="X127" s="127">
        <f t="shared" si="333"/>
        <v>3300</v>
      </c>
      <c r="Y127" s="127">
        <f t="shared" si="334"/>
        <v>0</v>
      </c>
      <c r="Z127" s="128">
        <f t="shared" si="335"/>
        <v>0</v>
      </c>
      <c r="AA127" s="129" t="s">
        <v>420</v>
      </c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19" t="s">
        <v>76</v>
      </c>
      <c r="B128" s="120" t="s">
        <v>227</v>
      </c>
      <c r="C128" s="188" t="s">
        <v>226</v>
      </c>
      <c r="D128" s="122" t="s">
        <v>111</v>
      </c>
      <c r="E128" s="123"/>
      <c r="F128" s="124"/>
      <c r="G128" s="125">
        <f t="shared" si="326"/>
        <v>0</v>
      </c>
      <c r="H128" s="123"/>
      <c r="I128" s="124"/>
      <c r="J128" s="125">
        <f t="shared" si="327"/>
        <v>0</v>
      </c>
      <c r="K128" s="123"/>
      <c r="L128" s="124"/>
      <c r="M128" s="125">
        <f t="shared" si="328"/>
        <v>0</v>
      </c>
      <c r="N128" s="123"/>
      <c r="O128" s="124"/>
      <c r="P128" s="125">
        <f t="shared" si="329"/>
        <v>0</v>
      </c>
      <c r="Q128" s="123"/>
      <c r="R128" s="124"/>
      <c r="S128" s="125">
        <f t="shared" si="330"/>
        <v>0</v>
      </c>
      <c r="T128" s="123"/>
      <c r="U128" s="124"/>
      <c r="V128" s="232">
        <f t="shared" si="331"/>
        <v>0</v>
      </c>
      <c r="W128" s="237">
        <f t="shared" si="332"/>
        <v>0</v>
      </c>
      <c r="X128" s="127">
        <f t="shared" si="333"/>
        <v>0</v>
      </c>
      <c r="Y128" s="127">
        <f t="shared" si="334"/>
        <v>0</v>
      </c>
      <c r="Z128" s="128" t="e">
        <f t="shared" si="335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19" t="s">
        <v>76</v>
      </c>
      <c r="B129" s="120" t="s">
        <v>228</v>
      </c>
      <c r="C129" s="188" t="s">
        <v>380</v>
      </c>
      <c r="D129" s="122" t="s">
        <v>111</v>
      </c>
      <c r="E129" s="123">
        <v>30</v>
      </c>
      <c r="F129" s="124">
        <v>150</v>
      </c>
      <c r="G129" s="125">
        <f t="shared" si="326"/>
        <v>4500</v>
      </c>
      <c r="H129" s="123">
        <v>30</v>
      </c>
      <c r="I129" s="124">
        <v>150</v>
      </c>
      <c r="J129" s="125">
        <f t="shared" si="327"/>
        <v>4500</v>
      </c>
      <c r="K129" s="123"/>
      <c r="L129" s="124"/>
      <c r="M129" s="125">
        <f t="shared" si="328"/>
        <v>0</v>
      </c>
      <c r="N129" s="123"/>
      <c r="O129" s="124"/>
      <c r="P129" s="125">
        <f t="shared" si="329"/>
        <v>0</v>
      </c>
      <c r="Q129" s="123"/>
      <c r="R129" s="124"/>
      <c r="S129" s="125">
        <f t="shared" si="330"/>
        <v>0</v>
      </c>
      <c r="T129" s="123"/>
      <c r="U129" s="124"/>
      <c r="V129" s="232">
        <f t="shared" si="331"/>
        <v>0</v>
      </c>
      <c r="W129" s="237">
        <f t="shared" si="332"/>
        <v>4500</v>
      </c>
      <c r="X129" s="127">
        <f t="shared" si="333"/>
        <v>4500</v>
      </c>
      <c r="Y129" s="127">
        <f t="shared" si="334"/>
        <v>0</v>
      </c>
      <c r="Z129" s="128">
        <f t="shared" si="335"/>
        <v>0</v>
      </c>
      <c r="AA129" s="129" t="s">
        <v>421</v>
      </c>
      <c r="AB129" s="131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76</v>
      </c>
      <c r="B130" s="120" t="s">
        <v>229</v>
      </c>
      <c r="C130" s="188" t="s">
        <v>230</v>
      </c>
      <c r="D130" s="122" t="s">
        <v>111</v>
      </c>
      <c r="E130" s="123">
        <v>1</v>
      </c>
      <c r="F130" s="124">
        <v>6300</v>
      </c>
      <c r="G130" s="125">
        <f t="shared" si="326"/>
        <v>6300</v>
      </c>
      <c r="H130" s="123">
        <v>1</v>
      </c>
      <c r="I130" s="124">
        <v>6300</v>
      </c>
      <c r="J130" s="125">
        <f t="shared" si="327"/>
        <v>6300</v>
      </c>
      <c r="K130" s="123"/>
      <c r="L130" s="124"/>
      <c r="M130" s="125">
        <f t="shared" si="328"/>
        <v>0</v>
      </c>
      <c r="N130" s="123"/>
      <c r="O130" s="124"/>
      <c r="P130" s="125">
        <f t="shared" si="329"/>
        <v>0</v>
      </c>
      <c r="Q130" s="123"/>
      <c r="R130" s="124"/>
      <c r="S130" s="125">
        <f t="shared" si="330"/>
        <v>0</v>
      </c>
      <c r="T130" s="123"/>
      <c r="U130" s="124"/>
      <c r="V130" s="232">
        <f t="shared" si="331"/>
        <v>0</v>
      </c>
      <c r="W130" s="237">
        <f t="shared" si="332"/>
        <v>6300</v>
      </c>
      <c r="X130" s="127">
        <f t="shared" si="333"/>
        <v>6300</v>
      </c>
      <c r="Y130" s="127">
        <f t="shared" si="334"/>
        <v>0</v>
      </c>
      <c r="Z130" s="128">
        <f t="shared" si="335"/>
        <v>0</v>
      </c>
      <c r="AA130" s="129" t="s">
        <v>422</v>
      </c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32" t="s">
        <v>76</v>
      </c>
      <c r="B131" s="120" t="s">
        <v>231</v>
      </c>
      <c r="C131" s="188" t="s">
        <v>381</v>
      </c>
      <c r="D131" s="122" t="s">
        <v>111</v>
      </c>
      <c r="E131" s="135"/>
      <c r="F131" s="136"/>
      <c r="G131" s="125">
        <f t="shared" si="326"/>
        <v>0</v>
      </c>
      <c r="H131" s="135"/>
      <c r="I131" s="136"/>
      <c r="J131" s="125">
        <f t="shared" si="327"/>
        <v>0</v>
      </c>
      <c r="K131" s="123"/>
      <c r="L131" s="124"/>
      <c r="M131" s="125">
        <f t="shared" si="328"/>
        <v>0</v>
      </c>
      <c r="N131" s="123"/>
      <c r="O131" s="124"/>
      <c r="P131" s="125">
        <f t="shared" si="329"/>
        <v>0</v>
      </c>
      <c r="Q131" s="123"/>
      <c r="R131" s="124"/>
      <c r="S131" s="125">
        <f t="shared" si="330"/>
        <v>0</v>
      </c>
      <c r="T131" s="123"/>
      <c r="U131" s="124"/>
      <c r="V131" s="232">
        <f t="shared" si="331"/>
        <v>0</v>
      </c>
      <c r="W131" s="237">
        <f t="shared" si="332"/>
        <v>0</v>
      </c>
      <c r="X131" s="127">
        <f t="shared" si="333"/>
        <v>0</v>
      </c>
      <c r="Y131" s="127">
        <f t="shared" si="334"/>
        <v>0</v>
      </c>
      <c r="Z131" s="128" t="e">
        <f t="shared" si="335"/>
        <v>#DIV/0!</v>
      </c>
      <c r="AA131" s="13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32" t="s">
        <v>76</v>
      </c>
      <c r="B132" s="120" t="s">
        <v>232</v>
      </c>
      <c r="C132" s="164" t="s">
        <v>382</v>
      </c>
      <c r="D132" s="134" t="s">
        <v>383</v>
      </c>
      <c r="E132" s="123">
        <v>1</v>
      </c>
      <c r="F132" s="124">
        <v>15600</v>
      </c>
      <c r="G132" s="125">
        <f t="shared" si="326"/>
        <v>15600</v>
      </c>
      <c r="H132" s="123"/>
      <c r="I132" s="124"/>
      <c r="J132" s="125">
        <f t="shared" si="327"/>
        <v>0</v>
      </c>
      <c r="K132" s="123"/>
      <c r="L132" s="124"/>
      <c r="M132" s="125">
        <f t="shared" si="328"/>
        <v>0</v>
      </c>
      <c r="N132" s="123"/>
      <c r="O132" s="124"/>
      <c r="P132" s="125">
        <f t="shared" si="329"/>
        <v>0</v>
      </c>
      <c r="Q132" s="123"/>
      <c r="R132" s="124"/>
      <c r="S132" s="125">
        <f t="shared" si="330"/>
        <v>0</v>
      </c>
      <c r="T132" s="123"/>
      <c r="U132" s="124"/>
      <c r="V132" s="232">
        <f t="shared" si="331"/>
        <v>0</v>
      </c>
      <c r="W132" s="237">
        <f t="shared" si="332"/>
        <v>15600</v>
      </c>
      <c r="X132" s="127">
        <f t="shared" si="333"/>
        <v>0</v>
      </c>
      <c r="Y132" s="127">
        <f t="shared" si="334"/>
        <v>15600</v>
      </c>
      <c r="Z132" s="128">
        <f t="shared" si="335"/>
        <v>1</v>
      </c>
      <c r="AA132" s="129" t="s">
        <v>423</v>
      </c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32" t="s">
        <v>76</v>
      </c>
      <c r="B133" s="120" t="s">
        <v>233</v>
      </c>
      <c r="C133" s="238" t="s">
        <v>234</v>
      </c>
      <c r="D133" s="134"/>
      <c r="E133" s="135"/>
      <c r="F133" s="136">
        <v>0.22</v>
      </c>
      <c r="G133" s="137">
        <f t="shared" si="326"/>
        <v>0</v>
      </c>
      <c r="H133" s="135"/>
      <c r="I133" s="136">
        <v>0.22</v>
      </c>
      <c r="J133" s="137">
        <f t="shared" si="327"/>
        <v>0</v>
      </c>
      <c r="K133" s="135"/>
      <c r="L133" s="136">
        <v>0.22</v>
      </c>
      <c r="M133" s="137">
        <f t="shared" si="328"/>
        <v>0</v>
      </c>
      <c r="N133" s="135"/>
      <c r="O133" s="136">
        <v>0.22</v>
      </c>
      <c r="P133" s="137">
        <f t="shared" si="329"/>
        <v>0</v>
      </c>
      <c r="Q133" s="135"/>
      <c r="R133" s="136">
        <v>0.22</v>
      </c>
      <c r="S133" s="137">
        <f t="shared" si="330"/>
        <v>0</v>
      </c>
      <c r="T133" s="135"/>
      <c r="U133" s="136">
        <v>0.22</v>
      </c>
      <c r="V133" s="239">
        <f t="shared" si="331"/>
        <v>0</v>
      </c>
      <c r="W133" s="240">
        <f t="shared" si="332"/>
        <v>0</v>
      </c>
      <c r="X133" s="241">
        <f t="shared" si="333"/>
        <v>0</v>
      </c>
      <c r="Y133" s="241">
        <f t="shared" si="334"/>
        <v>0</v>
      </c>
      <c r="Z133" s="242" t="e">
        <f t="shared" si="335"/>
        <v>#DIV/0!</v>
      </c>
      <c r="AA133" s="152"/>
      <c r="AB133" s="7"/>
      <c r="AC133" s="7"/>
      <c r="AD133" s="7"/>
      <c r="AE133" s="7"/>
      <c r="AF133" s="7"/>
      <c r="AG133" s="7"/>
    </row>
    <row r="134" spans="1:33" ht="30" customHeight="1" x14ac:dyDescent="0.2">
      <c r="A134" s="167" t="s">
        <v>235</v>
      </c>
      <c r="B134" s="243"/>
      <c r="C134" s="169"/>
      <c r="D134" s="170"/>
      <c r="E134" s="174">
        <f>SUM(E118:E132)</f>
        <v>6532</v>
      </c>
      <c r="F134" s="190"/>
      <c r="G134" s="173">
        <f>SUM(G118:G133)</f>
        <v>64410</v>
      </c>
      <c r="H134" s="174">
        <f>SUM(H118:H132)</f>
        <v>3531</v>
      </c>
      <c r="I134" s="190"/>
      <c r="J134" s="173">
        <f>SUM(J118:J133)</f>
        <v>47610</v>
      </c>
      <c r="K134" s="191">
        <f>SUM(K118:K132)</f>
        <v>0</v>
      </c>
      <c r="L134" s="190"/>
      <c r="M134" s="173">
        <f>SUM(M118:M133)</f>
        <v>0</v>
      </c>
      <c r="N134" s="191">
        <f>SUM(N118:N132)</f>
        <v>0</v>
      </c>
      <c r="O134" s="190"/>
      <c r="P134" s="173">
        <f>SUM(P118:P133)</f>
        <v>0</v>
      </c>
      <c r="Q134" s="191">
        <f>SUM(Q118:Q132)</f>
        <v>0</v>
      </c>
      <c r="R134" s="190"/>
      <c r="S134" s="173">
        <f>SUM(S118:S133)</f>
        <v>0</v>
      </c>
      <c r="T134" s="191">
        <f>SUM(T118:T132)</f>
        <v>0</v>
      </c>
      <c r="U134" s="190"/>
      <c r="V134" s="175">
        <f t="shared" ref="V134:X134" si="336">SUM(V118:V133)</f>
        <v>0</v>
      </c>
      <c r="W134" s="227">
        <f t="shared" si="336"/>
        <v>64410</v>
      </c>
      <c r="X134" s="228">
        <f t="shared" si="336"/>
        <v>47610</v>
      </c>
      <c r="Y134" s="228">
        <f t="shared" si="334"/>
        <v>16800</v>
      </c>
      <c r="Z134" s="228">
        <f t="shared" si="335"/>
        <v>0.2608290638099674</v>
      </c>
      <c r="AA134" s="229"/>
      <c r="AB134" s="7"/>
      <c r="AC134" s="7"/>
      <c r="AD134" s="7"/>
      <c r="AE134" s="7"/>
      <c r="AF134" s="7"/>
      <c r="AG134" s="7"/>
    </row>
    <row r="135" spans="1:33" ht="30" customHeight="1" x14ac:dyDescent="0.2">
      <c r="A135" s="244" t="s">
        <v>71</v>
      </c>
      <c r="B135" s="211">
        <v>8</v>
      </c>
      <c r="C135" s="245" t="s">
        <v>236</v>
      </c>
      <c r="D135" s="182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230"/>
      <c r="X135" s="230"/>
      <c r="Y135" s="183"/>
      <c r="Z135" s="230"/>
      <c r="AA135" s="231"/>
      <c r="AB135" s="118"/>
      <c r="AC135" s="118"/>
      <c r="AD135" s="118"/>
      <c r="AE135" s="118"/>
      <c r="AF135" s="118"/>
      <c r="AG135" s="118"/>
    </row>
    <row r="136" spans="1:33" ht="30" customHeight="1" x14ac:dyDescent="0.2">
      <c r="A136" s="119" t="s">
        <v>76</v>
      </c>
      <c r="B136" s="120" t="s">
        <v>237</v>
      </c>
      <c r="C136" s="188" t="s">
        <v>238</v>
      </c>
      <c r="D136" s="122" t="s">
        <v>239</v>
      </c>
      <c r="E136" s="123"/>
      <c r="F136" s="124"/>
      <c r="G136" s="125">
        <f t="shared" ref="G136:G141" si="337">E136*F136</f>
        <v>0</v>
      </c>
      <c r="H136" s="123"/>
      <c r="I136" s="124"/>
      <c r="J136" s="125">
        <f t="shared" ref="J136:J141" si="338">H136*I136</f>
        <v>0</v>
      </c>
      <c r="K136" s="123"/>
      <c r="L136" s="124"/>
      <c r="M136" s="125">
        <f t="shared" ref="M136:M141" si="339">K136*L136</f>
        <v>0</v>
      </c>
      <c r="N136" s="123"/>
      <c r="O136" s="124"/>
      <c r="P136" s="125">
        <f t="shared" ref="P136:P141" si="340">N136*O136</f>
        <v>0</v>
      </c>
      <c r="Q136" s="123"/>
      <c r="R136" s="124"/>
      <c r="S136" s="125">
        <f t="shared" ref="S136:S141" si="341">Q136*R136</f>
        <v>0</v>
      </c>
      <c r="T136" s="123"/>
      <c r="U136" s="124"/>
      <c r="V136" s="232">
        <f t="shared" ref="V136:V141" si="342">T136*U136</f>
        <v>0</v>
      </c>
      <c r="W136" s="233">
        <f t="shared" ref="W136:W141" si="343">G136+M136+S136</f>
        <v>0</v>
      </c>
      <c r="X136" s="234">
        <f t="shared" ref="X136:X141" si="344">J136+P136+V136</f>
        <v>0</v>
      </c>
      <c r="Y136" s="234">
        <f t="shared" ref="Y136:Y142" si="345">W136-X136</f>
        <v>0</v>
      </c>
      <c r="Z136" s="235" t="e">
        <f t="shared" ref="Z136:Z142" si="346">Y136/W136</f>
        <v>#DIV/0!</v>
      </c>
      <c r="AA136" s="236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19" t="s">
        <v>76</v>
      </c>
      <c r="B137" s="120" t="s">
        <v>240</v>
      </c>
      <c r="C137" s="188" t="s">
        <v>241</v>
      </c>
      <c r="D137" s="122" t="s">
        <v>239</v>
      </c>
      <c r="E137" s="123"/>
      <c r="F137" s="124"/>
      <c r="G137" s="125">
        <f t="shared" si="337"/>
        <v>0</v>
      </c>
      <c r="H137" s="123"/>
      <c r="I137" s="124"/>
      <c r="J137" s="125">
        <f t="shared" si="338"/>
        <v>0</v>
      </c>
      <c r="K137" s="123"/>
      <c r="L137" s="124"/>
      <c r="M137" s="125">
        <f t="shared" si="339"/>
        <v>0</v>
      </c>
      <c r="N137" s="123"/>
      <c r="O137" s="124"/>
      <c r="P137" s="125">
        <f t="shared" si="340"/>
        <v>0</v>
      </c>
      <c r="Q137" s="123"/>
      <c r="R137" s="124"/>
      <c r="S137" s="125">
        <f t="shared" si="341"/>
        <v>0</v>
      </c>
      <c r="T137" s="123"/>
      <c r="U137" s="124"/>
      <c r="V137" s="232">
        <f t="shared" si="342"/>
        <v>0</v>
      </c>
      <c r="W137" s="237">
        <f t="shared" si="343"/>
        <v>0</v>
      </c>
      <c r="X137" s="127">
        <f t="shared" si="344"/>
        <v>0</v>
      </c>
      <c r="Y137" s="127">
        <f t="shared" si="345"/>
        <v>0</v>
      </c>
      <c r="Z137" s="128" t="e">
        <f t="shared" si="346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">
      <c r="A138" s="119" t="s">
        <v>76</v>
      </c>
      <c r="B138" s="120" t="s">
        <v>242</v>
      </c>
      <c r="C138" s="188" t="s">
        <v>384</v>
      </c>
      <c r="D138" s="122" t="s">
        <v>243</v>
      </c>
      <c r="E138" s="246">
        <v>500</v>
      </c>
      <c r="F138" s="247">
        <v>93</v>
      </c>
      <c r="G138" s="125">
        <f t="shared" si="337"/>
        <v>46500</v>
      </c>
      <c r="H138" s="246"/>
      <c r="I138" s="247"/>
      <c r="J138" s="125">
        <f t="shared" si="338"/>
        <v>0</v>
      </c>
      <c r="K138" s="123"/>
      <c r="L138" s="124"/>
      <c r="M138" s="125">
        <f t="shared" si="339"/>
        <v>0</v>
      </c>
      <c r="N138" s="123"/>
      <c r="O138" s="124"/>
      <c r="P138" s="125">
        <f t="shared" si="340"/>
        <v>0</v>
      </c>
      <c r="Q138" s="123"/>
      <c r="R138" s="124"/>
      <c r="S138" s="125">
        <f t="shared" si="341"/>
        <v>0</v>
      </c>
      <c r="T138" s="123"/>
      <c r="U138" s="124"/>
      <c r="V138" s="232">
        <f t="shared" si="342"/>
        <v>0</v>
      </c>
      <c r="W138" s="248">
        <f t="shared" si="343"/>
        <v>46500</v>
      </c>
      <c r="X138" s="127">
        <f t="shared" si="344"/>
        <v>0</v>
      </c>
      <c r="Y138" s="127">
        <f t="shared" si="345"/>
        <v>46500</v>
      </c>
      <c r="Z138" s="128">
        <f t="shared" si="346"/>
        <v>1</v>
      </c>
      <c r="AA138" s="129" t="s">
        <v>424</v>
      </c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19" t="s">
        <v>76</v>
      </c>
      <c r="B139" s="120" t="s">
        <v>244</v>
      </c>
      <c r="C139" s="188" t="s">
        <v>245</v>
      </c>
      <c r="D139" s="122" t="s">
        <v>243</v>
      </c>
      <c r="E139" s="123"/>
      <c r="F139" s="124"/>
      <c r="G139" s="125">
        <f t="shared" si="337"/>
        <v>0</v>
      </c>
      <c r="H139" s="123"/>
      <c r="I139" s="124"/>
      <c r="J139" s="125">
        <f t="shared" si="338"/>
        <v>0</v>
      </c>
      <c r="K139" s="246"/>
      <c r="L139" s="247"/>
      <c r="M139" s="125">
        <f t="shared" si="339"/>
        <v>0</v>
      </c>
      <c r="N139" s="246"/>
      <c r="O139" s="247"/>
      <c r="P139" s="125">
        <f t="shared" si="340"/>
        <v>0</v>
      </c>
      <c r="Q139" s="246"/>
      <c r="R139" s="247"/>
      <c r="S139" s="125">
        <f t="shared" si="341"/>
        <v>0</v>
      </c>
      <c r="T139" s="246"/>
      <c r="U139" s="247"/>
      <c r="V139" s="232">
        <f t="shared" si="342"/>
        <v>0</v>
      </c>
      <c r="W139" s="248">
        <f t="shared" si="343"/>
        <v>0</v>
      </c>
      <c r="X139" s="127">
        <f t="shared" si="344"/>
        <v>0</v>
      </c>
      <c r="Y139" s="127">
        <f t="shared" si="345"/>
        <v>0</v>
      </c>
      <c r="Z139" s="128" t="e">
        <f t="shared" si="346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19" t="s">
        <v>76</v>
      </c>
      <c r="B140" s="120" t="s">
        <v>246</v>
      </c>
      <c r="C140" s="188" t="s">
        <v>385</v>
      </c>
      <c r="D140" s="122" t="s">
        <v>243</v>
      </c>
      <c r="E140" s="123">
        <v>1</v>
      </c>
      <c r="F140" s="124">
        <v>19400</v>
      </c>
      <c r="G140" s="125">
        <f t="shared" si="337"/>
        <v>19400</v>
      </c>
      <c r="H140" s="123"/>
      <c r="I140" s="124"/>
      <c r="J140" s="125">
        <f t="shared" si="338"/>
        <v>0</v>
      </c>
      <c r="K140" s="123"/>
      <c r="L140" s="124"/>
      <c r="M140" s="125">
        <f t="shared" si="339"/>
        <v>0</v>
      </c>
      <c r="N140" s="123"/>
      <c r="O140" s="124"/>
      <c r="P140" s="125">
        <f t="shared" si="340"/>
        <v>0</v>
      </c>
      <c r="Q140" s="123"/>
      <c r="R140" s="124"/>
      <c r="S140" s="125">
        <f t="shared" si="341"/>
        <v>0</v>
      </c>
      <c r="T140" s="123"/>
      <c r="U140" s="124"/>
      <c r="V140" s="232">
        <f t="shared" si="342"/>
        <v>0</v>
      </c>
      <c r="W140" s="237">
        <f t="shared" si="343"/>
        <v>19400</v>
      </c>
      <c r="X140" s="127">
        <f t="shared" si="344"/>
        <v>0</v>
      </c>
      <c r="Y140" s="127">
        <f t="shared" si="345"/>
        <v>19400</v>
      </c>
      <c r="Z140" s="128">
        <f t="shared" si="346"/>
        <v>1</v>
      </c>
      <c r="AA140" s="129" t="s">
        <v>425</v>
      </c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32" t="s">
        <v>76</v>
      </c>
      <c r="B141" s="154" t="s">
        <v>247</v>
      </c>
      <c r="C141" s="165" t="s">
        <v>248</v>
      </c>
      <c r="D141" s="134"/>
      <c r="E141" s="135"/>
      <c r="F141" s="136">
        <v>0.22</v>
      </c>
      <c r="G141" s="137">
        <f t="shared" si="337"/>
        <v>0</v>
      </c>
      <c r="H141" s="135"/>
      <c r="I141" s="136">
        <v>0.22</v>
      </c>
      <c r="J141" s="137">
        <f t="shared" si="338"/>
        <v>0</v>
      </c>
      <c r="K141" s="135"/>
      <c r="L141" s="136">
        <v>0.22</v>
      </c>
      <c r="M141" s="137">
        <f t="shared" si="339"/>
        <v>0</v>
      </c>
      <c r="N141" s="135"/>
      <c r="O141" s="136">
        <v>0.22</v>
      </c>
      <c r="P141" s="137">
        <f t="shared" si="340"/>
        <v>0</v>
      </c>
      <c r="Q141" s="135"/>
      <c r="R141" s="136">
        <v>0.22</v>
      </c>
      <c r="S141" s="137">
        <f t="shared" si="341"/>
        <v>0</v>
      </c>
      <c r="T141" s="135"/>
      <c r="U141" s="136">
        <v>0.22</v>
      </c>
      <c r="V141" s="239">
        <f t="shared" si="342"/>
        <v>0</v>
      </c>
      <c r="W141" s="240">
        <f t="shared" si="343"/>
        <v>0</v>
      </c>
      <c r="X141" s="241">
        <f t="shared" si="344"/>
        <v>0</v>
      </c>
      <c r="Y141" s="241">
        <f t="shared" si="345"/>
        <v>0</v>
      </c>
      <c r="Z141" s="242" t="e">
        <f t="shared" si="346"/>
        <v>#DIV/0!</v>
      </c>
      <c r="AA141" s="152"/>
      <c r="AB141" s="7"/>
      <c r="AC141" s="7"/>
      <c r="AD141" s="7"/>
      <c r="AE141" s="7"/>
      <c r="AF141" s="7"/>
      <c r="AG141" s="7"/>
    </row>
    <row r="142" spans="1:33" ht="30" customHeight="1" x14ac:dyDescent="0.2">
      <c r="A142" s="167" t="s">
        <v>249</v>
      </c>
      <c r="B142" s="249"/>
      <c r="C142" s="169"/>
      <c r="D142" s="170"/>
      <c r="E142" s="174">
        <f>SUM(E136:E140)</f>
        <v>501</v>
      </c>
      <c r="F142" s="190"/>
      <c r="G142" s="174">
        <f>SUM(G136:G141)</f>
        <v>65900</v>
      </c>
      <c r="H142" s="174">
        <f>SUM(H136:H140)</f>
        <v>0</v>
      </c>
      <c r="I142" s="190"/>
      <c r="J142" s="174">
        <f>SUM(J136:J141)</f>
        <v>0</v>
      </c>
      <c r="K142" s="174">
        <f>SUM(K136:K140)</f>
        <v>0</v>
      </c>
      <c r="L142" s="190"/>
      <c r="M142" s="174">
        <f>SUM(M136:M141)</f>
        <v>0</v>
      </c>
      <c r="N142" s="174">
        <f>SUM(N136:N140)</f>
        <v>0</v>
      </c>
      <c r="O142" s="190"/>
      <c r="P142" s="174">
        <f>SUM(P136:P141)</f>
        <v>0</v>
      </c>
      <c r="Q142" s="174">
        <f>SUM(Q136:Q140)</f>
        <v>0</v>
      </c>
      <c r="R142" s="190"/>
      <c r="S142" s="174">
        <f>SUM(S136:S141)</f>
        <v>0</v>
      </c>
      <c r="T142" s="174">
        <f>SUM(T136:T140)</f>
        <v>0</v>
      </c>
      <c r="U142" s="190"/>
      <c r="V142" s="250">
        <f t="shared" ref="V142:X142" si="347">SUM(V136:V141)</f>
        <v>0</v>
      </c>
      <c r="W142" s="227">
        <f t="shared" si="347"/>
        <v>65900</v>
      </c>
      <c r="X142" s="228">
        <f t="shared" si="347"/>
        <v>0</v>
      </c>
      <c r="Y142" s="228">
        <f t="shared" si="345"/>
        <v>65900</v>
      </c>
      <c r="Z142" s="228">
        <f t="shared" si="346"/>
        <v>1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">
      <c r="A143" s="179" t="s">
        <v>71</v>
      </c>
      <c r="B143" s="180">
        <v>9</v>
      </c>
      <c r="C143" s="181" t="s">
        <v>250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51"/>
      <c r="X143" s="251"/>
      <c r="Y143" s="213"/>
      <c r="Z143" s="251"/>
      <c r="AA143" s="252"/>
      <c r="AB143" s="7"/>
      <c r="AC143" s="7"/>
      <c r="AD143" s="7"/>
      <c r="AE143" s="7"/>
      <c r="AF143" s="7"/>
      <c r="AG143" s="7"/>
    </row>
    <row r="144" spans="1:33" ht="30" customHeight="1" x14ac:dyDescent="0.2">
      <c r="A144" s="253" t="s">
        <v>76</v>
      </c>
      <c r="B144" s="254">
        <v>43839</v>
      </c>
      <c r="C144" s="255" t="s">
        <v>251</v>
      </c>
      <c r="D144" s="256"/>
      <c r="E144" s="257"/>
      <c r="F144" s="258"/>
      <c r="G144" s="259">
        <f t="shared" ref="G144:G149" si="348">E144*F144</f>
        <v>0</v>
      </c>
      <c r="H144" s="257"/>
      <c r="I144" s="258"/>
      <c r="J144" s="259">
        <f t="shared" ref="J144:J149" si="349">H144*I144</f>
        <v>0</v>
      </c>
      <c r="K144" s="260"/>
      <c r="L144" s="258"/>
      <c r="M144" s="259">
        <f t="shared" ref="M144:M149" si="350">K144*L144</f>
        <v>0</v>
      </c>
      <c r="N144" s="260"/>
      <c r="O144" s="258"/>
      <c r="P144" s="259">
        <f t="shared" ref="P144:P149" si="351">N144*O144</f>
        <v>0</v>
      </c>
      <c r="Q144" s="260"/>
      <c r="R144" s="258"/>
      <c r="S144" s="259">
        <f t="shared" ref="S144:S149" si="352">Q144*R144</f>
        <v>0</v>
      </c>
      <c r="T144" s="260"/>
      <c r="U144" s="258"/>
      <c r="V144" s="259">
        <f t="shared" ref="V144:V149" si="353">T144*U144</f>
        <v>0</v>
      </c>
      <c r="W144" s="234">
        <f t="shared" ref="W144:W149" si="354">G144+M144+S144</f>
        <v>0</v>
      </c>
      <c r="X144" s="127">
        <f t="shared" ref="X144:X149" si="355">J144+P144+V144</f>
        <v>0</v>
      </c>
      <c r="Y144" s="127">
        <f t="shared" ref="Y144:Y150" si="356">W144-X144</f>
        <v>0</v>
      </c>
      <c r="Z144" s="128" t="e">
        <f t="shared" ref="Z144:Z150" si="357">Y144/W144</f>
        <v>#DIV/0!</v>
      </c>
      <c r="AA144" s="236"/>
      <c r="AB144" s="130"/>
      <c r="AC144" s="131"/>
      <c r="AD144" s="131"/>
      <c r="AE144" s="131"/>
      <c r="AF144" s="131"/>
      <c r="AG144" s="131"/>
    </row>
    <row r="145" spans="1:33" ht="30" customHeight="1" x14ac:dyDescent="0.2">
      <c r="A145" s="119" t="s">
        <v>76</v>
      </c>
      <c r="B145" s="261">
        <v>43870</v>
      </c>
      <c r="C145" s="188" t="s">
        <v>252</v>
      </c>
      <c r="D145" s="262"/>
      <c r="E145" s="263"/>
      <c r="F145" s="124"/>
      <c r="G145" s="125">
        <f t="shared" si="348"/>
        <v>0</v>
      </c>
      <c r="H145" s="263"/>
      <c r="I145" s="124"/>
      <c r="J145" s="125">
        <f t="shared" si="349"/>
        <v>0</v>
      </c>
      <c r="K145" s="123"/>
      <c r="L145" s="124"/>
      <c r="M145" s="125">
        <f t="shared" si="350"/>
        <v>0</v>
      </c>
      <c r="N145" s="123"/>
      <c r="O145" s="124"/>
      <c r="P145" s="125">
        <f t="shared" si="351"/>
        <v>0</v>
      </c>
      <c r="Q145" s="123"/>
      <c r="R145" s="124"/>
      <c r="S145" s="125">
        <f t="shared" si="352"/>
        <v>0</v>
      </c>
      <c r="T145" s="123"/>
      <c r="U145" s="124"/>
      <c r="V145" s="125">
        <f t="shared" si="353"/>
        <v>0</v>
      </c>
      <c r="W145" s="126">
        <f t="shared" si="354"/>
        <v>0</v>
      </c>
      <c r="X145" s="127">
        <f t="shared" si="355"/>
        <v>0</v>
      </c>
      <c r="Y145" s="127">
        <f t="shared" si="356"/>
        <v>0</v>
      </c>
      <c r="Z145" s="128" t="e">
        <f t="shared" si="357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2">
      <c r="A146" s="119" t="s">
        <v>76</v>
      </c>
      <c r="B146" s="261">
        <v>43899</v>
      </c>
      <c r="C146" s="188" t="s">
        <v>253</v>
      </c>
      <c r="D146" s="262"/>
      <c r="E146" s="263"/>
      <c r="F146" s="124"/>
      <c r="G146" s="125">
        <f t="shared" si="348"/>
        <v>0</v>
      </c>
      <c r="H146" s="263"/>
      <c r="I146" s="124"/>
      <c r="J146" s="125">
        <f t="shared" si="349"/>
        <v>0</v>
      </c>
      <c r="K146" s="123"/>
      <c r="L146" s="124"/>
      <c r="M146" s="125">
        <f t="shared" si="350"/>
        <v>0</v>
      </c>
      <c r="N146" s="123"/>
      <c r="O146" s="124"/>
      <c r="P146" s="125">
        <f t="shared" si="351"/>
        <v>0</v>
      </c>
      <c r="Q146" s="123"/>
      <c r="R146" s="124"/>
      <c r="S146" s="125">
        <f t="shared" si="352"/>
        <v>0</v>
      </c>
      <c r="T146" s="123"/>
      <c r="U146" s="124"/>
      <c r="V146" s="125">
        <f t="shared" si="353"/>
        <v>0</v>
      </c>
      <c r="W146" s="126">
        <f t="shared" si="354"/>
        <v>0</v>
      </c>
      <c r="X146" s="127">
        <f t="shared" si="355"/>
        <v>0</v>
      </c>
      <c r="Y146" s="127">
        <f t="shared" si="356"/>
        <v>0</v>
      </c>
      <c r="Z146" s="128" t="e">
        <f t="shared" si="357"/>
        <v>#DIV/0!</v>
      </c>
      <c r="AA146" s="129"/>
      <c r="AB146" s="131"/>
      <c r="AC146" s="131"/>
      <c r="AD146" s="131"/>
      <c r="AE146" s="131"/>
      <c r="AF146" s="131"/>
      <c r="AG146" s="131"/>
    </row>
    <row r="147" spans="1:33" s="373" customFormat="1" ht="30" customHeight="1" x14ac:dyDescent="0.2">
      <c r="A147" s="358" t="s">
        <v>76</v>
      </c>
      <c r="B147" s="375">
        <v>43930</v>
      </c>
      <c r="C147" s="374" t="s">
        <v>254</v>
      </c>
      <c r="D147" s="376" t="s">
        <v>140</v>
      </c>
      <c r="E147" s="377">
        <v>1</v>
      </c>
      <c r="F147" s="363">
        <v>40000</v>
      </c>
      <c r="G147" s="364">
        <f t="shared" si="348"/>
        <v>40000</v>
      </c>
      <c r="H147" s="377">
        <v>1</v>
      </c>
      <c r="I147" s="363">
        <v>40000</v>
      </c>
      <c r="J147" s="364">
        <f t="shared" si="349"/>
        <v>40000</v>
      </c>
      <c r="K147" s="362"/>
      <c r="L147" s="363"/>
      <c r="M147" s="364">
        <f t="shared" si="350"/>
        <v>0</v>
      </c>
      <c r="N147" s="362"/>
      <c r="O147" s="363"/>
      <c r="P147" s="364">
        <f t="shared" si="351"/>
        <v>0</v>
      </c>
      <c r="Q147" s="362"/>
      <c r="R147" s="363"/>
      <c r="S147" s="364">
        <f t="shared" si="352"/>
        <v>0</v>
      </c>
      <c r="T147" s="362"/>
      <c r="U147" s="363"/>
      <c r="V147" s="364">
        <f t="shared" si="353"/>
        <v>0</v>
      </c>
      <c r="W147" s="378">
        <f t="shared" si="354"/>
        <v>40000</v>
      </c>
      <c r="X147" s="367">
        <f t="shared" si="355"/>
        <v>40000</v>
      </c>
      <c r="Y147" s="367">
        <f t="shared" si="356"/>
        <v>0</v>
      </c>
      <c r="Z147" s="368">
        <f t="shared" si="357"/>
        <v>0</v>
      </c>
      <c r="AA147" s="369" t="s">
        <v>426</v>
      </c>
      <c r="AB147" s="372"/>
      <c r="AC147" s="372"/>
      <c r="AD147" s="372"/>
      <c r="AE147" s="372"/>
      <c r="AF147" s="372"/>
      <c r="AG147" s="372"/>
    </row>
    <row r="148" spans="1:33" ht="30" customHeight="1" x14ac:dyDescent="0.2">
      <c r="A148" s="132" t="s">
        <v>76</v>
      </c>
      <c r="B148" s="261">
        <v>43960</v>
      </c>
      <c r="C148" s="164" t="s">
        <v>386</v>
      </c>
      <c r="D148" s="262" t="s">
        <v>140</v>
      </c>
      <c r="E148" s="265">
        <v>1</v>
      </c>
      <c r="F148" s="136">
        <v>42000</v>
      </c>
      <c r="G148" s="137">
        <f t="shared" si="348"/>
        <v>42000</v>
      </c>
      <c r="H148" s="265">
        <v>1</v>
      </c>
      <c r="I148" s="136">
        <v>42000</v>
      </c>
      <c r="J148" s="137">
        <f t="shared" si="349"/>
        <v>42000</v>
      </c>
      <c r="K148" s="135"/>
      <c r="L148" s="136"/>
      <c r="M148" s="137">
        <f t="shared" si="350"/>
        <v>0</v>
      </c>
      <c r="N148" s="135"/>
      <c r="O148" s="136"/>
      <c r="P148" s="137">
        <f t="shared" si="351"/>
        <v>0</v>
      </c>
      <c r="Q148" s="135"/>
      <c r="R148" s="136"/>
      <c r="S148" s="137">
        <f t="shared" si="352"/>
        <v>0</v>
      </c>
      <c r="T148" s="135"/>
      <c r="U148" s="136"/>
      <c r="V148" s="137">
        <f t="shared" si="353"/>
        <v>0</v>
      </c>
      <c r="W148" s="138">
        <f t="shared" si="354"/>
        <v>42000</v>
      </c>
      <c r="X148" s="127">
        <f t="shared" si="355"/>
        <v>42000</v>
      </c>
      <c r="Y148" s="127">
        <f t="shared" si="356"/>
        <v>0</v>
      </c>
      <c r="Z148" s="128">
        <f t="shared" si="357"/>
        <v>0</v>
      </c>
      <c r="AA148" s="139" t="s">
        <v>427</v>
      </c>
      <c r="AB148" s="131"/>
      <c r="AC148" s="131"/>
      <c r="AD148" s="131"/>
      <c r="AE148" s="131"/>
      <c r="AF148" s="131"/>
      <c r="AG148" s="131"/>
    </row>
    <row r="149" spans="1:33" ht="30" customHeight="1" x14ac:dyDescent="0.2">
      <c r="A149" s="132" t="s">
        <v>76</v>
      </c>
      <c r="B149" s="261">
        <v>43991</v>
      </c>
      <c r="C149" s="238" t="s">
        <v>255</v>
      </c>
      <c r="D149" s="148"/>
      <c r="E149" s="135"/>
      <c r="F149" s="136">
        <v>0.22</v>
      </c>
      <c r="G149" s="137">
        <f t="shared" si="348"/>
        <v>0</v>
      </c>
      <c r="H149" s="135"/>
      <c r="I149" s="136">
        <v>0.22</v>
      </c>
      <c r="J149" s="137">
        <f t="shared" si="349"/>
        <v>0</v>
      </c>
      <c r="K149" s="135"/>
      <c r="L149" s="136">
        <v>0.22</v>
      </c>
      <c r="M149" s="137">
        <f t="shared" si="350"/>
        <v>0</v>
      </c>
      <c r="N149" s="135"/>
      <c r="O149" s="136">
        <v>0.22</v>
      </c>
      <c r="P149" s="137">
        <f t="shared" si="351"/>
        <v>0</v>
      </c>
      <c r="Q149" s="135"/>
      <c r="R149" s="136">
        <v>0.22</v>
      </c>
      <c r="S149" s="137">
        <f t="shared" si="352"/>
        <v>0</v>
      </c>
      <c r="T149" s="135"/>
      <c r="U149" s="136">
        <v>0.22</v>
      </c>
      <c r="V149" s="137">
        <f t="shared" si="353"/>
        <v>0</v>
      </c>
      <c r="W149" s="138">
        <f t="shared" si="354"/>
        <v>0</v>
      </c>
      <c r="X149" s="166">
        <f t="shared" si="355"/>
        <v>0</v>
      </c>
      <c r="Y149" s="166">
        <f t="shared" si="356"/>
        <v>0</v>
      </c>
      <c r="Z149" s="226" t="e">
        <f t="shared" si="357"/>
        <v>#DIV/0!</v>
      </c>
      <c r="AA149" s="139"/>
      <c r="AB149" s="7"/>
      <c r="AC149" s="7"/>
      <c r="AD149" s="7"/>
      <c r="AE149" s="7"/>
      <c r="AF149" s="7"/>
      <c r="AG149" s="7"/>
    </row>
    <row r="150" spans="1:33" ht="30" customHeight="1" x14ac:dyDescent="0.2">
      <c r="A150" s="167" t="s">
        <v>256</v>
      </c>
      <c r="B150" s="168"/>
      <c r="C150" s="169"/>
      <c r="D150" s="170"/>
      <c r="E150" s="174">
        <f>SUM(E144:E148)</f>
        <v>2</v>
      </c>
      <c r="F150" s="190"/>
      <c r="G150" s="173">
        <f>SUM(G144:G149)</f>
        <v>82000</v>
      </c>
      <c r="H150" s="174">
        <f>SUM(H144:H148)</f>
        <v>2</v>
      </c>
      <c r="I150" s="190"/>
      <c r="J150" s="173">
        <f>SUM(J144:J149)</f>
        <v>82000</v>
      </c>
      <c r="K150" s="191">
        <f>SUM(K144:K148)</f>
        <v>0</v>
      </c>
      <c r="L150" s="190"/>
      <c r="M150" s="173">
        <f>SUM(M144:M149)</f>
        <v>0</v>
      </c>
      <c r="N150" s="191">
        <f>SUM(N144:N148)</f>
        <v>0</v>
      </c>
      <c r="O150" s="190"/>
      <c r="P150" s="173">
        <f>SUM(P144:P149)</f>
        <v>0</v>
      </c>
      <c r="Q150" s="191">
        <f>SUM(Q144:Q148)</f>
        <v>0</v>
      </c>
      <c r="R150" s="190"/>
      <c r="S150" s="173">
        <f>SUM(S144:S149)</f>
        <v>0</v>
      </c>
      <c r="T150" s="191">
        <f>SUM(T144:T148)</f>
        <v>0</v>
      </c>
      <c r="U150" s="190"/>
      <c r="V150" s="175">
        <f t="shared" ref="V150:X150" si="358">SUM(V144:V149)</f>
        <v>0</v>
      </c>
      <c r="W150" s="227">
        <f t="shared" si="358"/>
        <v>82000</v>
      </c>
      <c r="X150" s="228">
        <f t="shared" si="358"/>
        <v>82000</v>
      </c>
      <c r="Y150" s="228">
        <f t="shared" si="356"/>
        <v>0</v>
      </c>
      <c r="Z150" s="228">
        <f t="shared" si="357"/>
        <v>0</v>
      </c>
      <c r="AA150" s="229"/>
      <c r="AB150" s="7"/>
      <c r="AC150" s="7"/>
      <c r="AD150" s="7"/>
      <c r="AE150" s="7"/>
      <c r="AF150" s="7"/>
      <c r="AG150" s="7"/>
    </row>
    <row r="151" spans="1:33" ht="30" customHeight="1" x14ac:dyDescent="0.2">
      <c r="A151" s="179" t="s">
        <v>71</v>
      </c>
      <c r="B151" s="211">
        <v>10</v>
      </c>
      <c r="C151" s="266" t="s">
        <v>257</v>
      </c>
      <c r="D151" s="182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30"/>
      <c r="X151" s="230"/>
      <c r="Y151" s="183"/>
      <c r="Z151" s="230"/>
      <c r="AA151" s="231"/>
      <c r="AB151" s="7"/>
      <c r="AC151" s="7"/>
      <c r="AD151" s="7"/>
      <c r="AE151" s="7"/>
      <c r="AF151" s="7"/>
      <c r="AG151" s="7"/>
    </row>
    <row r="152" spans="1:33" ht="30" customHeight="1" x14ac:dyDescent="0.2">
      <c r="A152" s="119" t="s">
        <v>76</v>
      </c>
      <c r="B152" s="261">
        <v>43840</v>
      </c>
      <c r="C152" s="267" t="s">
        <v>258</v>
      </c>
      <c r="D152" s="256"/>
      <c r="E152" s="268"/>
      <c r="F152" s="160"/>
      <c r="G152" s="161">
        <f t="shared" ref="G152:G156" si="359">E152*F152</f>
        <v>0</v>
      </c>
      <c r="H152" s="268"/>
      <c r="I152" s="160"/>
      <c r="J152" s="161">
        <f t="shared" ref="J152:J156" si="360">H152*I152</f>
        <v>0</v>
      </c>
      <c r="K152" s="159"/>
      <c r="L152" s="160"/>
      <c r="M152" s="161">
        <f t="shared" ref="M152:M156" si="361">K152*L152</f>
        <v>0</v>
      </c>
      <c r="N152" s="159"/>
      <c r="O152" s="160"/>
      <c r="P152" s="161">
        <f t="shared" ref="P152:P156" si="362">N152*O152</f>
        <v>0</v>
      </c>
      <c r="Q152" s="159"/>
      <c r="R152" s="160"/>
      <c r="S152" s="161">
        <f t="shared" ref="S152:S156" si="363">Q152*R152</f>
        <v>0</v>
      </c>
      <c r="T152" s="159"/>
      <c r="U152" s="160"/>
      <c r="V152" s="269">
        <f t="shared" ref="V152:V156" si="364">T152*U152</f>
        <v>0</v>
      </c>
      <c r="W152" s="270">
        <f t="shared" ref="W152:W156" si="365">G152+M152+S152</f>
        <v>0</v>
      </c>
      <c r="X152" s="234">
        <f t="shared" ref="X152:X156" si="366">J152+P152+V152</f>
        <v>0</v>
      </c>
      <c r="Y152" s="234">
        <f t="shared" ref="Y152:Y157" si="367">W152-X152</f>
        <v>0</v>
      </c>
      <c r="Z152" s="235" t="e">
        <f t="shared" ref="Z152:Z157" si="368">Y152/W152</f>
        <v>#DIV/0!</v>
      </c>
      <c r="AA152" s="271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19" t="s">
        <v>76</v>
      </c>
      <c r="B153" s="261">
        <v>43871</v>
      </c>
      <c r="C153" s="267" t="s">
        <v>258</v>
      </c>
      <c r="D153" s="262"/>
      <c r="E153" s="263"/>
      <c r="F153" s="124"/>
      <c r="G153" s="125">
        <f t="shared" si="359"/>
        <v>0</v>
      </c>
      <c r="H153" s="263"/>
      <c r="I153" s="124"/>
      <c r="J153" s="125">
        <f t="shared" si="360"/>
        <v>0</v>
      </c>
      <c r="K153" s="123"/>
      <c r="L153" s="124"/>
      <c r="M153" s="125">
        <f t="shared" si="361"/>
        <v>0</v>
      </c>
      <c r="N153" s="123"/>
      <c r="O153" s="124"/>
      <c r="P153" s="125">
        <f t="shared" si="362"/>
        <v>0</v>
      </c>
      <c r="Q153" s="123"/>
      <c r="R153" s="124"/>
      <c r="S153" s="125">
        <f t="shared" si="363"/>
        <v>0</v>
      </c>
      <c r="T153" s="123"/>
      <c r="U153" s="124"/>
      <c r="V153" s="232">
        <f t="shared" si="364"/>
        <v>0</v>
      </c>
      <c r="W153" s="237">
        <f t="shared" si="365"/>
        <v>0</v>
      </c>
      <c r="X153" s="127">
        <f t="shared" si="366"/>
        <v>0</v>
      </c>
      <c r="Y153" s="127">
        <f t="shared" si="367"/>
        <v>0</v>
      </c>
      <c r="Z153" s="128" t="e">
        <f t="shared" si="368"/>
        <v>#DIV/0!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119" t="s">
        <v>76</v>
      </c>
      <c r="B154" s="261">
        <v>43900</v>
      </c>
      <c r="C154" s="267" t="s">
        <v>258</v>
      </c>
      <c r="D154" s="262"/>
      <c r="E154" s="263"/>
      <c r="F154" s="124"/>
      <c r="G154" s="125">
        <f t="shared" si="359"/>
        <v>0</v>
      </c>
      <c r="H154" s="263"/>
      <c r="I154" s="124"/>
      <c r="J154" s="125">
        <f t="shared" si="360"/>
        <v>0</v>
      </c>
      <c r="K154" s="123"/>
      <c r="L154" s="124"/>
      <c r="M154" s="125">
        <f t="shared" si="361"/>
        <v>0</v>
      </c>
      <c r="N154" s="123"/>
      <c r="O154" s="124"/>
      <c r="P154" s="125">
        <f t="shared" si="362"/>
        <v>0</v>
      </c>
      <c r="Q154" s="123"/>
      <c r="R154" s="124"/>
      <c r="S154" s="125">
        <f t="shared" si="363"/>
        <v>0</v>
      </c>
      <c r="T154" s="123"/>
      <c r="U154" s="124"/>
      <c r="V154" s="232">
        <f t="shared" si="364"/>
        <v>0</v>
      </c>
      <c r="W154" s="237">
        <f t="shared" si="365"/>
        <v>0</v>
      </c>
      <c r="X154" s="127">
        <f t="shared" si="366"/>
        <v>0</v>
      </c>
      <c r="Y154" s="127">
        <f t="shared" si="367"/>
        <v>0</v>
      </c>
      <c r="Z154" s="128" t="e">
        <f t="shared" si="368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2">
      <c r="A155" s="132" t="s">
        <v>76</v>
      </c>
      <c r="B155" s="272">
        <v>43931</v>
      </c>
      <c r="C155" s="164" t="s">
        <v>259</v>
      </c>
      <c r="D155" s="264" t="s">
        <v>79</v>
      </c>
      <c r="E155" s="265"/>
      <c r="F155" s="136"/>
      <c r="G155" s="125">
        <f t="shared" si="359"/>
        <v>0</v>
      </c>
      <c r="H155" s="265"/>
      <c r="I155" s="136"/>
      <c r="J155" s="125">
        <f t="shared" si="360"/>
        <v>0</v>
      </c>
      <c r="K155" s="135"/>
      <c r="L155" s="136"/>
      <c r="M155" s="137">
        <f t="shared" si="361"/>
        <v>0</v>
      </c>
      <c r="N155" s="135"/>
      <c r="O155" s="136"/>
      <c r="P155" s="137">
        <f t="shared" si="362"/>
        <v>0</v>
      </c>
      <c r="Q155" s="135"/>
      <c r="R155" s="136"/>
      <c r="S155" s="137">
        <f t="shared" si="363"/>
        <v>0</v>
      </c>
      <c r="T155" s="135"/>
      <c r="U155" s="136"/>
      <c r="V155" s="239">
        <f t="shared" si="364"/>
        <v>0</v>
      </c>
      <c r="W155" s="273">
        <f t="shared" si="365"/>
        <v>0</v>
      </c>
      <c r="X155" s="127">
        <f t="shared" si="366"/>
        <v>0</v>
      </c>
      <c r="Y155" s="127">
        <f t="shared" si="367"/>
        <v>0</v>
      </c>
      <c r="Z155" s="128" t="e">
        <f t="shared" si="368"/>
        <v>#DIV/0!</v>
      </c>
      <c r="AA155" s="223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32" t="s">
        <v>76</v>
      </c>
      <c r="B156" s="274">
        <v>43961</v>
      </c>
      <c r="C156" s="238" t="s">
        <v>260</v>
      </c>
      <c r="D156" s="275"/>
      <c r="E156" s="135"/>
      <c r="F156" s="136">
        <v>0.22</v>
      </c>
      <c r="G156" s="137">
        <f t="shared" si="359"/>
        <v>0</v>
      </c>
      <c r="H156" s="135"/>
      <c r="I156" s="136">
        <v>0.22</v>
      </c>
      <c r="J156" s="137">
        <f t="shared" si="360"/>
        <v>0</v>
      </c>
      <c r="K156" s="135"/>
      <c r="L156" s="136">
        <v>0.22</v>
      </c>
      <c r="M156" s="137">
        <f t="shared" si="361"/>
        <v>0</v>
      </c>
      <c r="N156" s="135"/>
      <c r="O156" s="136">
        <v>0.22</v>
      </c>
      <c r="P156" s="137">
        <f t="shared" si="362"/>
        <v>0</v>
      </c>
      <c r="Q156" s="135"/>
      <c r="R156" s="136">
        <v>0.22</v>
      </c>
      <c r="S156" s="137">
        <f t="shared" si="363"/>
        <v>0</v>
      </c>
      <c r="T156" s="135"/>
      <c r="U156" s="136">
        <v>0.22</v>
      </c>
      <c r="V156" s="239">
        <f t="shared" si="364"/>
        <v>0</v>
      </c>
      <c r="W156" s="240">
        <f t="shared" si="365"/>
        <v>0</v>
      </c>
      <c r="X156" s="241">
        <f t="shared" si="366"/>
        <v>0</v>
      </c>
      <c r="Y156" s="241">
        <f t="shared" si="367"/>
        <v>0</v>
      </c>
      <c r="Z156" s="242" t="e">
        <f t="shared" si="368"/>
        <v>#DIV/0!</v>
      </c>
      <c r="AA156" s="276"/>
      <c r="AB156" s="7"/>
      <c r="AC156" s="7"/>
      <c r="AD156" s="7"/>
      <c r="AE156" s="7"/>
      <c r="AF156" s="7"/>
      <c r="AG156" s="7"/>
    </row>
    <row r="157" spans="1:33" ht="30" customHeight="1" x14ac:dyDescent="0.2">
      <c r="A157" s="167" t="s">
        <v>261</v>
      </c>
      <c r="B157" s="168"/>
      <c r="C157" s="169"/>
      <c r="D157" s="170"/>
      <c r="E157" s="174">
        <f>SUM(E152:E155)</f>
        <v>0</v>
      </c>
      <c r="F157" s="190"/>
      <c r="G157" s="173">
        <f>SUM(G152:G156)</f>
        <v>0</v>
      </c>
      <c r="H157" s="174">
        <f>SUM(H152:H155)</f>
        <v>0</v>
      </c>
      <c r="I157" s="190"/>
      <c r="J157" s="173">
        <f>SUM(J152:J156)</f>
        <v>0</v>
      </c>
      <c r="K157" s="191">
        <f>SUM(K152:K155)</f>
        <v>0</v>
      </c>
      <c r="L157" s="190"/>
      <c r="M157" s="173">
        <f>SUM(M152:M156)</f>
        <v>0</v>
      </c>
      <c r="N157" s="191">
        <f>SUM(N152:N155)</f>
        <v>0</v>
      </c>
      <c r="O157" s="190"/>
      <c r="P157" s="173">
        <f>SUM(P152:P156)</f>
        <v>0</v>
      </c>
      <c r="Q157" s="191">
        <f>SUM(Q152:Q155)</f>
        <v>0</v>
      </c>
      <c r="R157" s="190"/>
      <c r="S157" s="173">
        <f>SUM(S152:S156)</f>
        <v>0</v>
      </c>
      <c r="T157" s="191">
        <f>SUM(T152:T155)</f>
        <v>0</v>
      </c>
      <c r="U157" s="190"/>
      <c r="V157" s="175">
        <f t="shared" ref="V157:X157" si="369">SUM(V152:V156)</f>
        <v>0</v>
      </c>
      <c r="W157" s="227">
        <f t="shared" si="369"/>
        <v>0</v>
      </c>
      <c r="X157" s="228">
        <f t="shared" si="369"/>
        <v>0</v>
      </c>
      <c r="Y157" s="228">
        <f t="shared" si="367"/>
        <v>0</v>
      </c>
      <c r="Z157" s="228" t="e">
        <f t="shared" si="368"/>
        <v>#DIV/0!</v>
      </c>
      <c r="AA157" s="229"/>
      <c r="AB157" s="7"/>
      <c r="AC157" s="7"/>
      <c r="AD157" s="7"/>
      <c r="AE157" s="7"/>
      <c r="AF157" s="7"/>
      <c r="AG157" s="7"/>
    </row>
    <row r="158" spans="1:33" ht="30" customHeight="1" x14ac:dyDescent="0.2">
      <c r="A158" s="179" t="s">
        <v>71</v>
      </c>
      <c r="B158" s="211">
        <v>11</v>
      </c>
      <c r="C158" s="181" t="s">
        <v>262</v>
      </c>
      <c r="D158" s="182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30"/>
      <c r="X158" s="230"/>
      <c r="Y158" s="183"/>
      <c r="Z158" s="230"/>
      <c r="AA158" s="231"/>
      <c r="AB158" s="7"/>
      <c r="AC158" s="7"/>
      <c r="AD158" s="7"/>
      <c r="AE158" s="7"/>
      <c r="AF158" s="7"/>
      <c r="AG158" s="7"/>
    </row>
    <row r="159" spans="1:33" ht="30" customHeight="1" x14ac:dyDescent="0.2">
      <c r="A159" s="277" t="s">
        <v>76</v>
      </c>
      <c r="B159" s="261">
        <v>43841</v>
      </c>
      <c r="C159" s="267" t="s">
        <v>263</v>
      </c>
      <c r="D159" s="158" t="s">
        <v>111</v>
      </c>
      <c r="E159" s="159"/>
      <c r="F159" s="160"/>
      <c r="G159" s="161">
        <f t="shared" ref="G159:G160" si="370">E159*F159</f>
        <v>0</v>
      </c>
      <c r="H159" s="159"/>
      <c r="I159" s="160"/>
      <c r="J159" s="161">
        <f t="shared" ref="J159:J160" si="371">H159*I159</f>
        <v>0</v>
      </c>
      <c r="K159" s="159"/>
      <c r="L159" s="160"/>
      <c r="M159" s="161">
        <f t="shared" ref="M159:M160" si="372">K159*L159</f>
        <v>0</v>
      </c>
      <c r="N159" s="159"/>
      <c r="O159" s="160"/>
      <c r="P159" s="161">
        <f t="shared" ref="P159:P160" si="373">N159*O159</f>
        <v>0</v>
      </c>
      <c r="Q159" s="159"/>
      <c r="R159" s="160"/>
      <c r="S159" s="161">
        <f t="shared" ref="S159:S160" si="374">Q159*R159</f>
        <v>0</v>
      </c>
      <c r="T159" s="159"/>
      <c r="U159" s="160"/>
      <c r="V159" s="269">
        <f t="shared" ref="V159:V160" si="375">T159*U159</f>
        <v>0</v>
      </c>
      <c r="W159" s="270">
        <f t="shared" ref="W159:W160" si="376">G159+M159+S159</f>
        <v>0</v>
      </c>
      <c r="X159" s="234">
        <f t="shared" ref="X159:X160" si="377">J159+P159+V159</f>
        <v>0</v>
      </c>
      <c r="Y159" s="234">
        <f t="shared" ref="Y159:Y161" si="378">W159-X159</f>
        <v>0</v>
      </c>
      <c r="Z159" s="235" t="e">
        <f t="shared" ref="Z159:Z161" si="379">Y159/W159</f>
        <v>#DIV/0!</v>
      </c>
      <c r="AA159" s="271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278" t="s">
        <v>76</v>
      </c>
      <c r="B160" s="261">
        <v>43872</v>
      </c>
      <c r="C160" s="164" t="s">
        <v>263</v>
      </c>
      <c r="D160" s="134" t="s">
        <v>111</v>
      </c>
      <c r="E160" s="135"/>
      <c r="F160" s="136"/>
      <c r="G160" s="125">
        <f t="shared" si="370"/>
        <v>0</v>
      </c>
      <c r="H160" s="135"/>
      <c r="I160" s="136"/>
      <c r="J160" s="125">
        <f t="shared" si="371"/>
        <v>0</v>
      </c>
      <c r="K160" s="135"/>
      <c r="L160" s="136"/>
      <c r="M160" s="137">
        <f t="shared" si="372"/>
        <v>0</v>
      </c>
      <c r="N160" s="135"/>
      <c r="O160" s="136"/>
      <c r="P160" s="137">
        <f t="shared" si="373"/>
        <v>0</v>
      </c>
      <c r="Q160" s="135"/>
      <c r="R160" s="136"/>
      <c r="S160" s="137">
        <f t="shared" si="374"/>
        <v>0</v>
      </c>
      <c r="T160" s="135"/>
      <c r="U160" s="136"/>
      <c r="V160" s="239">
        <f t="shared" si="375"/>
        <v>0</v>
      </c>
      <c r="W160" s="279">
        <f t="shared" si="376"/>
        <v>0</v>
      </c>
      <c r="X160" s="241">
        <f t="shared" si="377"/>
        <v>0</v>
      </c>
      <c r="Y160" s="241">
        <f t="shared" si="378"/>
        <v>0</v>
      </c>
      <c r="Z160" s="242" t="e">
        <f t="shared" si="379"/>
        <v>#DIV/0!</v>
      </c>
      <c r="AA160" s="276"/>
      <c r="AB160" s="130"/>
      <c r="AC160" s="131"/>
      <c r="AD160" s="131"/>
      <c r="AE160" s="131"/>
      <c r="AF160" s="131"/>
      <c r="AG160" s="131"/>
    </row>
    <row r="161" spans="1:33" ht="30" customHeight="1" x14ac:dyDescent="0.2">
      <c r="A161" s="459" t="s">
        <v>264</v>
      </c>
      <c r="B161" s="460"/>
      <c r="C161" s="460"/>
      <c r="D161" s="461"/>
      <c r="E161" s="174">
        <f>SUM(E159:E160)</f>
        <v>0</v>
      </c>
      <c r="F161" s="190"/>
      <c r="G161" s="173">
        <f t="shared" ref="G161:H161" si="380">SUM(G159:G160)</f>
        <v>0</v>
      </c>
      <c r="H161" s="174">
        <f t="shared" si="380"/>
        <v>0</v>
      </c>
      <c r="I161" s="190"/>
      <c r="J161" s="173">
        <f t="shared" ref="J161:K161" si="381">SUM(J159:J160)</f>
        <v>0</v>
      </c>
      <c r="K161" s="191">
        <f t="shared" si="381"/>
        <v>0</v>
      </c>
      <c r="L161" s="190"/>
      <c r="M161" s="173">
        <f t="shared" ref="M161:N161" si="382">SUM(M159:M160)</f>
        <v>0</v>
      </c>
      <c r="N161" s="191">
        <f t="shared" si="382"/>
        <v>0</v>
      </c>
      <c r="O161" s="190"/>
      <c r="P161" s="173">
        <f t="shared" ref="P161:Q161" si="383">SUM(P159:P160)</f>
        <v>0</v>
      </c>
      <c r="Q161" s="191">
        <f t="shared" si="383"/>
        <v>0</v>
      </c>
      <c r="R161" s="190"/>
      <c r="S161" s="173">
        <f t="shared" ref="S161:T161" si="384">SUM(S159:S160)</f>
        <v>0</v>
      </c>
      <c r="T161" s="191">
        <f t="shared" si="384"/>
        <v>0</v>
      </c>
      <c r="U161" s="190"/>
      <c r="V161" s="175">
        <f t="shared" ref="V161:X161" si="385">SUM(V159:V160)</f>
        <v>0</v>
      </c>
      <c r="W161" s="227">
        <f t="shared" si="385"/>
        <v>0</v>
      </c>
      <c r="X161" s="228">
        <f t="shared" si="385"/>
        <v>0</v>
      </c>
      <c r="Y161" s="228">
        <f t="shared" si="378"/>
        <v>0</v>
      </c>
      <c r="Z161" s="228" t="e">
        <f t="shared" si="379"/>
        <v>#DIV/0!</v>
      </c>
      <c r="AA161" s="229"/>
      <c r="AB161" s="7"/>
      <c r="AC161" s="7"/>
      <c r="AD161" s="7"/>
      <c r="AE161" s="7"/>
      <c r="AF161" s="7"/>
      <c r="AG161" s="7"/>
    </row>
    <row r="162" spans="1:33" ht="30" customHeight="1" x14ac:dyDescent="0.2">
      <c r="A162" s="210" t="s">
        <v>71</v>
      </c>
      <c r="B162" s="211">
        <v>12</v>
      </c>
      <c r="C162" s="212" t="s">
        <v>265</v>
      </c>
      <c r="D162" s="280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30"/>
      <c r="X162" s="230"/>
      <c r="Y162" s="183"/>
      <c r="Z162" s="230"/>
      <c r="AA162" s="231"/>
      <c r="AB162" s="7"/>
      <c r="AC162" s="7"/>
      <c r="AD162" s="7"/>
      <c r="AE162" s="7"/>
      <c r="AF162" s="7"/>
      <c r="AG162" s="7"/>
    </row>
    <row r="163" spans="1:33" ht="30" customHeight="1" x14ac:dyDescent="0.2">
      <c r="A163" s="156" t="s">
        <v>76</v>
      </c>
      <c r="B163" s="281">
        <v>43842</v>
      </c>
      <c r="C163" s="282" t="s">
        <v>266</v>
      </c>
      <c r="D163" s="256" t="s">
        <v>267</v>
      </c>
      <c r="E163" s="268"/>
      <c r="F163" s="160"/>
      <c r="G163" s="161">
        <f t="shared" ref="G163:G166" si="386">E163*F163</f>
        <v>0</v>
      </c>
      <c r="H163" s="268"/>
      <c r="I163" s="160"/>
      <c r="J163" s="161">
        <f t="shared" ref="J163:J166" si="387">H163*I163</f>
        <v>0</v>
      </c>
      <c r="K163" s="159"/>
      <c r="L163" s="160"/>
      <c r="M163" s="161">
        <f t="shared" ref="M163:M166" si="388">K163*L163</f>
        <v>0</v>
      </c>
      <c r="N163" s="159"/>
      <c r="O163" s="160"/>
      <c r="P163" s="161">
        <f t="shared" ref="P163:P166" si="389">N163*O163</f>
        <v>0</v>
      </c>
      <c r="Q163" s="159"/>
      <c r="R163" s="160"/>
      <c r="S163" s="161">
        <f t="shared" ref="S163:S166" si="390">Q163*R163</f>
        <v>0</v>
      </c>
      <c r="T163" s="159"/>
      <c r="U163" s="160"/>
      <c r="V163" s="269">
        <f t="shared" ref="V163:V166" si="391">T163*U163</f>
        <v>0</v>
      </c>
      <c r="W163" s="270">
        <f t="shared" ref="W163:W166" si="392">G163+M163+S163</f>
        <v>0</v>
      </c>
      <c r="X163" s="234">
        <f t="shared" ref="X163:X166" si="393">J163+P163+V163</f>
        <v>0</v>
      </c>
      <c r="Y163" s="234">
        <f t="shared" ref="Y163:Y167" si="394">W163-X163</f>
        <v>0</v>
      </c>
      <c r="Z163" s="235" t="e">
        <f t="shared" ref="Z163:Z167" si="395">Y163/W163</f>
        <v>#DIV/0!</v>
      </c>
      <c r="AA163" s="283"/>
      <c r="AB163" s="130"/>
      <c r="AC163" s="131"/>
      <c r="AD163" s="131"/>
      <c r="AE163" s="131"/>
      <c r="AF163" s="131"/>
      <c r="AG163" s="131"/>
    </row>
    <row r="164" spans="1:33" ht="30" customHeight="1" x14ac:dyDescent="0.2">
      <c r="A164" s="119" t="s">
        <v>76</v>
      </c>
      <c r="B164" s="261">
        <v>43873</v>
      </c>
      <c r="C164" s="188" t="s">
        <v>268</v>
      </c>
      <c r="D164" s="262" t="s">
        <v>239</v>
      </c>
      <c r="E164" s="263"/>
      <c r="F164" s="124"/>
      <c r="G164" s="125">
        <f t="shared" si="386"/>
        <v>0</v>
      </c>
      <c r="H164" s="263"/>
      <c r="I164" s="124"/>
      <c r="J164" s="125">
        <f t="shared" si="387"/>
        <v>0</v>
      </c>
      <c r="K164" s="123"/>
      <c r="L164" s="124"/>
      <c r="M164" s="125">
        <f t="shared" si="388"/>
        <v>0</v>
      </c>
      <c r="N164" s="123"/>
      <c r="O164" s="124"/>
      <c r="P164" s="125">
        <f t="shared" si="389"/>
        <v>0</v>
      </c>
      <c r="Q164" s="123"/>
      <c r="R164" s="124"/>
      <c r="S164" s="125">
        <f t="shared" si="390"/>
        <v>0</v>
      </c>
      <c r="T164" s="123"/>
      <c r="U164" s="124"/>
      <c r="V164" s="232">
        <f t="shared" si="391"/>
        <v>0</v>
      </c>
      <c r="W164" s="284">
        <f t="shared" si="392"/>
        <v>0</v>
      </c>
      <c r="X164" s="127">
        <f t="shared" si="393"/>
        <v>0</v>
      </c>
      <c r="Y164" s="127">
        <f t="shared" si="394"/>
        <v>0</v>
      </c>
      <c r="Z164" s="128" t="e">
        <f t="shared" si="395"/>
        <v>#DIV/0!</v>
      </c>
      <c r="AA164" s="285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32" t="s">
        <v>76</v>
      </c>
      <c r="B165" s="272">
        <v>43902</v>
      </c>
      <c r="C165" s="164" t="s">
        <v>269</v>
      </c>
      <c r="D165" s="264" t="s">
        <v>239</v>
      </c>
      <c r="E165" s="265"/>
      <c r="F165" s="136"/>
      <c r="G165" s="137">
        <f t="shared" si="386"/>
        <v>0</v>
      </c>
      <c r="H165" s="265"/>
      <c r="I165" s="136"/>
      <c r="J165" s="137">
        <f t="shared" si="387"/>
        <v>0</v>
      </c>
      <c r="K165" s="135"/>
      <c r="L165" s="136"/>
      <c r="M165" s="137">
        <f t="shared" si="388"/>
        <v>0</v>
      </c>
      <c r="N165" s="135"/>
      <c r="O165" s="136"/>
      <c r="P165" s="137">
        <f t="shared" si="389"/>
        <v>0</v>
      </c>
      <c r="Q165" s="135"/>
      <c r="R165" s="136"/>
      <c r="S165" s="137">
        <f t="shared" si="390"/>
        <v>0</v>
      </c>
      <c r="T165" s="135"/>
      <c r="U165" s="136"/>
      <c r="V165" s="239">
        <f t="shared" si="391"/>
        <v>0</v>
      </c>
      <c r="W165" s="273">
        <f t="shared" si="392"/>
        <v>0</v>
      </c>
      <c r="X165" s="127">
        <f t="shared" si="393"/>
        <v>0</v>
      </c>
      <c r="Y165" s="127">
        <f t="shared" si="394"/>
        <v>0</v>
      </c>
      <c r="Z165" s="128" t="e">
        <f t="shared" si="395"/>
        <v>#DIV/0!</v>
      </c>
      <c r="AA165" s="286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32" t="s">
        <v>76</v>
      </c>
      <c r="B166" s="272">
        <v>43933</v>
      </c>
      <c r="C166" s="238" t="s">
        <v>270</v>
      </c>
      <c r="D166" s="275"/>
      <c r="E166" s="265"/>
      <c r="F166" s="136">
        <v>0.22</v>
      </c>
      <c r="G166" s="137">
        <f t="shared" si="386"/>
        <v>0</v>
      </c>
      <c r="H166" s="265"/>
      <c r="I166" s="136">
        <v>0.22</v>
      </c>
      <c r="J166" s="137">
        <f t="shared" si="387"/>
        <v>0</v>
      </c>
      <c r="K166" s="135"/>
      <c r="L166" s="136">
        <v>0.22</v>
      </c>
      <c r="M166" s="137">
        <f t="shared" si="388"/>
        <v>0</v>
      </c>
      <c r="N166" s="135"/>
      <c r="O166" s="136">
        <v>0.22</v>
      </c>
      <c r="P166" s="137">
        <f t="shared" si="389"/>
        <v>0</v>
      </c>
      <c r="Q166" s="135"/>
      <c r="R166" s="136">
        <v>0.22</v>
      </c>
      <c r="S166" s="137">
        <f t="shared" si="390"/>
        <v>0</v>
      </c>
      <c r="T166" s="135"/>
      <c r="U166" s="136">
        <v>0.22</v>
      </c>
      <c r="V166" s="239">
        <f t="shared" si="391"/>
        <v>0</v>
      </c>
      <c r="W166" s="240">
        <f t="shared" si="392"/>
        <v>0</v>
      </c>
      <c r="X166" s="241">
        <f t="shared" si="393"/>
        <v>0</v>
      </c>
      <c r="Y166" s="241">
        <f t="shared" si="394"/>
        <v>0</v>
      </c>
      <c r="Z166" s="242" t="e">
        <f t="shared" si="395"/>
        <v>#DIV/0!</v>
      </c>
      <c r="AA166" s="152"/>
      <c r="AB166" s="7"/>
      <c r="AC166" s="7"/>
      <c r="AD166" s="7"/>
      <c r="AE166" s="7"/>
      <c r="AF166" s="7"/>
      <c r="AG166" s="7"/>
    </row>
    <row r="167" spans="1:33" ht="30" customHeight="1" x14ac:dyDescent="0.2">
      <c r="A167" s="167" t="s">
        <v>271</v>
      </c>
      <c r="B167" s="168"/>
      <c r="C167" s="169"/>
      <c r="D167" s="287"/>
      <c r="E167" s="174">
        <f>SUM(E163:E165)</f>
        <v>0</v>
      </c>
      <c r="F167" s="190"/>
      <c r="G167" s="173">
        <f>SUM(G163:G166)</f>
        <v>0</v>
      </c>
      <c r="H167" s="174">
        <f>SUM(H163:H165)</f>
        <v>0</v>
      </c>
      <c r="I167" s="190"/>
      <c r="J167" s="173">
        <f>SUM(J163:J166)</f>
        <v>0</v>
      </c>
      <c r="K167" s="191">
        <f>SUM(K163:K165)</f>
        <v>0</v>
      </c>
      <c r="L167" s="190"/>
      <c r="M167" s="173">
        <f>SUM(M163:M166)</f>
        <v>0</v>
      </c>
      <c r="N167" s="191">
        <f>SUM(N163:N165)</f>
        <v>0</v>
      </c>
      <c r="O167" s="190"/>
      <c r="P167" s="173">
        <f>SUM(P163:P166)</f>
        <v>0</v>
      </c>
      <c r="Q167" s="191">
        <f>SUM(Q163:Q165)</f>
        <v>0</v>
      </c>
      <c r="R167" s="190"/>
      <c r="S167" s="173">
        <f>SUM(S163:S166)</f>
        <v>0</v>
      </c>
      <c r="T167" s="191">
        <f>SUM(T163:T165)</f>
        <v>0</v>
      </c>
      <c r="U167" s="190"/>
      <c r="V167" s="175">
        <f t="shared" ref="V167:X167" si="396">SUM(V163:V166)</f>
        <v>0</v>
      </c>
      <c r="W167" s="227">
        <f t="shared" si="396"/>
        <v>0</v>
      </c>
      <c r="X167" s="228">
        <f t="shared" si="396"/>
        <v>0</v>
      </c>
      <c r="Y167" s="228">
        <f t="shared" si="394"/>
        <v>0</v>
      </c>
      <c r="Z167" s="228" t="e">
        <f t="shared" si="395"/>
        <v>#DIV/0!</v>
      </c>
      <c r="AA167" s="229"/>
      <c r="AB167" s="7"/>
      <c r="AC167" s="7"/>
      <c r="AD167" s="7"/>
      <c r="AE167" s="7"/>
      <c r="AF167" s="7"/>
      <c r="AG167" s="7"/>
    </row>
    <row r="168" spans="1:33" ht="30" customHeight="1" x14ac:dyDescent="0.2">
      <c r="A168" s="210" t="s">
        <v>71</v>
      </c>
      <c r="B168" s="288">
        <v>13</v>
      </c>
      <c r="C168" s="212" t="s">
        <v>272</v>
      </c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230"/>
      <c r="X168" s="230"/>
      <c r="Y168" s="183"/>
      <c r="Z168" s="230"/>
      <c r="AA168" s="231"/>
      <c r="AB168" s="6"/>
      <c r="AC168" s="7"/>
      <c r="AD168" s="7"/>
      <c r="AE168" s="7"/>
      <c r="AF168" s="7"/>
      <c r="AG168" s="7"/>
    </row>
    <row r="169" spans="1:33" ht="30" customHeight="1" x14ac:dyDescent="0.2">
      <c r="A169" s="108" t="s">
        <v>73</v>
      </c>
      <c r="B169" s="289" t="s">
        <v>273</v>
      </c>
      <c r="C169" s="290" t="s">
        <v>274</v>
      </c>
      <c r="D169" s="141"/>
      <c r="E169" s="142">
        <f>SUM(E170:E172)</f>
        <v>0</v>
      </c>
      <c r="F169" s="143"/>
      <c r="G169" s="144">
        <f>SUM(G170:G173)</f>
        <v>0</v>
      </c>
      <c r="H169" s="142">
        <f>SUM(H170:H172)</f>
        <v>0</v>
      </c>
      <c r="I169" s="143"/>
      <c r="J169" s="144">
        <f>SUM(J170:J173)</f>
        <v>0</v>
      </c>
      <c r="K169" s="142">
        <f>SUM(K170:K172)</f>
        <v>1</v>
      </c>
      <c r="L169" s="143"/>
      <c r="M169" s="144">
        <f>SUM(M170:M173)</f>
        <v>20000</v>
      </c>
      <c r="N169" s="142">
        <f>SUM(N170:N172)</f>
        <v>1</v>
      </c>
      <c r="O169" s="143"/>
      <c r="P169" s="144">
        <f>SUM(P170:P173)</f>
        <v>20000</v>
      </c>
      <c r="Q169" s="142">
        <f>SUM(Q170:Q172)</f>
        <v>0</v>
      </c>
      <c r="R169" s="143"/>
      <c r="S169" s="144">
        <f>SUM(S170:S173)</f>
        <v>0</v>
      </c>
      <c r="T169" s="142">
        <f>SUM(T170:T172)</f>
        <v>0</v>
      </c>
      <c r="U169" s="143"/>
      <c r="V169" s="291">
        <f t="shared" ref="V169:X169" si="397">SUM(V170:V173)</f>
        <v>0</v>
      </c>
      <c r="W169" s="292">
        <f t="shared" si="397"/>
        <v>20000</v>
      </c>
      <c r="X169" s="144">
        <f t="shared" si="397"/>
        <v>20000</v>
      </c>
      <c r="Y169" s="144">
        <f t="shared" ref="Y169:Y192" si="398">W169-X169</f>
        <v>0</v>
      </c>
      <c r="Z169" s="144">
        <f t="shared" ref="Z169:Z193" si="399">Y169/W169</f>
        <v>0</v>
      </c>
      <c r="AA169" s="146"/>
      <c r="AB169" s="118"/>
      <c r="AC169" s="118"/>
      <c r="AD169" s="118"/>
      <c r="AE169" s="118"/>
      <c r="AF169" s="118"/>
      <c r="AG169" s="118"/>
    </row>
    <row r="170" spans="1:33" ht="30" customHeight="1" x14ac:dyDescent="0.2">
      <c r="A170" s="119" t="s">
        <v>76</v>
      </c>
      <c r="B170" s="120" t="s">
        <v>275</v>
      </c>
      <c r="C170" s="293" t="s">
        <v>276</v>
      </c>
      <c r="D170" s="122" t="s">
        <v>140</v>
      </c>
      <c r="E170" s="123"/>
      <c r="F170" s="124"/>
      <c r="G170" s="125">
        <f t="shared" ref="G170:G173" si="400">E170*F170</f>
        <v>0</v>
      </c>
      <c r="H170" s="123"/>
      <c r="I170" s="124"/>
      <c r="J170" s="125">
        <f t="shared" ref="J170:J173" si="401">H170*I170</f>
        <v>0</v>
      </c>
      <c r="K170" s="123"/>
      <c r="L170" s="124"/>
      <c r="M170" s="125">
        <f t="shared" ref="M170:M173" si="402">K170*L170</f>
        <v>0</v>
      </c>
      <c r="N170" s="123"/>
      <c r="O170" s="124"/>
      <c r="P170" s="125">
        <f t="shared" ref="P170:P173" si="403">N170*O170</f>
        <v>0</v>
      </c>
      <c r="Q170" s="123"/>
      <c r="R170" s="124"/>
      <c r="S170" s="125">
        <f t="shared" ref="S170:S173" si="404">Q170*R170</f>
        <v>0</v>
      </c>
      <c r="T170" s="123"/>
      <c r="U170" s="124"/>
      <c r="V170" s="232">
        <f t="shared" ref="V170:V173" si="405">T170*U170</f>
        <v>0</v>
      </c>
      <c r="W170" s="237">
        <f t="shared" ref="W170:W173" si="406">G170+M170+S170</f>
        <v>0</v>
      </c>
      <c r="X170" s="127">
        <f t="shared" ref="X170:X173" si="407">J170+P170+V170</f>
        <v>0</v>
      </c>
      <c r="Y170" s="127">
        <f t="shared" si="398"/>
        <v>0</v>
      </c>
      <c r="Z170" s="128" t="e">
        <f t="shared" si="399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19" t="s">
        <v>76</v>
      </c>
      <c r="B171" s="120" t="s">
        <v>277</v>
      </c>
      <c r="C171" s="294" t="s">
        <v>278</v>
      </c>
      <c r="D171" s="122" t="s">
        <v>140</v>
      </c>
      <c r="E171" s="123"/>
      <c r="F171" s="124"/>
      <c r="G171" s="125">
        <f t="shared" si="400"/>
        <v>0</v>
      </c>
      <c r="H171" s="123"/>
      <c r="I171" s="124"/>
      <c r="J171" s="125">
        <f t="shared" si="401"/>
        <v>0</v>
      </c>
      <c r="K171" s="123"/>
      <c r="L171" s="124"/>
      <c r="M171" s="125">
        <f t="shared" si="402"/>
        <v>0</v>
      </c>
      <c r="N171" s="123"/>
      <c r="O171" s="124"/>
      <c r="P171" s="125">
        <f t="shared" si="403"/>
        <v>0</v>
      </c>
      <c r="Q171" s="123"/>
      <c r="R171" s="124"/>
      <c r="S171" s="125">
        <f t="shared" si="404"/>
        <v>0</v>
      </c>
      <c r="T171" s="123"/>
      <c r="U171" s="124"/>
      <c r="V171" s="232">
        <f t="shared" si="405"/>
        <v>0</v>
      </c>
      <c r="W171" s="237">
        <f t="shared" si="406"/>
        <v>0</v>
      </c>
      <c r="X171" s="127">
        <f t="shared" si="407"/>
        <v>0</v>
      </c>
      <c r="Y171" s="127">
        <f t="shared" si="398"/>
        <v>0</v>
      </c>
      <c r="Z171" s="128" t="e">
        <f t="shared" si="399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s="371" customFormat="1" ht="30" customHeight="1" x14ac:dyDescent="0.2">
      <c r="A172" s="358" t="s">
        <v>76</v>
      </c>
      <c r="B172" s="359" t="s">
        <v>279</v>
      </c>
      <c r="C172" s="360" t="s">
        <v>280</v>
      </c>
      <c r="D172" s="361" t="s">
        <v>140</v>
      </c>
      <c r="E172" s="362"/>
      <c r="F172" s="363"/>
      <c r="G172" s="364">
        <f t="shared" si="400"/>
        <v>0</v>
      </c>
      <c r="H172" s="362"/>
      <c r="I172" s="363"/>
      <c r="J172" s="364">
        <f t="shared" si="401"/>
        <v>0</v>
      </c>
      <c r="K172" s="362">
        <v>1</v>
      </c>
      <c r="L172" s="363">
        <v>20000</v>
      </c>
      <c r="M172" s="364">
        <f t="shared" si="402"/>
        <v>20000</v>
      </c>
      <c r="N172" s="362">
        <v>1</v>
      </c>
      <c r="O172" s="363">
        <v>20000</v>
      </c>
      <c r="P172" s="364">
        <f t="shared" si="403"/>
        <v>20000</v>
      </c>
      <c r="Q172" s="362"/>
      <c r="R172" s="363"/>
      <c r="S172" s="364">
        <f t="shared" si="404"/>
        <v>0</v>
      </c>
      <c r="T172" s="362"/>
      <c r="U172" s="363"/>
      <c r="V172" s="365">
        <f t="shared" si="405"/>
        <v>0</v>
      </c>
      <c r="W172" s="366">
        <f t="shared" si="406"/>
        <v>20000</v>
      </c>
      <c r="X172" s="367">
        <f t="shared" si="407"/>
        <v>20000</v>
      </c>
      <c r="Y172" s="367">
        <f t="shared" si="398"/>
        <v>0</v>
      </c>
      <c r="Z172" s="368">
        <f t="shared" si="399"/>
        <v>0</v>
      </c>
      <c r="AA172" s="369" t="s">
        <v>428</v>
      </c>
      <c r="AB172" s="370"/>
      <c r="AC172" s="370"/>
      <c r="AD172" s="370"/>
      <c r="AE172" s="370"/>
      <c r="AF172" s="370"/>
      <c r="AG172" s="370"/>
    </row>
    <row r="173" spans="1:33" ht="30" customHeight="1" x14ac:dyDescent="0.2">
      <c r="A173" s="147" t="s">
        <v>76</v>
      </c>
      <c r="B173" s="154" t="s">
        <v>281</v>
      </c>
      <c r="C173" s="294" t="s">
        <v>282</v>
      </c>
      <c r="D173" s="148"/>
      <c r="E173" s="149"/>
      <c r="F173" s="150">
        <v>0.22</v>
      </c>
      <c r="G173" s="151">
        <f t="shared" si="400"/>
        <v>0</v>
      </c>
      <c r="H173" s="149"/>
      <c r="I173" s="150">
        <v>0.22</v>
      </c>
      <c r="J173" s="151">
        <f t="shared" si="401"/>
        <v>0</v>
      </c>
      <c r="K173" s="149"/>
      <c r="L173" s="150">
        <v>0.22</v>
      </c>
      <c r="M173" s="151">
        <f t="shared" si="402"/>
        <v>0</v>
      </c>
      <c r="N173" s="149"/>
      <c r="O173" s="150">
        <v>0.22</v>
      </c>
      <c r="P173" s="151">
        <f t="shared" si="403"/>
        <v>0</v>
      </c>
      <c r="Q173" s="149"/>
      <c r="R173" s="150">
        <v>0.22</v>
      </c>
      <c r="S173" s="151">
        <f t="shared" si="404"/>
        <v>0</v>
      </c>
      <c r="T173" s="149"/>
      <c r="U173" s="150">
        <v>0.22</v>
      </c>
      <c r="V173" s="295">
        <f t="shared" si="405"/>
        <v>0</v>
      </c>
      <c r="W173" s="240">
        <f t="shared" si="406"/>
        <v>0</v>
      </c>
      <c r="X173" s="241">
        <f t="shared" si="407"/>
        <v>0</v>
      </c>
      <c r="Y173" s="241">
        <f t="shared" si="398"/>
        <v>0</v>
      </c>
      <c r="Z173" s="242" t="e">
        <f t="shared" si="399"/>
        <v>#DIV/0!</v>
      </c>
      <c r="AA173" s="152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296" t="s">
        <v>73</v>
      </c>
      <c r="B174" s="297" t="s">
        <v>283</v>
      </c>
      <c r="C174" s="225" t="s">
        <v>284</v>
      </c>
      <c r="D174" s="111"/>
      <c r="E174" s="112">
        <f>SUM(E175:E177)</f>
        <v>1</v>
      </c>
      <c r="F174" s="113"/>
      <c r="G174" s="114">
        <f>SUM(G175:G178)</f>
        <v>35000</v>
      </c>
      <c r="H174" s="112">
        <f>SUM(H175:H177)</f>
        <v>0</v>
      </c>
      <c r="I174" s="113"/>
      <c r="J174" s="114">
        <f>SUM(J175:J178)</f>
        <v>0</v>
      </c>
      <c r="K174" s="112">
        <f>SUM(K175:K177)</f>
        <v>0</v>
      </c>
      <c r="L174" s="113"/>
      <c r="M174" s="114">
        <f>SUM(M175:M178)</f>
        <v>0</v>
      </c>
      <c r="N174" s="112">
        <f>SUM(N175:N177)</f>
        <v>0</v>
      </c>
      <c r="O174" s="113"/>
      <c r="P174" s="114">
        <f>SUM(P175:P178)</f>
        <v>0</v>
      </c>
      <c r="Q174" s="112">
        <f>SUM(Q175:Q177)</f>
        <v>0</v>
      </c>
      <c r="R174" s="113"/>
      <c r="S174" s="114">
        <f>SUM(S175:S178)</f>
        <v>0</v>
      </c>
      <c r="T174" s="112">
        <f>SUM(T175:T177)</f>
        <v>0</v>
      </c>
      <c r="U174" s="113"/>
      <c r="V174" s="114">
        <f t="shared" ref="V174:X174" si="408">SUM(V175:V178)</f>
        <v>0</v>
      </c>
      <c r="W174" s="114">
        <f t="shared" si="408"/>
        <v>35000</v>
      </c>
      <c r="X174" s="114">
        <f t="shared" si="408"/>
        <v>0</v>
      </c>
      <c r="Y174" s="114">
        <f t="shared" si="398"/>
        <v>35000</v>
      </c>
      <c r="Z174" s="114">
        <f t="shared" si="399"/>
        <v>1</v>
      </c>
      <c r="AA174" s="114"/>
      <c r="AB174" s="118"/>
      <c r="AC174" s="118"/>
      <c r="AD174" s="118"/>
      <c r="AE174" s="118"/>
      <c r="AF174" s="118"/>
      <c r="AG174" s="118"/>
    </row>
    <row r="175" spans="1:33" ht="30" customHeight="1" x14ac:dyDescent="0.2">
      <c r="A175" s="119" t="s">
        <v>76</v>
      </c>
      <c r="B175" s="120" t="s">
        <v>285</v>
      </c>
      <c r="C175" s="188" t="s">
        <v>387</v>
      </c>
      <c r="D175" s="122" t="s">
        <v>140</v>
      </c>
      <c r="E175" s="123">
        <v>1</v>
      </c>
      <c r="F175" s="124">
        <v>35000</v>
      </c>
      <c r="G175" s="125">
        <f t="shared" ref="G175:G178" si="409">E175*F175</f>
        <v>35000</v>
      </c>
      <c r="H175" s="123"/>
      <c r="I175" s="124"/>
      <c r="J175" s="125">
        <f t="shared" ref="J175:J178" si="410">H175*I175</f>
        <v>0</v>
      </c>
      <c r="K175" s="123"/>
      <c r="L175" s="124"/>
      <c r="M175" s="125">
        <f t="shared" ref="M175:M178" si="411">K175*L175</f>
        <v>0</v>
      </c>
      <c r="N175" s="123"/>
      <c r="O175" s="124"/>
      <c r="P175" s="125">
        <f t="shared" ref="P175:P178" si="412">N175*O175</f>
        <v>0</v>
      </c>
      <c r="Q175" s="123"/>
      <c r="R175" s="124"/>
      <c r="S175" s="125">
        <f t="shared" ref="S175:S178" si="413">Q175*R175</f>
        <v>0</v>
      </c>
      <c r="T175" s="123"/>
      <c r="U175" s="124"/>
      <c r="V175" s="125">
        <f t="shared" ref="V175:V178" si="414">T175*U175</f>
        <v>0</v>
      </c>
      <c r="W175" s="126">
        <f t="shared" ref="W175:W178" si="415">G175+M175+S175</f>
        <v>35000</v>
      </c>
      <c r="X175" s="127">
        <f t="shared" ref="X175:X178" si="416">J175+P175+V175</f>
        <v>0</v>
      </c>
      <c r="Y175" s="127">
        <f t="shared" si="398"/>
        <v>35000</v>
      </c>
      <c r="Z175" s="128">
        <f t="shared" si="399"/>
        <v>1</v>
      </c>
      <c r="AA175" s="129" t="s">
        <v>429</v>
      </c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76</v>
      </c>
      <c r="B176" s="120" t="s">
        <v>287</v>
      </c>
      <c r="C176" s="188" t="s">
        <v>286</v>
      </c>
      <c r="D176" s="122"/>
      <c r="E176" s="123"/>
      <c r="F176" s="124"/>
      <c r="G176" s="125">
        <f t="shared" si="409"/>
        <v>0</v>
      </c>
      <c r="H176" s="123"/>
      <c r="I176" s="124"/>
      <c r="J176" s="125">
        <f t="shared" si="410"/>
        <v>0</v>
      </c>
      <c r="K176" s="123"/>
      <c r="L176" s="124"/>
      <c r="M176" s="125">
        <f t="shared" si="411"/>
        <v>0</v>
      </c>
      <c r="N176" s="123"/>
      <c r="O176" s="124"/>
      <c r="P176" s="125">
        <f t="shared" si="412"/>
        <v>0</v>
      </c>
      <c r="Q176" s="123"/>
      <c r="R176" s="124"/>
      <c r="S176" s="125">
        <f t="shared" si="413"/>
        <v>0</v>
      </c>
      <c r="T176" s="123"/>
      <c r="U176" s="124"/>
      <c r="V176" s="125">
        <f t="shared" si="414"/>
        <v>0</v>
      </c>
      <c r="W176" s="126">
        <f t="shared" si="415"/>
        <v>0</v>
      </c>
      <c r="X176" s="127">
        <f t="shared" si="416"/>
        <v>0</v>
      </c>
      <c r="Y176" s="127">
        <f t="shared" si="398"/>
        <v>0</v>
      </c>
      <c r="Z176" s="128" t="e">
        <f t="shared" si="399"/>
        <v>#DIV/0!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32" t="s">
        <v>76</v>
      </c>
      <c r="B177" s="133" t="s">
        <v>288</v>
      </c>
      <c r="C177" s="188" t="s">
        <v>286</v>
      </c>
      <c r="D177" s="134"/>
      <c r="E177" s="135"/>
      <c r="F177" s="136"/>
      <c r="G177" s="137">
        <f t="shared" si="409"/>
        <v>0</v>
      </c>
      <c r="H177" s="135"/>
      <c r="I177" s="136"/>
      <c r="J177" s="137">
        <f t="shared" si="410"/>
        <v>0</v>
      </c>
      <c r="K177" s="135"/>
      <c r="L177" s="136"/>
      <c r="M177" s="137">
        <f t="shared" si="411"/>
        <v>0</v>
      </c>
      <c r="N177" s="135"/>
      <c r="O177" s="136"/>
      <c r="P177" s="137">
        <f t="shared" si="412"/>
        <v>0</v>
      </c>
      <c r="Q177" s="135"/>
      <c r="R177" s="136"/>
      <c r="S177" s="137">
        <f t="shared" si="413"/>
        <v>0</v>
      </c>
      <c r="T177" s="135"/>
      <c r="U177" s="136"/>
      <c r="V177" s="137">
        <f t="shared" si="414"/>
        <v>0</v>
      </c>
      <c r="W177" s="138">
        <f t="shared" si="415"/>
        <v>0</v>
      </c>
      <c r="X177" s="127">
        <f t="shared" si="416"/>
        <v>0</v>
      </c>
      <c r="Y177" s="127">
        <f t="shared" si="398"/>
        <v>0</v>
      </c>
      <c r="Z177" s="128" t="e">
        <f t="shared" si="399"/>
        <v>#DIV/0!</v>
      </c>
      <c r="AA177" s="139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32" t="s">
        <v>76</v>
      </c>
      <c r="B178" s="133" t="s">
        <v>289</v>
      </c>
      <c r="C178" s="189" t="s">
        <v>290</v>
      </c>
      <c r="D178" s="148"/>
      <c r="E178" s="135"/>
      <c r="F178" s="136">
        <v>0.22</v>
      </c>
      <c r="G178" s="137">
        <f t="shared" si="409"/>
        <v>0</v>
      </c>
      <c r="H178" s="135"/>
      <c r="I178" s="136">
        <v>0.22</v>
      </c>
      <c r="J178" s="137">
        <f t="shared" si="410"/>
        <v>0</v>
      </c>
      <c r="K178" s="135"/>
      <c r="L178" s="136">
        <v>0.22</v>
      </c>
      <c r="M178" s="137">
        <f t="shared" si="411"/>
        <v>0</v>
      </c>
      <c r="N178" s="135"/>
      <c r="O178" s="136">
        <v>0.22</v>
      </c>
      <c r="P178" s="137">
        <f t="shared" si="412"/>
        <v>0</v>
      </c>
      <c r="Q178" s="135"/>
      <c r="R178" s="136">
        <v>0.22</v>
      </c>
      <c r="S178" s="137">
        <f t="shared" si="413"/>
        <v>0</v>
      </c>
      <c r="T178" s="135"/>
      <c r="U178" s="136">
        <v>0.22</v>
      </c>
      <c r="V178" s="137">
        <f t="shared" si="414"/>
        <v>0</v>
      </c>
      <c r="W178" s="138">
        <f t="shared" si="415"/>
        <v>0</v>
      </c>
      <c r="X178" s="127">
        <f t="shared" si="416"/>
        <v>0</v>
      </c>
      <c r="Y178" s="127">
        <f t="shared" si="398"/>
        <v>0</v>
      </c>
      <c r="Z178" s="128" t="e">
        <f t="shared" si="399"/>
        <v>#DIV/0!</v>
      </c>
      <c r="AA178" s="152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08" t="s">
        <v>73</v>
      </c>
      <c r="B179" s="155" t="s">
        <v>291</v>
      </c>
      <c r="C179" s="225" t="s">
        <v>292</v>
      </c>
      <c r="D179" s="141"/>
      <c r="E179" s="142">
        <f>SUM(E180:E182)</f>
        <v>0</v>
      </c>
      <c r="F179" s="143"/>
      <c r="G179" s="144">
        <f t="shared" ref="G179:H179" si="417">SUM(G180:G182)</f>
        <v>0</v>
      </c>
      <c r="H179" s="142">
        <f t="shared" si="417"/>
        <v>0</v>
      </c>
      <c r="I179" s="143"/>
      <c r="J179" s="144">
        <f t="shared" ref="J179:K179" si="418">SUM(J180:J182)</f>
        <v>0</v>
      </c>
      <c r="K179" s="142">
        <f t="shared" si="418"/>
        <v>0</v>
      </c>
      <c r="L179" s="143"/>
      <c r="M179" s="144">
        <f t="shared" ref="M179:N179" si="419">SUM(M180:M182)</f>
        <v>0</v>
      </c>
      <c r="N179" s="142">
        <f t="shared" si="419"/>
        <v>0</v>
      </c>
      <c r="O179" s="143"/>
      <c r="P179" s="144">
        <f t="shared" ref="P179:Q179" si="420">SUM(P180:P182)</f>
        <v>0</v>
      </c>
      <c r="Q179" s="142">
        <f t="shared" si="420"/>
        <v>0</v>
      </c>
      <c r="R179" s="143"/>
      <c r="S179" s="144">
        <f t="shared" ref="S179:T179" si="421">SUM(S180:S182)</f>
        <v>0</v>
      </c>
      <c r="T179" s="142">
        <f t="shared" si="421"/>
        <v>0</v>
      </c>
      <c r="U179" s="143"/>
      <c r="V179" s="144">
        <f t="shared" ref="V179:X179" si="422">SUM(V180:V182)</f>
        <v>0</v>
      </c>
      <c r="W179" s="144">
        <f t="shared" si="422"/>
        <v>0</v>
      </c>
      <c r="X179" s="144">
        <f t="shared" si="422"/>
        <v>0</v>
      </c>
      <c r="Y179" s="144">
        <f t="shared" si="398"/>
        <v>0</v>
      </c>
      <c r="Z179" s="144" t="e">
        <f t="shared" si="399"/>
        <v>#DIV/0!</v>
      </c>
      <c r="AA179" s="298"/>
      <c r="AB179" s="118"/>
      <c r="AC179" s="118"/>
      <c r="AD179" s="118"/>
      <c r="AE179" s="118"/>
      <c r="AF179" s="118"/>
      <c r="AG179" s="118"/>
    </row>
    <row r="180" spans="1:33" ht="30" customHeight="1" x14ac:dyDescent="0.2">
      <c r="A180" s="119" t="s">
        <v>76</v>
      </c>
      <c r="B180" s="120" t="s">
        <v>293</v>
      </c>
      <c r="C180" s="188" t="s">
        <v>294</v>
      </c>
      <c r="D180" s="122"/>
      <c r="E180" s="123"/>
      <c r="F180" s="124"/>
      <c r="G180" s="125">
        <f t="shared" ref="G180:G182" si="423">E180*F180</f>
        <v>0</v>
      </c>
      <c r="H180" s="123"/>
      <c r="I180" s="124"/>
      <c r="J180" s="125">
        <f t="shared" ref="J180:J182" si="424">H180*I180</f>
        <v>0</v>
      </c>
      <c r="K180" s="123"/>
      <c r="L180" s="124"/>
      <c r="M180" s="125">
        <f t="shared" ref="M180:M182" si="425">K180*L180</f>
        <v>0</v>
      </c>
      <c r="N180" s="123"/>
      <c r="O180" s="124"/>
      <c r="P180" s="125">
        <f t="shared" ref="P180:P182" si="426">N180*O180</f>
        <v>0</v>
      </c>
      <c r="Q180" s="123"/>
      <c r="R180" s="124"/>
      <c r="S180" s="125">
        <f t="shared" ref="S180:S182" si="427">Q180*R180</f>
        <v>0</v>
      </c>
      <c r="T180" s="123"/>
      <c r="U180" s="124"/>
      <c r="V180" s="125">
        <f t="shared" ref="V180:V182" si="428">T180*U180</f>
        <v>0</v>
      </c>
      <c r="W180" s="126">
        <f t="shared" ref="W180:W182" si="429">G180+M180+S180</f>
        <v>0</v>
      </c>
      <c r="X180" s="127">
        <f t="shared" ref="X180:X182" si="430">J180+P180+V180</f>
        <v>0</v>
      </c>
      <c r="Y180" s="127">
        <f t="shared" si="398"/>
        <v>0</v>
      </c>
      <c r="Z180" s="128" t="e">
        <f t="shared" si="399"/>
        <v>#DIV/0!</v>
      </c>
      <c r="AA180" s="285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19" t="s">
        <v>76</v>
      </c>
      <c r="B181" s="120" t="s">
        <v>295</v>
      </c>
      <c r="C181" s="188" t="s">
        <v>294</v>
      </c>
      <c r="D181" s="122"/>
      <c r="E181" s="123"/>
      <c r="F181" s="124"/>
      <c r="G181" s="125">
        <f t="shared" si="423"/>
        <v>0</v>
      </c>
      <c r="H181" s="123"/>
      <c r="I181" s="124"/>
      <c r="J181" s="125">
        <f t="shared" si="424"/>
        <v>0</v>
      </c>
      <c r="K181" s="123"/>
      <c r="L181" s="124"/>
      <c r="M181" s="125">
        <f t="shared" si="425"/>
        <v>0</v>
      </c>
      <c r="N181" s="123"/>
      <c r="O181" s="124"/>
      <c r="P181" s="125">
        <f t="shared" si="426"/>
        <v>0</v>
      </c>
      <c r="Q181" s="123"/>
      <c r="R181" s="124"/>
      <c r="S181" s="125">
        <f t="shared" si="427"/>
        <v>0</v>
      </c>
      <c r="T181" s="123"/>
      <c r="U181" s="124"/>
      <c r="V181" s="125">
        <f t="shared" si="428"/>
        <v>0</v>
      </c>
      <c r="W181" s="126">
        <f t="shared" si="429"/>
        <v>0</v>
      </c>
      <c r="X181" s="127">
        <f t="shared" si="430"/>
        <v>0</v>
      </c>
      <c r="Y181" s="127">
        <f t="shared" si="398"/>
        <v>0</v>
      </c>
      <c r="Z181" s="128" t="e">
        <f t="shared" si="399"/>
        <v>#DIV/0!</v>
      </c>
      <c r="AA181" s="285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32" t="s">
        <v>76</v>
      </c>
      <c r="B182" s="133" t="s">
        <v>296</v>
      </c>
      <c r="C182" s="164" t="s">
        <v>294</v>
      </c>
      <c r="D182" s="134"/>
      <c r="E182" s="135"/>
      <c r="F182" s="136"/>
      <c r="G182" s="137">
        <f t="shared" si="423"/>
        <v>0</v>
      </c>
      <c r="H182" s="135"/>
      <c r="I182" s="136"/>
      <c r="J182" s="137">
        <f t="shared" si="424"/>
        <v>0</v>
      </c>
      <c r="K182" s="135"/>
      <c r="L182" s="136"/>
      <c r="M182" s="137">
        <f t="shared" si="425"/>
        <v>0</v>
      </c>
      <c r="N182" s="135"/>
      <c r="O182" s="136"/>
      <c r="P182" s="137">
        <f t="shared" si="426"/>
        <v>0</v>
      </c>
      <c r="Q182" s="135"/>
      <c r="R182" s="136"/>
      <c r="S182" s="137">
        <f t="shared" si="427"/>
        <v>0</v>
      </c>
      <c r="T182" s="135"/>
      <c r="U182" s="136"/>
      <c r="V182" s="137">
        <f t="shared" si="428"/>
        <v>0</v>
      </c>
      <c r="W182" s="138">
        <f t="shared" si="429"/>
        <v>0</v>
      </c>
      <c r="X182" s="127">
        <f t="shared" si="430"/>
        <v>0</v>
      </c>
      <c r="Y182" s="127">
        <f t="shared" si="398"/>
        <v>0</v>
      </c>
      <c r="Z182" s="128" t="e">
        <f t="shared" si="399"/>
        <v>#DIV/0!</v>
      </c>
      <c r="AA182" s="286"/>
      <c r="AB182" s="131"/>
      <c r="AC182" s="131"/>
      <c r="AD182" s="131"/>
      <c r="AE182" s="131"/>
      <c r="AF182" s="131"/>
      <c r="AG182" s="131"/>
    </row>
    <row r="183" spans="1:33" ht="30" customHeight="1" x14ac:dyDescent="0.2">
      <c r="A183" s="108" t="s">
        <v>73</v>
      </c>
      <c r="B183" s="155" t="s">
        <v>297</v>
      </c>
      <c r="C183" s="299" t="s">
        <v>272</v>
      </c>
      <c r="D183" s="141"/>
      <c r="E183" s="142">
        <f>SUM(E184:E190)</f>
        <v>35</v>
      </c>
      <c r="F183" s="143"/>
      <c r="G183" s="144">
        <f>SUM(G184:G191)</f>
        <v>174000</v>
      </c>
      <c r="H183" s="142">
        <f>SUM(H184:H190)</f>
        <v>34</v>
      </c>
      <c r="I183" s="143"/>
      <c r="J183" s="144">
        <f>SUM(J184:J191)</f>
        <v>164000</v>
      </c>
      <c r="K183" s="142">
        <f>SUM(K184:K190)</f>
        <v>0</v>
      </c>
      <c r="L183" s="143"/>
      <c r="M183" s="144">
        <f>SUM(M184:M191)</f>
        <v>0</v>
      </c>
      <c r="N183" s="142">
        <f>SUM(N184:N190)</f>
        <v>0</v>
      </c>
      <c r="O183" s="143"/>
      <c r="P183" s="144">
        <f>SUM(P184:P191)</f>
        <v>0</v>
      </c>
      <c r="Q183" s="142">
        <f>SUM(Q184:Q190)</f>
        <v>0</v>
      </c>
      <c r="R183" s="143"/>
      <c r="S183" s="144">
        <f>SUM(S184:S191)</f>
        <v>0</v>
      </c>
      <c r="T183" s="142">
        <f>SUM(T184:T190)</f>
        <v>0</v>
      </c>
      <c r="U183" s="143"/>
      <c r="V183" s="144">
        <f t="shared" ref="V183:X183" si="431">SUM(V184:V191)</f>
        <v>0</v>
      </c>
      <c r="W183" s="144">
        <f t="shared" si="431"/>
        <v>174000</v>
      </c>
      <c r="X183" s="144">
        <f t="shared" si="431"/>
        <v>164000</v>
      </c>
      <c r="Y183" s="144">
        <f t="shared" si="398"/>
        <v>10000</v>
      </c>
      <c r="Z183" s="144">
        <f t="shared" si="399"/>
        <v>5.7471264367816091E-2</v>
      </c>
      <c r="AA183" s="298"/>
      <c r="AB183" s="118"/>
      <c r="AC183" s="118"/>
      <c r="AD183" s="118"/>
      <c r="AE183" s="118"/>
      <c r="AF183" s="118"/>
      <c r="AG183" s="118"/>
    </row>
    <row r="184" spans="1:33" ht="30" customHeight="1" x14ac:dyDescent="0.2">
      <c r="A184" s="119" t="s">
        <v>76</v>
      </c>
      <c r="B184" s="120" t="s">
        <v>298</v>
      </c>
      <c r="C184" s="188" t="s">
        <v>388</v>
      </c>
      <c r="D184" s="122" t="s">
        <v>364</v>
      </c>
      <c r="E184" s="123">
        <v>20</v>
      </c>
      <c r="F184" s="124">
        <v>2400</v>
      </c>
      <c r="G184" s="125">
        <f t="shared" ref="G184:G191" si="432">E184*F184</f>
        <v>48000</v>
      </c>
      <c r="H184" s="123">
        <v>20</v>
      </c>
      <c r="I184" s="124">
        <v>2400</v>
      </c>
      <c r="J184" s="125">
        <f t="shared" ref="J184:J191" si="433">H184*I184</f>
        <v>48000</v>
      </c>
      <c r="K184" s="123"/>
      <c r="L184" s="124"/>
      <c r="M184" s="125">
        <f t="shared" ref="M184:M191" si="434">K184*L184</f>
        <v>0</v>
      </c>
      <c r="N184" s="123"/>
      <c r="O184" s="124"/>
      <c r="P184" s="125">
        <f t="shared" ref="P184:P191" si="435">N184*O184</f>
        <v>0</v>
      </c>
      <c r="Q184" s="123"/>
      <c r="R184" s="124"/>
      <c r="S184" s="125">
        <f t="shared" ref="S184:S191" si="436">Q184*R184</f>
        <v>0</v>
      </c>
      <c r="T184" s="123"/>
      <c r="U184" s="124"/>
      <c r="V184" s="125">
        <f t="shared" ref="V184:V191" si="437">T184*U184</f>
        <v>0</v>
      </c>
      <c r="W184" s="126">
        <f t="shared" ref="W184:W191" si="438">G184+M184+S184</f>
        <v>48000</v>
      </c>
      <c r="X184" s="127">
        <f t="shared" ref="X184:X191" si="439">J184+P184+V184</f>
        <v>48000</v>
      </c>
      <c r="Y184" s="127">
        <f t="shared" si="398"/>
        <v>0</v>
      </c>
      <c r="Z184" s="128">
        <f t="shared" si="399"/>
        <v>0</v>
      </c>
      <c r="AA184" s="285" t="s">
        <v>430</v>
      </c>
      <c r="AB184" s="131"/>
      <c r="AC184" s="131"/>
      <c r="AD184" s="131"/>
      <c r="AE184" s="131"/>
      <c r="AF184" s="131"/>
      <c r="AG184" s="131"/>
    </row>
    <row r="185" spans="1:33" ht="30" customHeight="1" x14ac:dyDescent="0.2">
      <c r="A185" s="119" t="s">
        <v>76</v>
      </c>
      <c r="B185" s="120" t="s">
        <v>299</v>
      </c>
      <c r="C185" s="188" t="s">
        <v>389</v>
      </c>
      <c r="D185" s="122" t="s">
        <v>364</v>
      </c>
      <c r="E185" s="123">
        <v>10</v>
      </c>
      <c r="F185" s="124">
        <v>3000</v>
      </c>
      <c r="G185" s="125">
        <f t="shared" si="432"/>
        <v>30000</v>
      </c>
      <c r="H185" s="123">
        <v>10</v>
      </c>
      <c r="I185" s="124">
        <v>3000</v>
      </c>
      <c r="J185" s="125">
        <f t="shared" si="433"/>
        <v>30000</v>
      </c>
      <c r="K185" s="123"/>
      <c r="L185" s="124"/>
      <c r="M185" s="125">
        <f t="shared" si="434"/>
        <v>0</v>
      </c>
      <c r="N185" s="123"/>
      <c r="O185" s="124"/>
      <c r="P185" s="125">
        <f t="shared" si="435"/>
        <v>0</v>
      </c>
      <c r="Q185" s="123"/>
      <c r="R185" s="124"/>
      <c r="S185" s="125">
        <f t="shared" si="436"/>
        <v>0</v>
      </c>
      <c r="T185" s="123"/>
      <c r="U185" s="124"/>
      <c r="V185" s="125">
        <f t="shared" si="437"/>
        <v>0</v>
      </c>
      <c r="W185" s="138">
        <f t="shared" si="438"/>
        <v>30000</v>
      </c>
      <c r="X185" s="127">
        <f t="shared" si="439"/>
        <v>30000</v>
      </c>
      <c r="Y185" s="127">
        <f t="shared" si="398"/>
        <v>0</v>
      </c>
      <c r="Z185" s="128">
        <f t="shared" si="399"/>
        <v>0</v>
      </c>
      <c r="AA185" s="285" t="s">
        <v>431</v>
      </c>
      <c r="AB185" s="131"/>
      <c r="AC185" s="131"/>
      <c r="AD185" s="131"/>
      <c r="AE185" s="131"/>
      <c r="AF185" s="131"/>
      <c r="AG185" s="131"/>
    </row>
    <row r="186" spans="1:33" ht="30" customHeight="1" x14ac:dyDescent="0.2">
      <c r="A186" s="119" t="s">
        <v>76</v>
      </c>
      <c r="B186" s="120" t="s">
        <v>300</v>
      </c>
      <c r="C186" s="188" t="s">
        <v>390</v>
      </c>
      <c r="D186" s="122" t="s">
        <v>140</v>
      </c>
      <c r="E186" s="123">
        <v>1</v>
      </c>
      <c r="F186" s="124">
        <v>22000</v>
      </c>
      <c r="G186" s="125">
        <f t="shared" si="432"/>
        <v>22000</v>
      </c>
      <c r="H186" s="123">
        <v>1</v>
      </c>
      <c r="I186" s="124">
        <v>22000</v>
      </c>
      <c r="J186" s="125">
        <f t="shared" si="433"/>
        <v>22000</v>
      </c>
      <c r="K186" s="123"/>
      <c r="L186" s="124"/>
      <c r="M186" s="125">
        <f t="shared" si="434"/>
        <v>0</v>
      </c>
      <c r="N186" s="123"/>
      <c r="O186" s="124"/>
      <c r="P186" s="125">
        <f t="shared" si="435"/>
        <v>0</v>
      </c>
      <c r="Q186" s="123"/>
      <c r="R186" s="124"/>
      <c r="S186" s="125">
        <f t="shared" si="436"/>
        <v>0</v>
      </c>
      <c r="T186" s="123"/>
      <c r="U186" s="124"/>
      <c r="V186" s="125">
        <f t="shared" si="437"/>
        <v>0</v>
      </c>
      <c r="W186" s="138">
        <f t="shared" si="438"/>
        <v>22000</v>
      </c>
      <c r="X186" s="127">
        <f t="shared" si="439"/>
        <v>22000</v>
      </c>
      <c r="Y186" s="127">
        <f t="shared" si="398"/>
        <v>0</v>
      </c>
      <c r="Z186" s="128">
        <f t="shared" si="399"/>
        <v>0</v>
      </c>
      <c r="AA186" s="285" t="s">
        <v>432</v>
      </c>
      <c r="AB186" s="131"/>
      <c r="AC186" s="131"/>
      <c r="AD186" s="131"/>
      <c r="AE186" s="131"/>
      <c r="AF186" s="131"/>
      <c r="AG186" s="131"/>
    </row>
    <row r="187" spans="1:33" ht="30" customHeight="1" x14ac:dyDescent="0.2">
      <c r="A187" s="119" t="s">
        <v>76</v>
      </c>
      <c r="B187" s="120" t="s">
        <v>301</v>
      </c>
      <c r="C187" s="188" t="s">
        <v>391</v>
      </c>
      <c r="D187" s="122" t="s">
        <v>140</v>
      </c>
      <c r="E187" s="123">
        <v>1</v>
      </c>
      <c r="F187" s="124">
        <v>18000</v>
      </c>
      <c r="G187" s="125">
        <f t="shared" si="432"/>
        <v>18000</v>
      </c>
      <c r="H187" s="123">
        <v>1</v>
      </c>
      <c r="I187" s="124">
        <v>18000</v>
      </c>
      <c r="J187" s="125">
        <f t="shared" si="433"/>
        <v>18000</v>
      </c>
      <c r="K187" s="123"/>
      <c r="L187" s="124"/>
      <c r="M187" s="125">
        <f t="shared" si="434"/>
        <v>0</v>
      </c>
      <c r="N187" s="123"/>
      <c r="O187" s="124"/>
      <c r="P187" s="125">
        <f t="shared" si="435"/>
        <v>0</v>
      </c>
      <c r="Q187" s="123"/>
      <c r="R187" s="124"/>
      <c r="S187" s="125">
        <f t="shared" si="436"/>
        <v>0</v>
      </c>
      <c r="T187" s="123"/>
      <c r="U187" s="124"/>
      <c r="V187" s="125">
        <f t="shared" si="437"/>
        <v>0</v>
      </c>
      <c r="W187" s="138">
        <f t="shared" si="438"/>
        <v>18000</v>
      </c>
      <c r="X187" s="127">
        <f t="shared" si="439"/>
        <v>18000</v>
      </c>
      <c r="Y187" s="127">
        <f t="shared" si="398"/>
        <v>0</v>
      </c>
      <c r="Z187" s="128">
        <f t="shared" si="399"/>
        <v>0</v>
      </c>
      <c r="AA187" s="285" t="s">
        <v>433</v>
      </c>
      <c r="AB187" s="131"/>
      <c r="AC187" s="131"/>
      <c r="AD187" s="131"/>
      <c r="AE187" s="131"/>
      <c r="AF187" s="131"/>
      <c r="AG187" s="131"/>
    </row>
    <row r="188" spans="1:33" ht="30" customHeight="1" x14ac:dyDescent="0.2">
      <c r="A188" s="119" t="s">
        <v>76</v>
      </c>
      <c r="B188" s="120" t="s">
        <v>302</v>
      </c>
      <c r="C188" s="164" t="s">
        <v>392</v>
      </c>
      <c r="D188" s="122" t="s">
        <v>140</v>
      </c>
      <c r="E188" s="123">
        <v>1</v>
      </c>
      <c r="F188" s="124">
        <v>10000</v>
      </c>
      <c r="G188" s="125">
        <f t="shared" si="432"/>
        <v>10000</v>
      </c>
      <c r="H188" s="123"/>
      <c r="I188" s="124"/>
      <c r="J188" s="125">
        <f t="shared" si="433"/>
        <v>0</v>
      </c>
      <c r="K188" s="123"/>
      <c r="L188" s="124"/>
      <c r="M188" s="125">
        <f t="shared" si="434"/>
        <v>0</v>
      </c>
      <c r="N188" s="123"/>
      <c r="O188" s="124"/>
      <c r="P188" s="125">
        <f t="shared" si="435"/>
        <v>0</v>
      </c>
      <c r="Q188" s="123"/>
      <c r="R188" s="124"/>
      <c r="S188" s="125">
        <f t="shared" si="436"/>
        <v>0</v>
      </c>
      <c r="T188" s="123"/>
      <c r="U188" s="124"/>
      <c r="V188" s="125">
        <f t="shared" si="437"/>
        <v>0</v>
      </c>
      <c r="W188" s="138">
        <f t="shared" si="438"/>
        <v>10000</v>
      </c>
      <c r="X188" s="127">
        <f t="shared" si="439"/>
        <v>0</v>
      </c>
      <c r="Y188" s="127">
        <f t="shared" si="398"/>
        <v>10000</v>
      </c>
      <c r="Z188" s="128">
        <f t="shared" si="399"/>
        <v>1</v>
      </c>
      <c r="AA188" s="285" t="s">
        <v>434</v>
      </c>
      <c r="AB188" s="130"/>
      <c r="AC188" s="131"/>
      <c r="AD188" s="131"/>
      <c r="AE188" s="131"/>
      <c r="AF188" s="131"/>
      <c r="AG188" s="131"/>
    </row>
    <row r="189" spans="1:33" ht="30" customHeight="1" x14ac:dyDescent="0.2">
      <c r="A189" s="119" t="s">
        <v>76</v>
      </c>
      <c r="B189" s="120" t="s">
        <v>303</v>
      </c>
      <c r="C189" s="164" t="s">
        <v>393</v>
      </c>
      <c r="D189" s="122" t="s">
        <v>140</v>
      </c>
      <c r="E189" s="123">
        <v>1</v>
      </c>
      <c r="F189" s="124">
        <v>24000</v>
      </c>
      <c r="G189" s="125">
        <f t="shared" si="432"/>
        <v>24000</v>
      </c>
      <c r="H189" s="123">
        <v>1</v>
      </c>
      <c r="I189" s="124">
        <v>24000</v>
      </c>
      <c r="J189" s="125">
        <f t="shared" si="433"/>
        <v>24000</v>
      </c>
      <c r="K189" s="123"/>
      <c r="L189" s="124"/>
      <c r="M189" s="125">
        <f t="shared" si="434"/>
        <v>0</v>
      </c>
      <c r="N189" s="123"/>
      <c r="O189" s="124"/>
      <c r="P189" s="125">
        <f t="shared" si="435"/>
        <v>0</v>
      </c>
      <c r="Q189" s="123"/>
      <c r="R189" s="124"/>
      <c r="S189" s="125">
        <f t="shared" si="436"/>
        <v>0</v>
      </c>
      <c r="T189" s="123"/>
      <c r="U189" s="124"/>
      <c r="V189" s="125">
        <f t="shared" si="437"/>
        <v>0</v>
      </c>
      <c r="W189" s="138">
        <f t="shared" si="438"/>
        <v>24000</v>
      </c>
      <c r="X189" s="127">
        <f t="shared" si="439"/>
        <v>24000</v>
      </c>
      <c r="Y189" s="127">
        <f t="shared" si="398"/>
        <v>0</v>
      </c>
      <c r="Z189" s="128">
        <f t="shared" si="399"/>
        <v>0</v>
      </c>
      <c r="AA189" s="285" t="s">
        <v>435</v>
      </c>
      <c r="AB189" s="131"/>
      <c r="AC189" s="131"/>
      <c r="AD189" s="131"/>
      <c r="AE189" s="131"/>
      <c r="AF189" s="131"/>
      <c r="AG189" s="131"/>
    </row>
    <row r="190" spans="1:33" ht="30" customHeight="1" x14ac:dyDescent="0.2">
      <c r="A190" s="132" t="s">
        <v>76</v>
      </c>
      <c r="B190" s="133" t="s">
        <v>304</v>
      </c>
      <c r="C190" s="164" t="s">
        <v>394</v>
      </c>
      <c r="D190" s="122" t="s">
        <v>140</v>
      </c>
      <c r="E190" s="135">
        <v>1</v>
      </c>
      <c r="F190" s="136">
        <v>22000</v>
      </c>
      <c r="G190" s="137">
        <f t="shared" si="432"/>
        <v>22000</v>
      </c>
      <c r="H190" s="135">
        <v>1</v>
      </c>
      <c r="I190" s="136">
        <v>22000</v>
      </c>
      <c r="J190" s="137">
        <f t="shared" si="433"/>
        <v>22000</v>
      </c>
      <c r="K190" s="135"/>
      <c r="L190" s="136"/>
      <c r="M190" s="137">
        <f t="shared" si="434"/>
        <v>0</v>
      </c>
      <c r="N190" s="135"/>
      <c r="O190" s="136"/>
      <c r="P190" s="137">
        <f t="shared" si="435"/>
        <v>0</v>
      </c>
      <c r="Q190" s="135"/>
      <c r="R190" s="136"/>
      <c r="S190" s="137">
        <f t="shared" si="436"/>
        <v>0</v>
      </c>
      <c r="T190" s="135"/>
      <c r="U190" s="136"/>
      <c r="V190" s="137">
        <f t="shared" si="437"/>
        <v>0</v>
      </c>
      <c r="W190" s="138">
        <f t="shared" si="438"/>
        <v>22000</v>
      </c>
      <c r="X190" s="127">
        <f t="shared" si="439"/>
        <v>22000</v>
      </c>
      <c r="Y190" s="127">
        <f t="shared" si="398"/>
        <v>0</v>
      </c>
      <c r="Z190" s="128">
        <f t="shared" si="399"/>
        <v>0</v>
      </c>
      <c r="AA190" s="286" t="s">
        <v>436</v>
      </c>
      <c r="AB190" s="131"/>
      <c r="AC190" s="131"/>
      <c r="AD190" s="131"/>
      <c r="AE190" s="131"/>
      <c r="AF190" s="131"/>
      <c r="AG190" s="131"/>
    </row>
    <row r="191" spans="1:33" ht="30" customHeight="1" x14ac:dyDescent="0.2">
      <c r="A191" s="132" t="s">
        <v>76</v>
      </c>
      <c r="B191" s="154" t="s">
        <v>305</v>
      </c>
      <c r="C191" s="189" t="s">
        <v>306</v>
      </c>
      <c r="D191" s="148"/>
      <c r="E191" s="135"/>
      <c r="F191" s="136">
        <v>0.22</v>
      </c>
      <c r="G191" s="137">
        <f t="shared" si="432"/>
        <v>0</v>
      </c>
      <c r="H191" s="135"/>
      <c r="I191" s="136">
        <v>0.22</v>
      </c>
      <c r="J191" s="137">
        <f t="shared" si="433"/>
        <v>0</v>
      </c>
      <c r="K191" s="135"/>
      <c r="L191" s="136">
        <v>0.22</v>
      </c>
      <c r="M191" s="137">
        <f t="shared" si="434"/>
        <v>0</v>
      </c>
      <c r="N191" s="135"/>
      <c r="O191" s="136">
        <v>0.22</v>
      </c>
      <c r="P191" s="137">
        <f t="shared" si="435"/>
        <v>0</v>
      </c>
      <c r="Q191" s="135"/>
      <c r="R191" s="136">
        <v>0.22</v>
      </c>
      <c r="S191" s="137">
        <f t="shared" si="436"/>
        <v>0</v>
      </c>
      <c r="T191" s="135"/>
      <c r="U191" s="136">
        <v>0.22</v>
      </c>
      <c r="V191" s="137">
        <f t="shared" si="437"/>
        <v>0</v>
      </c>
      <c r="W191" s="138">
        <f t="shared" si="438"/>
        <v>0</v>
      </c>
      <c r="X191" s="127">
        <f t="shared" si="439"/>
        <v>0</v>
      </c>
      <c r="Y191" s="127">
        <f t="shared" si="398"/>
        <v>0</v>
      </c>
      <c r="Z191" s="128" t="e">
        <f t="shared" si="399"/>
        <v>#DIV/0!</v>
      </c>
      <c r="AA191" s="152"/>
      <c r="AB191" s="7"/>
      <c r="AC191" s="7"/>
      <c r="AD191" s="7"/>
      <c r="AE191" s="7"/>
      <c r="AF191" s="7"/>
      <c r="AG191" s="7"/>
    </row>
    <row r="192" spans="1:33" ht="30" customHeight="1" x14ac:dyDescent="0.2">
      <c r="A192" s="300" t="s">
        <v>307</v>
      </c>
      <c r="B192" s="301"/>
      <c r="C192" s="302"/>
      <c r="D192" s="303"/>
      <c r="E192" s="174">
        <f>E183+E179+E174+E169</f>
        <v>36</v>
      </c>
      <c r="F192" s="190"/>
      <c r="G192" s="304">
        <f t="shared" ref="G192:H192" si="440">G183+G179+G174+G169</f>
        <v>209000</v>
      </c>
      <c r="H192" s="174">
        <f t="shared" si="440"/>
        <v>34</v>
      </c>
      <c r="I192" s="190"/>
      <c r="J192" s="304">
        <f t="shared" ref="J192:K192" si="441">J183+J179+J174+J169</f>
        <v>164000</v>
      </c>
      <c r="K192" s="174">
        <f t="shared" si="441"/>
        <v>1</v>
      </c>
      <c r="L192" s="190"/>
      <c r="M192" s="304">
        <f t="shared" ref="M192:N192" si="442">M183+M179+M174+M169</f>
        <v>20000</v>
      </c>
      <c r="N192" s="174">
        <f t="shared" si="442"/>
        <v>1</v>
      </c>
      <c r="O192" s="190"/>
      <c r="P192" s="304">
        <f t="shared" ref="P192:Q192" si="443">P183+P179+P174+P169</f>
        <v>20000</v>
      </c>
      <c r="Q192" s="174">
        <f t="shared" si="443"/>
        <v>0</v>
      </c>
      <c r="R192" s="190"/>
      <c r="S192" s="304">
        <f t="shared" ref="S192:T192" si="444">S183+S179+S174+S169</f>
        <v>0</v>
      </c>
      <c r="T192" s="174">
        <f t="shared" si="444"/>
        <v>0</v>
      </c>
      <c r="U192" s="190"/>
      <c r="V192" s="304">
        <f>V183+V179+V174+V169</f>
        <v>0</v>
      </c>
      <c r="W192" s="228">
        <f t="shared" ref="W192:X192" si="445">W183+W169+W179+W174</f>
        <v>229000</v>
      </c>
      <c r="X192" s="228">
        <f t="shared" si="445"/>
        <v>184000</v>
      </c>
      <c r="Y192" s="228">
        <f t="shared" si="398"/>
        <v>45000</v>
      </c>
      <c r="Z192" s="228">
        <f t="shared" si="399"/>
        <v>0.1965065502183406</v>
      </c>
      <c r="AA192" s="229"/>
      <c r="AB192" s="7"/>
      <c r="AC192" s="7"/>
      <c r="AD192" s="7"/>
      <c r="AE192" s="7"/>
      <c r="AF192" s="7"/>
      <c r="AG192" s="7"/>
    </row>
    <row r="193" spans="1:33" ht="30" customHeight="1" x14ac:dyDescent="0.2">
      <c r="A193" s="305" t="s">
        <v>308</v>
      </c>
      <c r="B193" s="306"/>
      <c r="C193" s="307"/>
      <c r="D193" s="308"/>
      <c r="E193" s="309"/>
      <c r="F193" s="310"/>
      <c r="G193" s="311">
        <f>G33+G47+G56+G78+G92+G116+G134+G142+G150+G157+G161+G167+G192</f>
        <v>618995</v>
      </c>
      <c r="H193" s="309"/>
      <c r="I193" s="310"/>
      <c r="J193" s="311">
        <f>J33+J47+J56+J78+J92+J116+J134+J142+J150+J157+J161+J167+J192</f>
        <v>484962</v>
      </c>
      <c r="K193" s="309"/>
      <c r="L193" s="310"/>
      <c r="M193" s="311">
        <f>M33+M47+M56+M78+M92+M116+M134+M142+M150+M157+M161+M167+M192</f>
        <v>20000</v>
      </c>
      <c r="N193" s="309"/>
      <c r="O193" s="310"/>
      <c r="P193" s="311">
        <f>P33+P47+P56+P78+P92+P116+P134+P142+P150+P157+P161+P167+P192</f>
        <v>20000</v>
      </c>
      <c r="Q193" s="309"/>
      <c r="R193" s="310"/>
      <c r="S193" s="311">
        <f>S33+S47+S56+S78+S92+S116+S134+S142+S150+S157+S161+S167+S192</f>
        <v>0</v>
      </c>
      <c r="T193" s="309"/>
      <c r="U193" s="310"/>
      <c r="V193" s="311">
        <f t="shared" ref="V193:Y193" si="446">V33+V47+V56+V78+V92+V116+V134+V142+V150+V157+V161+V167+V192</f>
        <v>0</v>
      </c>
      <c r="W193" s="311">
        <f t="shared" si="446"/>
        <v>638995</v>
      </c>
      <c r="X193" s="311">
        <f t="shared" si="446"/>
        <v>504962</v>
      </c>
      <c r="Y193" s="311">
        <f t="shared" si="446"/>
        <v>134033</v>
      </c>
      <c r="Z193" s="312">
        <f t="shared" si="399"/>
        <v>0.20975594488219781</v>
      </c>
      <c r="AA193" s="313"/>
      <c r="AB193" s="7"/>
      <c r="AC193" s="7"/>
      <c r="AD193" s="7"/>
      <c r="AE193" s="7"/>
      <c r="AF193" s="7"/>
      <c r="AG193" s="7"/>
    </row>
    <row r="194" spans="1:33" ht="15" customHeight="1" x14ac:dyDescent="0.2">
      <c r="A194" s="462"/>
      <c r="B194" s="428"/>
      <c r="C194" s="428"/>
      <c r="D194" s="74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314"/>
      <c r="X194" s="314"/>
      <c r="Y194" s="314"/>
      <c r="Z194" s="314"/>
      <c r="AA194" s="83"/>
      <c r="AB194" s="7"/>
      <c r="AC194" s="7"/>
      <c r="AD194" s="7"/>
      <c r="AE194" s="7"/>
      <c r="AF194" s="7"/>
      <c r="AG194" s="7"/>
    </row>
    <row r="195" spans="1:33" ht="30" customHeight="1" x14ac:dyDescent="0.2">
      <c r="A195" s="463" t="s">
        <v>309</v>
      </c>
      <c r="B195" s="441"/>
      <c r="C195" s="464"/>
      <c r="D195" s="315"/>
      <c r="E195" s="309"/>
      <c r="F195" s="310"/>
      <c r="G195" s="316">
        <f>Фінансування!C27-'Кошторис  витрат'!G193</f>
        <v>0</v>
      </c>
      <c r="H195" s="309"/>
      <c r="I195" s="310"/>
      <c r="J195" s="316">
        <f>Фінансування!C28-'Кошторис  витрат'!J193</f>
        <v>0</v>
      </c>
      <c r="K195" s="309"/>
      <c r="L195" s="310"/>
      <c r="M195" s="316">
        <f>Фінансування!J27-'Кошторис  витрат'!M193</f>
        <v>0</v>
      </c>
      <c r="N195" s="309"/>
      <c r="O195" s="310"/>
      <c r="P195" s="316">
        <f>Фінансування!J28-'Кошторис  витрат'!P193</f>
        <v>0</v>
      </c>
      <c r="Q195" s="309"/>
      <c r="R195" s="310"/>
      <c r="S195" s="316">
        <f>Фінансування!L27-'Кошторис  витрат'!S193</f>
        <v>0</v>
      </c>
      <c r="T195" s="309"/>
      <c r="U195" s="310"/>
      <c r="V195" s="316">
        <f>Фінансування!L28-'Кошторис  витрат'!V193</f>
        <v>0</v>
      </c>
      <c r="W195" s="317">
        <f>Фінансування!N27-'Кошторис  витрат'!W193</f>
        <v>0</v>
      </c>
      <c r="X195" s="317">
        <f>Фінансування!N28-'Кошторис  витрат'!X193</f>
        <v>0</v>
      </c>
      <c r="Y195" s="317"/>
      <c r="Z195" s="317"/>
      <c r="AA195" s="318"/>
      <c r="AB195" s="7"/>
      <c r="AC195" s="7"/>
      <c r="AD195" s="7"/>
      <c r="AE195" s="7"/>
      <c r="AF195" s="7"/>
      <c r="AG195" s="7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321"/>
      <c r="B199" s="322"/>
      <c r="C199" s="323"/>
      <c r="D199" s="320"/>
      <c r="E199" s="324"/>
      <c r="F199" s="324"/>
      <c r="G199" s="70"/>
      <c r="H199" s="325"/>
      <c r="I199" s="321"/>
      <c r="J199" s="324"/>
      <c r="K199" s="326"/>
      <c r="L199" s="2"/>
      <c r="M199" s="70"/>
      <c r="N199" s="326"/>
      <c r="O199" s="2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2"/>
      <c r="AD199" s="1"/>
      <c r="AE199" s="1"/>
      <c r="AF199" s="1"/>
      <c r="AG199" s="1"/>
    </row>
    <row r="200" spans="1:33" ht="15.75" customHeight="1" x14ac:dyDescent="0.2">
      <c r="A200" s="327"/>
      <c r="B200" s="328"/>
      <c r="C200" s="329" t="s">
        <v>310</v>
      </c>
      <c r="D200" s="330"/>
      <c r="E200" s="331" t="s">
        <v>311</v>
      </c>
      <c r="F200" s="331"/>
      <c r="G200" s="332"/>
      <c r="H200" s="333"/>
      <c r="I200" s="334" t="s">
        <v>312</v>
      </c>
      <c r="J200" s="332"/>
      <c r="K200" s="333"/>
      <c r="L200" s="334"/>
      <c r="M200" s="332"/>
      <c r="N200" s="333"/>
      <c r="O200" s="334"/>
      <c r="P200" s="332"/>
      <c r="Q200" s="332"/>
      <c r="R200" s="332"/>
      <c r="S200" s="332"/>
      <c r="T200" s="332"/>
      <c r="U200" s="332"/>
      <c r="V200" s="332"/>
      <c r="W200" s="335"/>
      <c r="X200" s="335"/>
      <c r="Y200" s="335"/>
      <c r="Z200" s="335"/>
      <c r="AA200" s="336"/>
      <c r="AB200" s="337"/>
      <c r="AC200" s="336"/>
      <c r="AD200" s="337"/>
      <c r="AE200" s="337"/>
      <c r="AF200" s="337"/>
      <c r="AG200" s="337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9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9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8"/>
      <c r="X397" s="338"/>
      <c r="Y397" s="338"/>
      <c r="Z397" s="33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8"/>
      <c r="X398" s="338"/>
      <c r="Y398" s="338"/>
      <c r="Z398" s="33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32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8"/>
      <c r="X399" s="338"/>
      <c r="Y399" s="338"/>
      <c r="Z399" s="338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32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8"/>
      <c r="X400" s="338"/>
      <c r="Y400" s="338"/>
      <c r="Z400" s="338"/>
      <c r="AA400" s="2"/>
      <c r="AB400" s="1"/>
      <c r="AC400" s="1"/>
      <c r="AD400" s="1"/>
      <c r="AE400" s="1"/>
      <c r="AF400" s="1"/>
      <c r="AG400" s="1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61:D161"/>
    <mergeCell ref="A194:C194"/>
    <mergeCell ref="A195:C195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7"/>
  <sheetViews>
    <sheetView topLeftCell="B1" workbookViewId="0">
      <selection activeCell="B7" sqref="B7:J7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9"/>
      <c r="B1" s="339"/>
      <c r="C1" s="339"/>
      <c r="D1" s="340"/>
      <c r="E1" s="339"/>
      <c r="F1" s="340"/>
      <c r="G1" s="339"/>
      <c r="H1" s="339"/>
      <c r="I1" s="5"/>
      <c r="J1" s="341" t="s">
        <v>313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9"/>
      <c r="B2" s="339"/>
      <c r="C2" s="339"/>
      <c r="D2" s="340"/>
      <c r="E2" s="339"/>
      <c r="F2" s="340"/>
      <c r="G2" s="339"/>
      <c r="H2" s="475" t="s">
        <v>314</v>
      </c>
      <c r="I2" s="428"/>
      <c r="J2" s="4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9"/>
      <c r="B4" s="476" t="s">
        <v>315</v>
      </c>
      <c r="C4" s="428"/>
      <c r="D4" s="428"/>
      <c r="E4" s="428"/>
      <c r="F4" s="428"/>
      <c r="G4" s="428"/>
      <c r="H4" s="428"/>
      <c r="I4" s="428"/>
      <c r="J4" s="4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9"/>
      <c r="B5" s="476" t="s">
        <v>437</v>
      </c>
      <c r="C5" s="428"/>
      <c r="D5" s="428"/>
      <c r="E5" s="428"/>
      <c r="F5" s="428"/>
      <c r="G5" s="428"/>
      <c r="H5" s="428"/>
      <c r="I5" s="428"/>
      <c r="J5" s="42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9"/>
      <c r="B6" s="477" t="s">
        <v>316</v>
      </c>
      <c r="C6" s="428"/>
      <c r="D6" s="428"/>
      <c r="E6" s="428"/>
      <c r="F6" s="428"/>
      <c r="G6" s="428"/>
      <c r="H6" s="428"/>
      <c r="I6" s="428"/>
      <c r="J6" s="4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9"/>
      <c r="B7" s="476" t="s">
        <v>575</v>
      </c>
      <c r="C7" s="428"/>
      <c r="D7" s="428"/>
      <c r="E7" s="428"/>
      <c r="F7" s="428"/>
      <c r="G7" s="428"/>
      <c r="H7" s="428"/>
      <c r="I7" s="428"/>
      <c r="J7" s="42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78" t="s">
        <v>317</v>
      </c>
      <c r="C9" s="474"/>
      <c r="D9" s="479"/>
      <c r="E9" s="480" t="s">
        <v>318</v>
      </c>
      <c r="F9" s="474"/>
      <c r="G9" s="474"/>
      <c r="H9" s="474"/>
      <c r="I9" s="474"/>
      <c r="J9" s="47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342" t="s">
        <v>319</v>
      </c>
      <c r="B10" s="342" t="s">
        <v>320</v>
      </c>
      <c r="C10" s="342" t="s">
        <v>47</v>
      </c>
      <c r="D10" s="343" t="s">
        <v>321</v>
      </c>
      <c r="E10" s="342" t="s">
        <v>322</v>
      </c>
      <c r="F10" s="343" t="s">
        <v>321</v>
      </c>
      <c r="G10" s="344" t="s">
        <v>323</v>
      </c>
      <c r="H10" s="344" t="s">
        <v>324</v>
      </c>
      <c r="I10" s="342" t="s">
        <v>325</v>
      </c>
      <c r="J10" s="342" t="s">
        <v>326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7.75" customHeight="1" x14ac:dyDescent="0.2">
      <c r="A11" s="345"/>
      <c r="B11" s="384" t="s">
        <v>438</v>
      </c>
      <c r="C11" s="382" t="s">
        <v>334</v>
      </c>
      <c r="D11" s="383">
        <v>7500</v>
      </c>
      <c r="E11" s="382" t="s">
        <v>439</v>
      </c>
      <c r="F11" s="383">
        <v>7500</v>
      </c>
      <c r="G11" s="382" t="s">
        <v>440</v>
      </c>
      <c r="H11" s="382" t="s">
        <v>441</v>
      </c>
      <c r="I11" s="383">
        <v>7500</v>
      </c>
      <c r="J11" s="382" t="s">
        <v>442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 x14ac:dyDescent="0.2">
      <c r="A12" s="345"/>
      <c r="B12" s="384" t="s">
        <v>443</v>
      </c>
      <c r="C12" s="382" t="s">
        <v>336</v>
      </c>
      <c r="D12" s="383">
        <v>3500</v>
      </c>
      <c r="E12" s="382" t="s">
        <v>444</v>
      </c>
      <c r="F12" s="383">
        <v>3500</v>
      </c>
      <c r="G12" s="382" t="s">
        <v>445</v>
      </c>
      <c r="H12" s="382" t="s">
        <v>446</v>
      </c>
      <c r="I12" s="383">
        <v>3500</v>
      </c>
      <c r="J12" s="382" t="s">
        <v>447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45"/>
      <c r="B13" s="380" t="s">
        <v>448</v>
      </c>
      <c r="C13" s="379" t="s">
        <v>145</v>
      </c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5"/>
      <c r="B14" s="380" t="s">
        <v>449</v>
      </c>
      <c r="C14" s="346" t="s">
        <v>450</v>
      </c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53.25" customHeight="1" x14ac:dyDescent="0.2">
      <c r="A15" s="345"/>
      <c r="B15" s="393" t="s">
        <v>451</v>
      </c>
      <c r="C15" s="387" t="s">
        <v>452</v>
      </c>
      <c r="D15" s="388">
        <v>49500</v>
      </c>
      <c r="E15" s="387" t="s">
        <v>453</v>
      </c>
      <c r="F15" s="389">
        <v>49500</v>
      </c>
      <c r="G15" s="382" t="s">
        <v>454</v>
      </c>
      <c r="H15" s="382" t="s">
        <v>455</v>
      </c>
      <c r="I15" s="383">
        <v>49500</v>
      </c>
      <c r="J15" s="382" t="s">
        <v>456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5" customFormat="1" ht="42.75" customHeight="1" x14ac:dyDescent="0.2">
      <c r="A16" s="385"/>
      <c r="B16" s="394" t="s">
        <v>457</v>
      </c>
      <c r="C16" s="395" t="s">
        <v>458</v>
      </c>
      <c r="D16" s="388"/>
      <c r="E16" s="396"/>
      <c r="F16" s="388"/>
      <c r="G16" s="397"/>
      <c r="H16" s="382"/>
      <c r="I16" s="383"/>
      <c r="J16" s="38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5" customFormat="1" ht="53.25" customHeight="1" x14ac:dyDescent="0.2">
      <c r="A17" s="385"/>
      <c r="B17" s="391" t="s">
        <v>459</v>
      </c>
      <c r="C17" s="390" t="s">
        <v>460</v>
      </c>
      <c r="D17" s="381">
        <v>120000</v>
      </c>
      <c r="E17" s="390" t="s">
        <v>461</v>
      </c>
      <c r="F17" s="381">
        <v>120000</v>
      </c>
      <c r="G17" s="390" t="s">
        <v>462</v>
      </c>
      <c r="H17" s="386" t="s">
        <v>463</v>
      </c>
      <c r="I17" s="383">
        <v>120000</v>
      </c>
      <c r="J17" s="382" t="s">
        <v>464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5" customFormat="1" ht="12" customHeight="1" x14ac:dyDescent="0.2">
      <c r="A18" s="385"/>
      <c r="B18" s="391" t="s">
        <v>465</v>
      </c>
      <c r="C18" s="398" t="s">
        <v>200</v>
      </c>
      <c r="D18" s="381"/>
      <c r="E18" s="390"/>
      <c r="F18" s="381"/>
      <c r="G18" s="390"/>
      <c r="H18" s="386"/>
      <c r="I18" s="383"/>
      <c r="J18" s="38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5" customFormat="1" ht="53.25" customHeight="1" x14ac:dyDescent="0.2">
      <c r="A19" s="385"/>
      <c r="B19" s="391" t="s">
        <v>466</v>
      </c>
      <c r="C19" s="392" t="s">
        <v>202</v>
      </c>
      <c r="D19" s="400"/>
      <c r="E19" s="390"/>
      <c r="F19" s="381"/>
      <c r="G19" s="390"/>
      <c r="H19" s="386"/>
      <c r="I19" s="383"/>
      <c r="J19" s="38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9" customHeight="1" x14ac:dyDescent="0.2">
      <c r="A20" s="385"/>
      <c r="B20" s="401" t="s">
        <v>467</v>
      </c>
      <c r="C20" s="390" t="s">
        <v>468</v>
      </c>
      <c r="D20" s="402">
        <v>690</v>
      </c>
      <c r="E20" s="403" t="s">
        <v>469</v>
      </c>
      <c r="F20" s="404">
        <v>690</v>
      </c>
      <c r="G20" s="403" t="s">
        <v>470</v>
      </c>
      <c r="H20" s="382" t="s">
        <v>471</v>
      </c>
      <c r="I20" s="383">
        <v>690</v>
      </c>
      <c r="J20" s="382" t="s">
        <v>472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5" customFormat="1" ht="41.25" customHeight="1" x14ac:dyDescent="0.2">
      <c r="A21" s="399"/>
      <c r="B21" s="401" t="s">
        <v>473</v>
      </c>
      <c r="C21" s="390" t="s">
        <v>349</v>
      </c>
      <c r="D21" s="402">
        <v>250</v>
      </c>
      <c r="E21" s="403" t="s">
        <v>469</v>
      </c>
      <c r="F21" s="404">
        <v>250</v>
      </c>
      <c r="G21" s="403" t="s">
        <v>474</v>
      </c>
      <c r="H21" s="382" t="s">
        <v>471</v>
      </c>
      <c r="I21" s="383">
        <v>250</v>
      </c>
      <c r="J21" s="382" t="s">
        <v>472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5" customFormat="1" ht="37.5" customHeight="1" x14ac:dyDescent="0.2">
      <c r="A22" s="399"/>
      <c r="B22" s="401" t="s">
        <v>475</v>
      </c>
      <c r="C22" s="390" t="s">
        <v>476</v>
      </c>
      <c r="D22" s="402">
        <v>1160</v>
      </c>
      <c r="E22" s="403" t="s">
        <v>469</v>
      </c>
      <c r="F22" s="404">
        <v>1160</v>
      </c>
      <c r="G22" s="403" t="s">
        <v>470</v>
      </c>
      <c r="H22" s="382" t="s">
        <v>471</v>
      </c>
      <c r="I22" s="383">
        <v>1160</v>
      </c>
      <c r="J22" s="382" t="s">
        <v>472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5" customFormat="1" ht="39" customHeight="1" x14ac:dyDescent="0.2">
      <c r="A23" s="399"/>
      <c r="B23" s="401" t="s">
        <v>477</v>
      </c>
      <c r="C23" s="390" t="s">
        <v>352</v>
      </c>
      <c r="D23" s="402">
        <v>184</v>
      </c>
      <c r="E23" s="403" t="s">
        <v>469</v>
      </c>
      <c r="F23" s="404">
        <v>184</v>
      </c>
      <c r="G23" s="403" t="s">
        <v>470</v>
      </c>
      <c r="H23" s="382" t="s">
        <v>471</v>
      </c>
      <c r="I23" s="383">
        <v>184</v>
      </c>
      <c r="J23" s="382" t="s">
        <v>472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5" customFormat="1" ht="40.5" customHeight="1" x14ac:dyDescent="0.2">
      <c r="A24" s="399"/>
      <c r="B24" s="401" t="s">
        <v>478</v>
      </c>
      <c r="C24" s="390" t="s">
        <v>353</v>
      </c>
      <c r="D24" s="402">
        <v>1000</v>
      </c>
      <c r="E24" s="403" t="s">
        <v>469</v>
      </c>
      <c r="F24" s="404">
        <v>1000</v>
      </c>
      <c r="G24" s="403" t="s">
        <v>470</v>
      </c>
      <c r="H24" s="382" t="s">
        <v>471</v>
      </c>
      <c r="I24" s="383">
        <v>1000</v>
      </c>
      <c r="J24" s="382" t="s">
        <v>472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5" customFormat="1" ht="38.25" customHeight="1" x14ac:dyDescent="0.2">
      <c r="A25" s="399"/>
      <c r="B25" s="401" t="s">
        <v>479</v>
      </c>
      <c r="C25" s="390" t="s">
        <v>355</v>
      </c>
      <c r="D25" s="402">
        <v>82</v>
      </c>
      <c r="E25" s="403" t="s">
        <v>469</v>
      </c>
      <c r="F25" s="404">
        <v>82</v>
      </c>
      <c r="G25" s="403" t="s">
        <v>470</v>
      </c>
      <c r="H25" s="382" t="s">
        <v>471</v>
      </c>
      <c r="I25" s="383">
        <v>82</v>
      </c>
      <c r="J25" s="382" t="s">
        <v>472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5" customFormat="1" ht="43.5" customHeight="1" x14ac:dyDescent="0.2">
      <c r="A26" s="399"/>
      <c r="B26" s="401" t="s">
        <v>480</v>
      </c>
      <c r="C26" s="401" t="s">
        <v>481</v>
      </c>
      <c r="D26" s="400">
        <v>234</v>
      </c>
      <c r="E26" s="403" t="s">
        <v>469</v>
      </c>
      <c r="F26" s="381">
        <v>234</v>
      </c>
      <c r="G26" s="403" t="s">
        <v>470</v>
      </c>
      <c r="H26" s="382" t="s">
        <v>471</v>
      </c>
      <c r="I26" s="381">
        <v>234</v>
      </c>
      <c r="J26" s="382" t="s">
        <v>472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5" customFormat="1" ht="39" customHeight="1" x14ac:dyDescent="0.2">
      <c r="A27" s="399"/>
      <c r="B27" s="401" t="s">
        <v>482</v>
      </c>
      <c r="C27" s="390" t="s">
        <v>361</v>
      </c>
      <c r="D27" s="400">
        <v>72</v>
      </c>
      <c r="E27" s="403" t="s">
        <v>469</v>
      </c>
      <c r="F27" s="381">
        <v>72</v>
      </c>
      <c r="G27" s="403" t="s">
        <v>470</v>
      </c>
      <c r="H27" s="382" t="s">
        <v>471</v>
      </c>
      <c r="I27" s="381">
        <v>72</v>
      </c>
      <c r="J27" s="382" t="s">
        <v>472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5" customFormat="1" ht="37.5" customHeight="1" x14ac:dyDescent="0.2">
      <c r="A28" s="399"/>
      <c r="B28" s="401" t="s">
        <v>483</v>
      </c>
      <c r="C28" s="390" t="s">
        <v>484</v>
      </c>
      <c r="D28" s="402">
        <v>110</v>
      </c>
      <c r="E28" s="403" t="s">
        <v>469</v>
      </c>
      <c r="F28" s="404">
        <v>110</v>
      </c>
      <c r="G28" s="403" t="s">
        <v>470</v>
      </c>
      <c r="H28" s="382" t="s">
        <v>471</v>
      </c>
      <c r="I28" s="383">
        <v>110</v>
      </c>
      <c r="J28" s="382" t="s">
        <v>472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5" customFormat="1" ht="42" customHeight="1" x14ac:dyDescent="0.2">
      <c r="A29" s="399"/>
      <c r="B29" s="405" t="s">
        <v>485</v>
      </c>
      <c r="C29" s="396" t="s">
        <v>363</v>
      </c>
      <c r="D29" s="406">
        <v>350</v>
      </c>
      <c r="E29" s="407" t="s">
        <v>469</v>
      </c>
      <c r="F29" s="388">
        <v>350</v>
      </c>
      <c r="G29" s="405" t="s">
        <v>470</v>
      </c>
      <c r="H29" s="405" t="s">
        <v>471</v>
      </c>
      <c r="I29" s="388">
        <v>350</v>
      </c>
      <c r="J29" s="405" t="s">
        <v>472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5" customFormat="1" ht="31.5" customHeight="1" x14ac:dyDescent="0.2">
      <c r="A30" s="399"/>
      <c r="B30" s="401" t="s">
        <v>486</v>
      </c>
      <c r="C30" s="401" t="s">
        <v>332</v>
      </c>
      <c r="D30" s="381">
        <v>2400</v>
      </c>
      <c r="E30" s="401" t="s">
        <v>487</v>
      </c>
      <c r="F30" s="381">
        <v>2400</v>
      </c>
      <c r="G30" s="401" t="s">
        <v>488</v>
      </c>
      <c r="H30" s="401" t="s">
        <v>446</v>
      </c>
      <c r="I30" s="381">
        <v>2400</v>
      </c>
      <c r="J30" s="401" t="s">
        <v>489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5" customFormat="1" ht="31.5" customHeight="1" x14ac:dyDescent="0.2">
      <c r="A31" s="399"/>
      <c r="B31" s="409" t="s">
        <v>490</v>
      </c>
      <c r="C31" s="409" t="s">
        <v>212</v>
      </c>
      <c r="D31" s="381"/>
      <c r="E31" s="401"/>
      <c r="F31" s="381"/>
      <c r="G31" s="401"/>
      <c r="H31" s="401"/>
      <c r="I31" s="381"/>
      <c r="J31" s="40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5" customFormat="1" ht="51.75" customHeight="1" x14ac:dyDescent="0.2">
      <c r="A32" s="399"/>
      <c r="B32" s="401" t="s">
        <v>491</v>
      </c>
      <c r="C32" s="401" t="s">
        <v>365</v>
      </c>
      <c r="D32" s="381">
        <v>2700</v>
      </c>
      <c r="E32" s="401" t="s">
        <v>492</v>
      </c>
      <c r="F32" s="381">
        <v>2700</v>
      </c>
      <c r="G32" s="401" t="s">
        <v>493</v>
      </c>
      <c r="H32" s="401" t="s">
        <v>494</v>
      </c>
      <c r="I32" s="381">
        <v>2700</v>
      </c>
      <c r="J32" s="408" t="s">
        <v>495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5" customFormat="1" ht="49.5" customHeight="1" x14ac:dyDescent="0.2">
      <c r="A33" s="399"/>
      <c r="B33" s="401" t="s">
        <v>496</v>
      </c>
      <c r="C33" s="401" t="s">
        <v>497</v>
      </c>
      <c r="D33" s="381">
        <v>1620</v>
      </c>
      <c r="E33" s="401" t="s">
        <v>492</v>
      </c>
      <c r="F33" s="381">
        <v>1620</v>
      </c>
      <c r="G33" s="401" t="s">
        <v>493</v>
      </c>
      <c r="H33" s="401" t="s">
        <v>494</v>
      </c>
      <c r="I33" s="381">
        <v>1620</v>
      </c>
      <c r="J33" s="408" t="s">
        <v>495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55" customFormat="1" ht="14.25" customHeight="1" x14ac:dyDescent="0.2">
      <c r="A34" s="399"/>
      <c r="B34" s="409" t="s">
        <v>498</v>
      </c>
      <c r="C34" s="409" t="s">
        <v>499</v>
      </c>
      <c r="D34" s="381"/>
      <c r="E34" s="390"/>
      <c r="F34" s="381"/>
      <c r="G34" s="390"/>
      <c r="H34" s="390"/>
      <c r="I34" s="381"/>
      <c r="J34" s="39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355" customFormat="1" ht="55.5" customHeight="1" x14ac:dyDescent="0.2">
      <c r="A35" s="399"/>
      <c r="B35" s="401" t="s">
        <v>500</v>
      </c>
      <c r="C35" s="401" t="s">
        <v>373</v>
      </c>
      <c r="D35" s="381">
        <v>7000</v>
      </c>
      <c r="E35" s="401" t="s">
        <v>501</v>
      </c>
      <c r="F35" s="381">
        <v>7000</v>
      </c>
      <c r="G35" s="401" t="s">
        <v>502</v>
      </c>
      <c r="H35" s="401" t="s">
        <v>503</v>
      </c>
      <c r="I35" s="381">
        <v>7000</v>
      </c>
      <c r="J35" s="408" t="s">
        <v>504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55" customFormat="1" ht="42" customHeight="1" x14ac:dyDescent="0.2">
      <c r="A36" s="399"/>
      <c r="B36" s="401" t="s">
        <v>505</v>
      </c>
      <c r="C36" s="401" t="s">
        <v>374</v>
      </c>
      <c r="D36" s="381">
        <v>20000</v>
      </c>
      <c r="E36" s="401" t="s">
        <v>506</v>
      </c>
      <c r="F36" s="381">
        <v>20000</v>
      </c>
      <c r="G36" s="401" t="s">
        <v>507</v>
      </c>
      <c r="H36" s="401" t="s">
        <v>508</v>
      </c>
      <c r="I36" s="381">
        <v>20000</v>
      </c>
      <c r="J36" s="408" t="s">
        <v>509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55" customFormat="1" ht="55.5" customHeight="1" x14ac:dyDescent="0.2">
      <c r="A37" s="399"/>
      <c r="B37" s="401" t="s">
        <v>510</v>
      </c>
      <c r="C37" s="401" t="s">
        <v>375</v>
      </c>
      <c r="D37" s="381">
        <v>1470</v>
      </c>
      <c r="E37" s="401" t="s">
        <v>501</v>
      </c>
      <c r="F37" s="381">
        <v>1470</v>
      </c>
      <c r="G37" s="401" t="s">
        <v>502</v>
      </c>
      <c r="H37" s="401" t="s">
        <v>503</v>
      </c>
      <c r="I37" s="381">
        <v>1470</v>
      </c>
      <c r="J37" s="408" t="s">
        <v>504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55" customFormat="1" ht="57" customHeight="1" x14ac:dyDescent="0.2">
      <c r="A38" s="399"/>
      <c r="B38" s="401" t="s">
        <v>511</v>
      </c>
      <c r="C38" s="401" t="s">
        <v>376</v>
      </c>
      <c r="D38" s="412">
        <v>2040</v>
      </c>
      <c r="E38" s="401" t="s">
        <v>501</v>
      </c>
      <c r="F38" s="412">
        <v>2040</v>
      </c>
      <c r="G38" s="401" t="s">
        <v>502</v>
      </c>
      <c r="H38" s="401" t="s">
        <v>503</v>
      </c>
      <c r="I38" s="412">
        <v>2040</v>
      </c>
      <c r="J38" s="408" t="s">
        <v>504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55" customFormat="1" ht="54" customHeight="1" x14ac:dyDescent="0.2">
      <c r="A39" s="399"/>
      <c r="B39" s="401" t="s">
        <v>512</v>
      </c>
      <c r="C39" s="401" t="s">
        <v>513</v>
      </c>
      <c r="D39" s="412">
        <v>3000</v>
      </c>
      <c r="E39" s="401" t="s">
        <v>501</v>
      </c>
      <c r="F39" s="412">
        <v>3000</v>
      </c>
      <c r="G39" s="401" t="s">
        <v>502</v>
      </c>
      <c r="H39" s="401" t="s">
        <v>503</v>
      </c>
      <c r="I39" s="412">
        <v>3000</v>
      </c>
      <c r="J39" s="408" t="s">
        <v>504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55" customFormat="1" ht="57" customHeight="1" x14ac:dyDescent="0.2">
      <c r="A40" s="399"/>
      <c r="B40" s="401" t="s">
        <v>514</v>
      </c>
      <c r="C40" s="401" t="s">
        <v>515</v>
      </c>
      <c r="D40" s="412">
        <v>3300</v>
      </c>
      <c r="E40" s="401" t="s">
        <v>501</v>
      </c>
      <c r="F40" s="412">
        <v>3300</v>
      </c>
      <c r="G40" s="401" t="s">
        <v>502</v>
      </c>
      <c r="H40" s="401" t="s">
        <v>503</v>
      </c>
      <c r="I40" s="412">
        <v>3300</v>
      </c>
      <c r="J40" s="408" t="s">
        <v>504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55" customFormat="1" ht="51" customHeight="1" x14ac:dyDescent="0.2">
      <c r="A41" s="399"/>
      <c r="B41" s="401" t="s">
        <v>516</v>
      </c>
      <c r="C41" s="401" t="s">
        <v>517</v>
      </c>
      <c r="D41" s="412">
        <v>4500</v>
      </c>
      <c r="E41" s="401" t="s">
        <v>501</v>
      </c>
      <c r="F41" s="412">
        <v>4500</v>
      </c>
      <c r="G41" s="401" t="s">
        <v>502</v>
      </c>
      <c r="H41" s="401" t="s">
        <v>503</v>
      </c>
      <c r="I41" s="412">
        <v>4500</v>
      </c>
      <c r="J41" s="408" t="s">
        <v>504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355" customFormat="1" ht="51.75" customHeight="1" x14ac:dyDescent="0.2">
      <c r="A42" s="399"/>
      <c r="B42" s="401" t="s">
        <v>518</v>
      </c>
      <c r="C42" s="401" t="s">
        <v>519</v>
      </c>
      <c r="D42" s="412">
        <v>6300</v>
      </c>
      <c r="E42" s="401" t="s">
        <v>501</v>
      </c>
      <c r="F42" s="412">
        <v>6300</v>
      </c>
      <c r="G42" s="401" t="s">
        <v>502</v>
      </c>
      <c r="H42" s="401" t="s">
        <v>503</v>
      </c>
      <c r="I42" s="412">
        <v>6300</v>
      </c>
      <c r="J42" s="408" t="s">
        <v>504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356" customFormat="1" ht="14.25" customHeight="1" x14ac:dyDescent="0.2">
      <c r="A43" s="399"/>
      <c r="B43" s="409" t="s">
        <v>520</v>
      </c>
      <c r="C43" s="409" t="s">
        <v>521</v>
      </c>
      <c r="D43" s="412"/>
      <c r="E43" s="413"/>
      <c r="F43" s="412"/>
      <c r="G43" s="413"/>
      <c r="H43" s="413"/>
      <c r="I43" s="412"/>
      <c r="J43" s="41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356" customFormat="1" ht="50.25" customHeight="1" x14ac:dyDescent="0.2">
      <c r="A44" s="399"/>
      <c r="B44" s="401" t="s">
        <v>522</v>
      </c>
      <c r="C44" s="401" t="s">
        <v>523</v>
      </c>
      <c r="D44" s="412">
        <v>40000</v>
      </c>
      <c r="E44" s="401" t="s">
        <v>524</v>
      </c>
      <c r="F44" s="412">
        <v>40000</v>
      </c>
      <c r="G44" s="401" t="s">
        <v>525</v>
      </c>
      <c r="H44" s="401" t="s">
        <v>526</v>
      </c>
      <c r="I44" s="412">
        <v>19584</v>
      </c>
      <c r="J44" s="408" t="s">
        <v>527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356" customFormat="1" ht="50.25" customHeight="1" x14ac:dyDescent="0.2">
      <c r="A45" s="399"/>
      <c r="B45" s="401" t="s">
        <v>528</v>
      </c>
      <c r="C45" s="401" t="s">
        <v>386</v>
      </c>
      <c r="D45" s="412">
        <v>42000</v>
      </c>
      <c r="E45" s="401" t="s">
        <v>524</v>
      </c>
      <c r="F45" s="412">
        <v>42000</v>
      </c>
      <c r="G45" s="401" t="s">
        <v>529</v>
      </c>
      <c r="H45" s="401" t="s">
        <v>530</v>
      </c>
      <c r="I45" s="412">
        <v>42000</v>
      </c>
      <c r="J45" s="408" t="s">
        <v>531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56" customFormat="1" ht="14.25" customHeight="1" x14ac:dyDescent="0.2">
      <c r="A46" s="399"/>
      <c r="B46" s="409" t="s">
        <v>532</v>
      </c>
      <c r="C46" s="409" t="s">
        <v>533</v>
      </c>
      <c r="D46" s="412"/>
      <c r="E46" s="413"/>
      <c r="F46" s="412"/>
      <c r="G46" s="413"/>
      <c r="H46" s="413"/>
      <c r="I46" s="412"/>
      <c r="J46" s="41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56" customFormat="1" ht="29.25" customHeight="1" x14ac:dyDescent="0.2">
      <c r="A47" s="399"/>
      <c r="B47" s="401" t="s">
        <v>534</v>
      </c>
      <c r="C47" s="401" t="s">
        <v>388</v>
      </c>
      <c r="D47" s="412">
        <v>48000</v>
      </c>
      <c r="E47" s="401" t="s">
        <v>535</v>
      </c>
      <c r="F47" s="412">
        <v>48000</v>
      </c>
      <c r="G47" s="401" t="s">
        <v>536</v>
      </c>
      <c r="H47" s="401" t="s">
        <v>537</v>
      </c>
      <c r="I47" s="412">
        <v>48000</v>
      </c>
      <c r="J47" s="408" t="s">
        <v>538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56" customFormat="1" ht="53.25" customHeight="1" x14ac:dyDescent="0.2">
      <c r="A48" s="399"/>
      <c r="B48" s="401" t="s">
        <v>539</v>
      </c>
      <c r="C48" s="401" t="s">
        <v>540</v>
      </c>
      <c r="D48" s="412">
        <v>30000</v>
      </c>
      <c r="E48" s="401" t="s">
        <v>541</v>
      </c>
      <c r="F48" s="412">
        <v>30000</v>
      </c>
      <c r="G48" s="401" t="s">
        <v>542</v>
      </c>
      <c r="H48" s="401" t="s">
        <v>543</v>
      </c>
      <c r="I48" s="412">
        <v>30000</v>
      </c>
      <c r="J48" s="408" t="s">
        <v>544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423" customFormat="1" ht="53.25" customHeight="1" x14ac:dyDescent="0.2">
      <c r="A49" s="399"/>
      <c r="B49" s="401" t="s">
        <v>572</v>
      </c>
      <c r="C49" s="401" t="s">
        <v>390</v>
      </c>
      <c r="D49" s="412">
        <v>22000</v>
      </c>
      <c r="E49" s="401" t="s">
        <v>541</v>
      </c>
      <c r="F49" s="412">
        <v>22000</v>
      </c>
      <c r="G49" s="401" t="s">
        <v>573</v>
      </c>
      <c r="H49" s="401" t="s">
        <v>543</v>
      </c>
      <c r="I49" s="412">
        <v>22000</v>
      </c>
      <c r="J49" s="426" t="s">
        <v>574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56" customFormat="1" ht="55.5" customHeight="1" x14ac:dyDescent="0.2">
      <c r="A50" s="399"/>
      <c r="B50" s="401" t="s">
        <v>545</v>
      </c>
      <c r="C50" s="401" t="s">
        <v>546</v>
      </c>
      <c r="D50" s="412">
        <v>18000</v>
      </c>
      <c r="E50" s="401" t="s">
        <v>541</v>
      </c>
      <c r="F50" s="412">
        <v>18000</v>
      </c>
      <c r="G50" s="401" t="s">
        <v>547</v>
      </c>
      <c r="H50" s="401" t="s">
        <v>548</v>
      </c>
      <c r="I50" s="412">
        <v>18000</v>
      </c>
      <c r="J50" s="408" t="s">
        <v>549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56" customFormat="1" ht="38.25" customHeight="1" x14ac:dyDescent="0.2">
      <c r="A51" s="399"/>
      <c r="B51" s="401" t="s">
        <v>550</v>
      </c>
      <c r="C51" s="401" t="s">
        <v>393</v>
      </c>
      <c r="D51" s="412">
        <v>24000</v>
      </c>
      <c r="E51" s="401" t="s">
        <v>524</v>
      </c>
      <c r="F51" s="412">
        <v>24000</v>
      </c>
      <c r="G51" s="410" t="s">
        <v>551</v>
      </c>
      <c r="H51" s="401" t="s">
        <v>552</v>
      </c>
      <c r="I51" s="412">
        <v>24000</v>
      </c>
      <c r="J51" s="408" t="s">
        <v>553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356" customFormat="1" ht="81.75" customHeight="1" x14ac:dyDescent="0.2">
      <c r="A52" s="399"/>
      <c r="B52" s="401" t="s">
        <v>554</v>
      </c>
      <c r="C52" s="401" t="s">
        <v>555</v>
      </c>
      <c r="D52" s="412">
        <v>22000</v>
      </c>
      <c r="E52" s="401" t="s">
        <v>556</v>
      </c>
      <c r="F52" s="412">
        <v>22000</v>
      </c>
      <c r="G52" s="410" t="s">
        <v>557</v>
      </c>
      <c r="H52" s="410" t="s">
        <v>558</v>
      </c>
      <c r="I52" s="412">
        <v>22000</v>
      </c>
      <c r="J52" s="411" t="s">
        <v>559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56" customFormat="1" ht="14.25" customHeight="1" x14ac:dyDescent="0.2">
      <c r="A53" s="399"/>
      <c r="B53" s="409"/>
      <c r="C53" s="401"/>
      <c r="D53" s="412"/>
      <c r="E53" s="413"/>
      <c r="F53" s="412"/>
      <c r="G53" s="413"/>
      <c r="H53" s="413"/>
      <c r="I53" s="412"/>
      <c r="J53" s="41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48"/>
      <c r="B54" s="481" t="s">
        <v>327</v>
      </c>
      <c r="C54" s="482"/>
      <c r="D54" s="414">
        <f>SUM(D11:D52)</f>
        <v>484962</v>
      </c>
      <c r="E54" s="415"/>
      <c r="F54" s="414">
        <f>SUM(F11:F52)</f>
        <v>484962</v>
      </c>
      <c r="G54" s="415"/>
      <c r="H54" s="415"/>
      <c r="I54" s="414">
        <f>SUM(I11:I52)</f>
        <v>464546</v>
      </c>
      <c r="J54" s="415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</row>
    <row r="55" spans="1:26" ht="14.25" customHeight="1" x14ac:dyDescent="0.2">
      <c r="A55" s="339"/>
      <c r="B55" s="416"/>
      <c r="C55" s="416"/>
      <c r="D55" s="417"/>
      <c r="E55" s="416"/>
      <c r="F55" s="417"/>
      <c r="G55" s="416"/>
      <c r="H55" s="416"/>
      <c r="I55" s="131"/>
      <c r="J55" s="13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15"/>
      <c r="B56" s="483" t="s">
        <v>328</v>
      </c>
      <c r="C56" s="484"/>
      <c r="D56" s="485"/>
      <c r="E56" s="486" t="s">
        <v>318</v>
      </c>
      <c r="F56" s="484"/>
      <c r="G56" s="484"/>
      <c r="H56" s="484"/>
      <c r="I56" s="484"/>
      <c r="J56" s="48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">
      <c r="A57" s="342" t="s">
        <v>319</v>
      </c>
      <c r="B57" s="418" t="s">
        <v>320</v>
      </c>
      <c r="C57" s="418" t="s">
        <v>47</v>
      </c>
      <c r="D57" s="419" t="s">
        <v>321</v>
      </c>
      <c r="E57" s="418" t="s">
        <v>322</v>
      </c>
      <c r="F57" s="419" t="s">
        <v>321</v>
      </c>
      <c r="G57" s="418" t="s">
        <v>323</v>
      </c>
      <c r="H57" s="418" t="s">
        <v>324</v>
      </c>
      <c r="I57" s="418" t="s">
        <v>325</v>
      </c>
      <c r="J57" s="418" t="s">
        <v>326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67.5" customHeight="1" x14ac:dyDescent="0.2">
      <c r="A58" s="345"/>
      <c r="B58" s="401" t="s">
        <v>560</v>
      </c>
      <c r="C58" s="401" t="s">
        <v>561</v>
      </c>
      <c r="D58" s="412">
        <v>20000</v>
      </c>
      <c r="E58" s="401" t="s">
        <v>562</v>
      </c>
      <c r="F58" s="412">
        <v>20000</v>
      </c>
      <c r="G58" s="410" t="s">
        <v>563</v>
      </c>
      <c r="H58" s="410" t="s">
        <v>564</v>
      </c>
      <c r="I58" s="412">
        <v>20000</v>
      </c>
      <c r="J58" s="408" t="s">
        <v>565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45"/>
      <c r="B59" s="420" t="s">
        <v>107</v>
      </c>
      <c r="C59" s="421"/>
      <c r="D59" s="422"/>
      <c r="E59" s="421"/>
      <c r="F59" s="422"/>
      <c r="G59" s="421"/>
      <c r="H59" s="421"/>
      <c r="I59" s="422"/>
      <c r="J59" s="42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45"/>
      <c r="B60" s="345" t="s">
        <v>114</v>
      </c>
      <c r="C60" s="346"/>
      <c r="D60" s="347"/>
      <c r="E60" s="346"/>
      <c r="F60" s="347"/>
      <c r="G60" s="346"/>
      <c r="H60" s="346"/>
      <c r="I60" s="347"/>
      <c r="J60" s="34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45"/>
      <c r="B61" s="345" t="s">
        <v>130</v>
      </c>
      <c r="C61" s="346"/>
      <c r="D61" s="347"/>
      <c r="E61" s="346"/>
      <c r="F61" s="347"/>
      <c r="G61" s="346"/>
      <c r="H61" s="346"/>
      <c r="I61" s="347"/>
      <c r="J61" s="34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45"/>
      <c r="B62" s="345" t="s">
        <v>146</v>
      </c>
      <c r="C62" s="346"/>
      <c r="D62" s="347"/>
      <c r="E62" s="346"/>
      <c r="F62" s="347"/>
      <c r="G62" s="346"/>
      <c r="H62" s="346"/>
      <c r="I62" s="347"/>
      <c r="J62" s="34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45"/>
      <c r="B63" s="345"/>
      <c r="C63" s="346"/>
      <c r="D63" s="347"/>
      <c r="E63" s="346"/>
      <c r="F63" s="347"/>
      <c r="G63" s="346"/>
      <c r="H63" s="346"/>
      <c r="I63" s="347"/>
      <c r="J63" s="34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48"/>
      <c r="B64" s="473" t="s">
        <v>327</v>
      </c>
      <c r="C64" s="474"/>
      <c r="D64" s="349">
        <f>SUM(D58:D63)</f>
        <v>20000</v>
      </c>
      <c r="E64" s="350"/>
      <c r="F64" s="349">
        <f>SUM(F58:F63)</f>
        <v>20000</v>
      </c>
      <c r="G64" s="350"/>
      <c r="H64" s="350"/>
      <c r="I64" s="349">
        <f>SUM(I58:I63)</f>
        <v>20000</v>
      </c>
      <c r="J64" s="350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</row>
    <row r="65" spans="1:26" ht="14.25" customHeight="1" x14ac:dyDescent="0.2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15"/>
      <c r="B66" s="478" t="s">
        <v>329</v>
      </c>
      <c r="C66" s="474"/>
      <c r="D66" s="479"/>
      <c r="E66" s="480" t="s">
        <v>318</v>
      </c>
      <c r="F66" s="474"/>
      <c r="G66" s="474"/>
      <c r="H66" s="474"/>
      <c r="I66" s="474"/>
      <c r="J66" s="479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2">
      <c r="A67" s="342" t="s">
        <v>319</v>
      </c>
      <c r="B67" s="342" t="s">
        <v>320</v>
      </c>
      <c r="C67" s="342" t="s">
        <v>47</v>
      </c>
      <c r="D67" s="343" t="s">
        <v>321</v>
      </c>
      <c r="E67" s="342" t="s">
        <v>322</v>
      </c>
      <c r="F67" s="343" t="s">
        <v>321</v>
      </c>
      <c r="G67" s="344" t="s">
        <v>323</v>
      </c>
      <c r="H67" s="344" t="s">
        <v>324</v>
      </c>
      <c r="I67" s="342" t="s">
        <v>325</v>
      </c>
      <c r="J67" s="342" t="s">
        <v>326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2">
      <c r="A68" s="345"/>
      <c r="B68" s="345" t="s">
        <v>74</v>
      </c>
      <c r="C68" s="346"/>
      <c r="D68" s="347"/>
      <c r="E68" s="346"/>
      <c r="F68" s="347"/>
      <c r="G68" s="346"/>
      <c r="H68" s="346"/>
      <c r="I68" s="347"/>
      <c r="J68" s="34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45"/>
      <c r="B69" s="345" t="s">
        <v>107</v>
      </c>
      <c r="C69" s="346"/>
      <c r="D69" s="347"/>
      <c r="E69" s="346"/>
      <c r="F69" s="347"/>
      <c r="G69" s="346"/>
      <c r="H69" s="346"/>
      <c r="I69" s="347"/>
      <c r="J69" s="34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45"/>
      <c r="B70" s="345" t="s">
        <v>114</v>
      </c>
      <c r="C70" s="346"/>
      <c r="D70" s="347"/>
      <c r="E70" s="346"/>
      <c r="F70" s="347"/>
      <c r="G70" s="346"/>
      <c r="H70" s="346"/>
      <c r="I70" s="347"/>
      <c r="J70" s="34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45"/>
      <c r="B71" s="345" t="s">
        <v>130</v>
      </c>
      <c r="C71" s="346"/>
      <c r="D71" s="347"/>
      <c r="E71" s="346"/>
      <c r="F71" s="347"/>
      <c r="G71" s="346"/>
      <c r="H71" s="346"/>
      <c r="I71" s="347"/>
      <c r="J71" s="34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45"/>
      <c r="B72" s="345" t="s">
        <v>146</v>
      </c>
      <c r="C72" s="346"/>
      <c r="D72" s="347"/>
      <c r="E72" s="346"/>
      <c r="F72" s="347"/>
      <c r="G72" s="346"/>
      <c r="H72" s="346"/>
      <c r="I72" s="347"/>
      <c r="J72" s="34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45"/>
      <c r="B73" s="345"/>
      <c r="C73" s="346"/>
      <c r="D73" s="347"/>
      <c r="E73" s="346"/>
      <c r="F73" s="347"/>
      <c r="G73" s="346"/>
      <c r="H73" s="346"/>
      <c r="I73" s="347"/>
      <c r="J73" s="34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48"/>
      <c r="B74" s="473" t="s">
        <v>327</v>
      </c>
      <c r="C74" s="474"/>
      <c r="D74" s="349">
        <f>SUM(D68:D73)</f>
        <v>0</v>
      </c>
      <c r="E74" s="350"/>
      <c r="F74" s="349">
        <f>SUM(F68:F73)</f>
        <v>0</v>
      </c>
      <c r="G74" s="350"/>
      <c r="H74" s="350"/>
      <c r="I74" s="349">
        <f>SUM(I68:I73)</f>
        <v>0</v>
      </c>
      <c r="J74" s="350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</row>
    <row r="75" spans="1:26" ht="14.25" customHeight="1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52"/>
      <c r="B76" s="353" t="s">
        <v>330</v>
      </c>
      <c r="C76" s="352"/>
      <c r="D76" s="354"/>
      <c r="E76" s="352"/>
      <c r="F76" s="354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</row>
    <row r="77" spans="1:26" ht="14.25" customHeight="1" x14ac:dyDescent="0.2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9"/>
      <c r="B1001" s="339"/>
      <c r="C1001" s="339"/>
      <c r="D1001" s="340"/>
      <c r="E1001" s="339"/>
      <c r="F1001" s="340"/>
      <c r="G1001" s="339"/>
      <c r="H1001" s="33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9"/>
      <c r="B1002" s="339"/>
      <c r="C1002" s="339"/>
      <c r="D1002" s="340"/>
      <c r="E1002" s="339"/>
      <c r="F1002" s="340"/>
      <c r="G1002" s="339"/>
      <c r="H1002" s="33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9"/>
      <c r="B1003" s="339"/>
      <c r="C1003" s="339"/>
      <c r="D1003" s="340"/>
      <c r="E1003" s="339"/>
      <c r="F1003" s="340"/>
      <c r="G1003" s="339"/>
      <c r="H1003" s="33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39"/>
      <c r="B1004" s="339"/>
      <c r="C1004" s="339"/>
      <c r="D1004" s="340"/>
      <c r="E1004" s="339"/>
      <c r="F1004" s="340"/>
      <c r="G1004" s="339"/>
      <c r="H1004" s="33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39"/>
      <c r="B1005" s="339"/>
      <c r="C1005" s="339"/>
      <c r="D1005" s="340"/>
      <c r="E1005" s="339"/>
      <c r="F1005" s="340"/>
      <c r="G1005" s="339"/>
      <c r="H1005" s="33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39"/>
      <c r="B1006" s="339"/>
      <c r="C1006" s="339"/>
      <c r="D1006" s="340"/>
      <c r="E1006" s="339"/>
      <c r="F1006" s="340"/>
      <c r="G1006" s="339"/>
      <c r="H1006" s="33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39"/>
      <c r="B1007" s="339"/>
      <c r="C1007" s="339"/>
      <c r="D1007" s="340"/>
      <c r="E1007" s="339"/>
      <c r="F1007" s="340"/>
      <c r="G1007" s="339"/>
      <c r="H1007" s="33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39"/>
      <c r="B1008" s="339"/>
      <c r="C1008" s="339"/>
      <c r="D1008" s="340"/>
      <c r="E1008" s="339"/>
      <c r="F1008" s="340"/>
      <c r="G1008" s="339"/>
      <c r="H1008" s="33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39"/>
      <c r="B1009" s="339"/>
      <c r="C1009" s="339"/>
      <c r="D1009" s="340"/>
      <c r="E1009" s="339"/>
      <c r="F1009" s="340"/>
      <c r="G1009" s="339"/>
      <c r="H1009" s="33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39"/>
      <c r="B1010" s="339"/>
      <c r="C1010" s="339"/>
      <c r="D1010" s="340"/>
      <c r="E1010" s="339"/>
      <c r="F1010" s="340"/>
      <c r="G1010" s="339"/>
      <c r="H1010" s="33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39"/>
      <c r="B1011" s="339"/>
      <c r="C1011" s="339"/>
      <c r="D1011" s="340"/>
      <c r="E1011" s="339"/>
      <c r="F1011" s="340"/>
      <c r="G1011" s="339"/>
      <c r="H1011" s="33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39"/>
      <c r="B1012" s="339"/>
      <c r="C1012" s="339"/>
      <c r="D1012" s="340"/>
      <c r="E1012" s="339"/>
      <c r="F1012" s="340"/>
      <c r="G1012" s="339"/>
      <c r="H1012" s="33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39"/>
      <c r="B1013" s="339"/>
      <c r="C1013" s="339"/>
      <c r="D1013" s="340"/>
      <c r="E1013" s="339"/>
      <c r="F1013" s="340"/>
      <c r="G1013" s="339"/>
      <c r="H1013" s="33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39"/>
      <c r="B1014" s="339"/>
      <c r="C1014" s="339"/>
      <c r="D1014" s="340"/>
      <c r="E1014" s="339"/>
      <c r="F1014" s="340"/>
      <c r="G1014" s="339"/>
      <c r="H1014" s="33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39"/>
      <c r="B1015" s="339"/>
      <c r="C1015" s="339"/>
      <c r="D1015" s="340"/>
      <c r="E1015" s="339"/>
      <c r="F1015" s="340"/>
      <c r="G1015" s="339"/>
      <c r="H1015" s="33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39"/>
      <c r="B1016" s="339"/>
      <c r="C1016" s="339"/>
      <c r="D1016" s="340"/>
      <c r="E1016" s="339"/>
      <c r="F1016" s="340"/>
      <c r="G1016" s="339"/>
      <c r="H1016" s="33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39"/>
      <c r="B1017" s="339"/>
      <c r="C1017" s="339"/>
      <c r="D1017" s="340"/>
      <c r="E1017" s="339"/>
      <c r="F1017" s="340"/>
      <c r="G1017" s="339"/>
      <c r="H1017" s="33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39"/>
      <c r="B1018" s="339"/>
      <c r="C1018" s="339"/>
      <c r="D1018" s="340"/>
      <c r="E1018" s="339"/>
      <c r="F1018" s="340"/>
      <c r="G1018" s="339"/>
      <c r="H1018" s="33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39"/>
      <c r="B1019" s="339"/>
      <c r="C1019" s="339"/>
      <c r="D1019" s="340"/>
      <c r="E1019" s="339"/>
      <c r="F1019" s="340"/>
      <c r="G1019" s="339"/>
      <c r="H1019" s="33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39"/>
      <c r="B1020" s="339"/>
      <c r="C1020" s="339"/>
      <c r="D1020" s="340"/>
      <c r="E1020" s="339"/>
      <c r="F1020" s="340"/>
      <c r="G1020" s="339"/>
      <c r="H1020" s="33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39"/>
      <c r="B1021" s="339"/>
      <c r="C1021" s="339"/>
      <c r="D1021" s="340"/>
      <c r="E1021" s="339"/>
      <c r="F1021" s="340"/>
      <c r="G1021" s="339"/>
      <c r="H1021" s="33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339"/>
      <c r="B1022" s="339"/>
      <c r="C1022" s="339"/>
      <c r="D1022" s="340"/>
      <c r="E1022" s="339"/>
      <c r="F1022" s="340"/>
      <c r="G1022" s="339"/>
      <c r="H1022" s="33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339"/>
      <c r="B1023" s="339"/>
      <c r="C1023" s="339"/>
      <c r="D1023" s="340"/>
      <c r="E1023" s="339"/>
      <c r="F1023" s="340"/>
      <c r="G1023" s="339"/>
      <c r="H1023" s="33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339"/>
      <c r="B1024" s="339"/>
      <c r="C1024" s="339"/>
      <c r="D1024" s="340"/>
      <c r="E1024" s="339"/>
      <c r="F1024" s="340"/>
      <c r="G1024" s="339"/>
      <c r="H1024" s="33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339"/>
      <c r="B1025" s="339"/>
      <c r="C1025" s="339"/>
      <c r="D1025" s="340"/>
      <c r="E1025" s="339"/>
      <c r="F1025" s="340"/>
      <c r="G1025" s="339"/>
      <c r="H1025" s="33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">
      <c r="A1026" s="339"/>
      <c r="B1026" s="339"/>
      <c r="C1026" s="339"/>
      <c r="D1026" s="340"/>
      <c r="E1026" s="339"/>
      <c r="F1026" s="340"/>
      <c r="G1026" s="339"/>
      <c r="H1026" s="33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">
      <c r="A1027" s="339"/>
      <c r="B1027" s="339"/>
      <c r="C1027" s="339"/>
      <c r="D1027" s="340"/>
      <c r="E1027" s="339"/>
      <c r="F1027" s="340"/>
      <c r="G1027" s="339"/>
      <c r="H1027" s="33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">
      <c r="A1028" s="339"/>
      <c r="B1028" s="339"/>
      <c r="C1028" s="339"/>
      <c r="D1028" s="340"/>
      <c r="E1028" s="339"/>
      <c r="F1028" s="340"/>
      <c r="G1028" s="339"/>
      <c r="H1028" s="33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">
      <c r="A1029" s="339"/>
      <c r="B1029" s="339"/>
      <c r="C1029" s="339"/>
      <c r="D1029" s="340"/>
      <c r="E1029" s="339"/>
      <c r="F1029" s="340"/>
      <c r="G1029" s="339"/>
      <c r="H1029" s="33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">
      <c r="A1030" s="339"/>
      <c r="B1030" s="339"/>
      <c r="C1030" s="339"/>
      <c r="D1030" s="340"/>
      <c r="E1030" s="339"/>
      <c r="F1030" s="340"/>
      <c r="G1030" s="339"/>
      <c r="H1030" s="33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">
      <c r="A1031" s="339"/>
      <c r="B1031" s="339"/>
      <c r="C1031" s="339"/>
      <c r="D1031" s="340"/>
      <c r="E1031" s="339"/>
      <c r="F1031" s="340"/>
      <c r="G1031" s="339"/>
      <c r="H1031" s="33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">
      <c r="A1032" s="339"/>
      <c r="B1032" s="339"/>
      <c r="C1032" s="339"/>
      <c r="D1032" s="340"/>
      <c r="E1032" s="339"/>
      <c r="F1032" s="340"/>
      <c r="G1032" s="339"/>
      <c r="H1032" s="339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">
      <c r="A1033" s="339"/>
      <c r="B1033" s="339"/>
      <c r="C1033" s="339"/>
      <c r="D1033" s="340"/>
      <c r="E1033" s="339"/>
      <c r="F1033" s="340"/>
      <c r="G1033" s="339"/>
      <c r="H1033" s="339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">
      <c r="A1034" s="339"/>
      <c r="B1034" s="339"/>
      <c r="C1034" s="339"/>
      <c r="D1034" s="340"/>
      <c r="E1034" s="339"/>
      <c r="F1034" s="340"/>
      <c r="G1034" s="339"/>
      <c r="H1034" s="339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">
      <c r="A1035" s="339"/>
      <c r="B1035" s="339"/>
      <c r="C1035" s="339"/>
      <c r="D1035" s="340"/>
      <c r="E1035" s="339"/>
      <c r="F1035" s="340"/>
      <c r="G1035" s="339"/>
      <c r="H1035" s="339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">
      <c r="A1036" s="339"/>
      <c r="B1036" s="339"/>
      <c r="C1036" s="339"/>
      <c r="D1036" s="340"/>
      <c r="E1036" s="339"/>
      <c r="F1036" s="340"/>
      <c r="G1036" s="339"/>
      <c r="H1036" s="339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">
      <c r="A1037" s="339"/>
      <c r="B1037" s="339"/>
      <c r="C1037" s="339"/>
      <c r="D1037" s="340"/>
      <c r="E1037" s="339"/>
      <c r="F1037" s="340"/>
      <c r="G1037" s="339"/>
      <c r="H1037" s="339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</sheetData>
  <mergeCells count="14">
    <mergeCell ref="B74:C74"/>
    <mergeCell ref="H2:J2"/>
    <mergeCell ref="B4:J4"/>
    <mergeCell ref="B5:J5"/>
    <mergeCell ref="B6:J6"/>
    <mergeCell ref="B7:J7"/>
    <mergeCell ref="B9:D9"/>
    <mergeCell ref="E9:J9"/>
    <mergeCell ref="B54:C54"/>
    <mergeCell ref="B56:D56"/>
    <mergeCell ref="E56:J56"/>
    <mergeCell ref="B64:C64"/>
    <mergeCell ref="B66:D66"/>
    <mergeCell ref="E66:J6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ambul</cp:lastModifiedBy>
  <cp:lastPrinted>2021-11-04T09:33:19Z</cp:lastPrinted>
  <dcterms:created xsi:type="dcterms:W3CDTF">2020-11-14T13:09:40Z</dcterms:created>
  <dcterms:modified xsi:type="dcterms:W3CDTF">2021-11-04T09:33:45Z</dcterms:modified>
</cp:coreProperties>
</file>