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933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витрат'!$A$10:$AA$236</definedName>
    <definedName name="_xlnm.Print_Area" localSheetId="1">'Кошторис  витрат'!$A$1:$AA$241</definedName>
  </definedNames>
  <calcPr calcId="145621"/>
</workbook>
</file>

<file path=xl/calcChain.xml><?xml version="1.0" encoding="utf-8"?>
<calcChain xmlns="http://schemas.openxmlformats.org/spreadsheetml/2006/main">
  <c r="X156" i="2" l="1"/>
  <c r="J156" i="2"/>
  <c r="G156" i="2"/>
  <c r="W156" i="2" s="1"/>
  <c r="Y156" i="2" l="1"/>
  <c r="Z156" i="2" s="1"/>
  <c r="X216" i="2"/>
  <c r="Y216" i="2" s="1"/>
  <c r="Z216" i="2" s="1"/>
  <c r="W216" i="2"/>
  <c r="X230" i="2"/>
  <c r="Y230" i="2" s="1"/>
  <c r="Z230" i="2" s="1"/>
  <c r="X227" i="2"/>
  <c r="Y227" i="2" s="1"/>
  <c r="Z227" i="2" s="1"/>
  <c r="X226" i="2"/>
  <c r="Y226" i="2" s="1"/>
  <c r="Z226" i="2" s="1"/>
  <c r="X224" i="2"/>
  <c r="Y224" i="2" s="1"/>
  <c r="Z224" i="2" s="1"/>
  <c r="W230" i="2"/>
  <c r="W229" i="2"/>
  <c r="W228" i="2"/>
  <c r="W227" i="2"/>
  <c r="W226" i="2"/>
  <c r="W225" i="2"/>
  <c r="W224" i="2"/>
  <c r="W223" i="2"/>
  <c r="J227" i="2"/>
  <c r="Y174" i="2"/>
  <c r="Z174" i="2" s="1"/>
  <c r="X174" i="2"/>
  <c r="W174" i="2"/>
  <c r="J100" i="2"/>
  <c r="X100" i="2" s="1"/>
  <c r="J99" i="2"/>
  <c r="X99" i="2" s="1"/>
  <c r="J98" i="2"/>
  <c r="X98" i="2" s="1"/>
  <c r="J97" i="2"/>
  <c r="X97" i="2" s="1"/>
  <c r="J96" i="2"/>
  <c r="X96" i="2" s="1"/>
  <c r="J93" i="2"/>
  <c r="X93" i="2" s="1"/>
  <c r="J90" i="2"/>
  <c r="X90" i="2" s="1"/>
  <c r="J89" i="2"/>
  <c r="X89" i="2" s="1"/>
  <c r="J88" i="2"/>
  <c r="X88" i="2" s="1"/>
  <c r="J87" i="2"/>
  <c r="X87" i="2" s="1"/>
  <c r="J86" i="2"/>
  <c r="X86" i="2" s="1"/>
  <c r="J85" i="2"/>
  <c r="X85" i="2" s="1"/>
  <c r="J84" i="2"/>
  <c r="X84" i="2" s="1"/>
  <c r="J83" i="2"/>
  <c r="X83" i="2" s="1"/>
  <c r="J82" i="2"/>
  <c r="X82" i="2" s="1"/>
  <c r="J81" i="2"/>
  <c r="X81" i="2" s="1"/>
  <c r="J80" i="2"/>
  <c r="X80" i="2" s="1"/>
  <c r="J79" i="2"/>
  <c r="X79" i="2" s="1"/>
  <c r="J78" i="2"/>
  <c r="X78" i="2" s="1"/>
  <c r="J77" i="2"/>
  <c r="X77" i="2" s="1"/>
  <c r="J76" i="2"/>
  <c r="X76" i="2" s="1"/>
  <c r="J75" i="2"/>
  <c r="X75" i="2" s="1"/>
  <c r="J74" i="2"/>
  <c r="X74" i="2" s="1"/>
  <c r="J73" i="2"/>
  <c r="X73" i="2" s="1"/>
  <c r="J72" i="2"/>
  <c r="X72" i="2" s="1"/>
  <c r="J224" i="2"/>
  <c r="J226" i="2"/>
  <c r="J174" i="2"/>
  <c r="J92" i="2"/>
  <c r="X92" i="2" s="1"/>
  <c r="J91" i="2"/>
  <c r="X91" i="2" s="1"/>
  <c r="J225" i="2"/>
  <c r="X225" i="2" s="1"/>
  <c r="J229" i="2"/>
  <c r="X229" i="2" s="1"/>
  <c r="Y229" i="2" s="1"/>
  <c r="Z229" i="2" s="1"/>
  <c r="J228" i="2"/>
  <c r="X228" i="2" s="1"/>
  <c r="Y228" i="2" s="1"/>
  <c r="Z228" i="2" s="1"/>
  <c r="J223" i="2"/>
  <c r="X223" i="2" s="1"/>
  <c r="Y223" i="2" s="1"/>
  <c r="Z223" i="2" s="1"/>
  <c r="J95" i="2"/>
  <c r="X95" i="2" s="1"/>
  <c r="X111" i="2"/>
  <c r="J114" i="2"/>
  <c r="X114" i="2" s="1"/>
  <c r="J112" i="2"/>
  <c r="X112" i="2" s="1"/>
  <c r="J113" i="2"/>
  <c r="X113" i="2" s="1"/>
  <c r="J110" i="2"/>
  <c r="X110" i="2" s="1"/>
  <c r="J94" i="2"/>
  <c r="X94" i="2" s="1"/>
  <c r="Y225" i="2" l="1"/>
  <c r="Z225" i="2" s="1"/>
  <c r="X222" i="2"/>
  <c r="W222" i="2"/>
  <c r="X221" i="2"/>
  <c r="X220" i="2"/>
  <c r="W221" i="2"/>
  <c r="X219" i="2"/>
  <c r="Y222" i="2" l="1"/>
  <c r="Z222" i="2" s="1"/>
  <c r="Y221" i="2"/>
  <c r="Z221" i="2" s="1"/>
  <c r="G216" i="2"/>
  <c r="G220" i="2"/>
  <c r="W220" i="2" s="1"/>
  <c r="Y220" i="2" s="1"/>
  <c r="Z220" i="2" s="1"/>
  <c r="G229" i="2"/>
  <c r="G228" i="2"/>
  <c r="G227" i="2"/>
  <c r="G226" i="2"/>
  <c r="G225" i="2"/>
  <c r="G224" i="2"/>
  <c r="G223" i="2"/>
  <c r="G230" i="2"/>
  <c r="G219" i="2"/>
  <c r="W219" i="2" s="1"/>
  <c r="Y219" i="2" s="1"/>
  <c r="Z219" i="2" s="1"/>
  <c r="G174" i="2" l="1"/>
  <c r="G114" i="2"/>
  <c r="W114" i="2" s="1"/>
  <c r="Y114" i="2" s="1"/>
  <c r="Z114" i="2" s="1"/>
  <c r="G113" i="2"/>
  <c r="W113" i="2" s="1"/>
  <c r="Y113" i="2" s="1"/>
  <c r="Z113" i="2" s="1"/>
  <c r="G112" i="2"/>
  <c r="W112" i="2" s="1"/>
  <c r="Y112" i="2" s="1"/>
  <c r="Z112" i="2" s="1"/>
  <c r="G111" i="2"/>
  <c r="W111" i="2" s="1"/>
  <c r="Y111" i="2" s="1"/>
  <c r="Z111" i="2" s="1"/>
  <c r="G110" i="2"/>
  <c r="W110" i="2" s="1"/>
  <c r="Y110" i="2" s="1"/>
  <c r="Z110" i="2" s="1"/>
  <c r="G100" i="2"/>
  <c r="W100" i="2" s="1"/>
  <c r="Y100" i="2" s="1"/>
  <c r="Z100" i="2" s="1"/>
  <c r="G99" i="2"/>
  <c r="W99" i="2" s="1"/>
  <c r="Y99" i="2" s="1"/>
  <c r="Z99" i="2" s="1"/>
  <c r="G98" i="2"/>
  <c r="W98" i="2" s="1"/>
  <c r="Y98" i="2" s="1"/>
  <c r="Z98" i="2" s="1"/>
  <c r="G97" i="2"/>
  <c r="W97" i="2" s="1"/>
  <c r="Y97" i="2" s="1"/>
  <c r="Z97" i="2" s="1"/>
  <c r="G96" i="2"/>
  <c r="W96" i="2" s="1"/>
  <c r="Y96" i="2" s="1"/>
  <c r="Z96" i="2" s="1"/>
  <c r="G95" i="2"/>
  <c r="W95" i="2" s="1"/>
  <c r="Y95" i="2" s="1"/>
  <c r="Z95" i="2" s="1"/>
  <c r="G94" i="2"/>
  <c r="W94" i="2" s="1"/>
  <c r="Y94" i="2" s="1"/>
  <c r="Z94" i="2" s="1"/>
  <c r="G93" i="2"/>
  <c r="W93" i="2" s="1"/>
  <c r="Y93" i="2" s="1"/>
  <c r="Z93" i="2" s="1"/>
  <c r="G92" i="2"/>
  <c r="W92" i="2" s="1"/>
  <c r="Y92" i="2" s="1"/>
  <c r="Z92" i="2" s="1"/>
  <c r="G91" i="2"/>
  <c r="W91" i="2" s="1"/>
  <c r="Y91" i="2" s="1"/>
  <c r="Z91" i="2" s="1"/>
  <c r="G90" i="2" l="1"/>
  <c r="W90" i="2" s="1"/>
  <c r="Y90" i="2" s="1"/>
  <c r="Z90" i="2" s="1"/>
  <c r="G89" i="2"/>
  <c r="W89" i="2" s="1"/>
  <c r="Y89" i="2" s="1"/>
  <c r="Z89" i="2" s="1"/>
  <c r="G88" i="2"/>
  <c r="W88" i="2" s="1"/>
  <c r="Y88" i="2" s="1"/>
  <c r="Z88" i="2" s="1"/>
  <c r="G87" i="2"/>
  <c r="W87" i="2" s="1"/>
  <c r="Y87" i="2" s="1"/>
  <c r="Z87" i="2" s="1"/>
  <c r="G86" i="2"/>
  <c r="W86" i="2" s="1"/>
  <c r="Y86" i="2" s="1"/>
  <c r="Z86" i="2" s="1"/>
  <c r="G85" i="2"/>
  <c r="W85" i="2" s="1"/>
  <c r="Y85" i="2" s="1"/>
  <c r="Z85" i="2" s="1"/>
  <c r="G84" i="2"/>
  <c r="W84" i="2" s="1"/>
  <c r="Y84" i="2" s="1"/>
  <c r="Z84" i="2" s="1"/>
  <c r="G83" i="2" l="1"/>
  <c r="W83" i="2" s="1"/>
  <c r="Y83" i="2" s="1"/>
  <c r="Z83" i="2" s="1"/>
  <c r="G82" i="2"/>
  <c r="W82" i="2" s="1"/>
  <c r="Y82" i="2" s="1"/>
  <c r="Z82" i="2" s="1"/>
  <c r="G81" i="2"/>
  <c r="W81" i="2" s="1"/>
  <c r="Y81" i="2" s="1"/>
  <c r="Z81" i="2" s="1"/>
  <c r="G80" i="2"/>
  <c r="W80" i="2" s="1"/>
  <c r="Y80" i="2" s="1"/>
  <c r="Z80" i="2" s="1"/>
  <c r="G79" i="2"/>
  <c r="W79" i="2" s="1"/>
  <c r="Y79" i="2" s="1"/>
  <c r="Z79" i="2" s="1"/>
  <c r="G78" i="2"/>
  <c r="W78" i="2" s="1"/>
  <c r="Y78" i="2" s="1"/>
  <c r="Z78" i="2" s="1"/>
  <c r="G77" i="2"/>
  <c r="W77" i="2" s="1"/>
  <c r="Y77" i="2" s="1"/>
  <c r="Z77" i="2" s="1"/>
  <c r="G76" i="2"/>
  <c r="W76" i="2" s="1"/>
  <c r="Y76" i="2" s="1"/>
  <c r="Z76" i="2" s="1"/>
  <c r="G75" i="2"/>
  <c r="W75" i="2" s="1"/>
  <c r="Y75" i="2" s="1"/>
  <c r="Z75" i="2" s="1"/>
  <c r="G74" i="2"/>
  <c r="W74" i="2" s="1"/>
  <c r="Y74" i="2" s="1"/>
  <c r="Z74" i="2" s="1"/>
  <c r="G73" i="2"/>
  <c r="W73" i="2" s="1"/>
  <c r="Y73" i="2" s="1"/>
  <c r="Z73" i="2" s="1"/>
  <c r="G72" i="2"/>
  <c r="W72" i="2" s="1"/>
  <c r="Y72" i="2" s="1"/>
  <c r="Z72" i="2" s="1"/>
  <c r="G22" i="2"/>
  <c r="W22" i="2" s="1"/>
  <c r="G21" i="2"/>
  <c r="W21" i="2" s="1"/>
  <c r="G20" i="2"/>
  <c r="W20" i="2" s="1"/>
  <c r="G19" i="2"/>
  <c r="W19" i="2" s="1"/>
  <c r="G18" i="2"/>
  <c r="W18" i="2" s="1"/>
  <c r="G17" i="2"/>
  <c r="W17" i="2" s="1"/>
  <c r="G16" i="2"/>
  <c r="W16" i="2" s="1"/>
  <c r="X16" i="2" l="1"/>
  <c r="Y16" i="2" s="1"/>
  <c r="Z16" i="2" s="1"/>
  <c r="X20" i="2"/>
  <c r="Y20" i="2" s="1"/>
  <c r="Z20" i="2" s="1"/>
  <c r="X18" i="2"/>
  <c r="X19" i="2"/>
  <c r="Y19" i="2" s="1"/>
  <c r="Z19" i="2" s="1"/>
  <c r="X17" i="2"/>
  <c r="Y17" i="2" s="1"/>
  <c r="Z17" i="2" s="1"/>
  <c r="X21" i="2"/>
  <c r="Y21" i="2" s="1"/>
  <c r="Z21" i="2" s="1"/>
  <c r="Y18" i="2"/>
  <c r="Z18" i="2" s="1"/>
  <c r="X22" i="2"/>
  <c r="Y22" i="2" s="1"/>
  <c r="Z22" i="2" s="1"/>
  <c r="J30" i="1"/>
  <c r="J215" i="2" l="1"/>
  <c r="G215" i="2"/>
  <c r="J27" i="1" l="1"/>
  <c r="J28" i="1"/>
  <c r="H30" i="1"/>
  <c r="G30" i="1"/>
  <c r="F30" i="1"/>
  <c r="E30" i="1"/>
  <c r="D30" i="1"/>
  <c r="J29" i="1"/>
  <c r="N29" i="1" s="1"/>
  <c r="K29" i="1" l="1"/>
  <c r="B29" i="1"/>
  <c r="I29" i="1"/>
  <c r="V232" i="2"/>
  <c r="V231" i="2"/>
  <c r="V218" i="2"/>
  <c r="V217" i="2"/>
  <c r="V215" i="2"/>
  <c r="V214" i="2"/>
  <c r="V213" i="2"/>
  <c r="V212" i="2"/>
  <c r="T211" i="2"/>
  <c r="V210" i="2"/>
  <c r="V209" i="2"/>
  <c r="V208" i="2"/>
  <c r="T207" i="2"/>
  <c r="V206" i="2"/>
  <c r="V205" i="2"/>
  <c r="V204" i="2"/>
  <c r="V203" i="2"/>
  <c r="T202" i="2"/>
  <c r="V201" i="2"/>
  <c r="V200" i="2"/>
  <c r="V199" i="2"/>
  <c r="V198" i="2"/>
  <c r="T197" i="2"/>
  <c r="T195" i="2"/>
  <c r="V194" i="2"/>
  <c r="V193" i="2"/>
  <c r="V192" i="2"/>
  <c r="V191" i="2"/>
  <c r="T189" i="2"/>
  <c r="V188" i="2"/>
  <c r="V187" i="2"/>
  <c r="T185" i="2"/>
  <c r="V184" i="2"/>
  <c r="V183" i="2"/>
  <c r="V182" i="2"/>
  <c r="V181" i="2"/>
  <c r="V180" i="2"/>
  <c r="T178" i="2"/>
  <c r="V177" i="2"/>
  <c r="V176" i="2"/>
  <c r="V175" i="2"/>
  <c r="V173" i="2"/>
  <c r="V172" i="2"/>
  <c r="V171" i="2"/>
  <c r="T169" i="2"/>
  <c r="V168" i="2"/>
  <c r="V167" i="2"/>
  <c r="V166" i="2"/>
  <c r="V165" i="2"/>
  <c r="V164" i="2"/>
  <c r="V163" i="2"/>
  <c r="T161" i="2"/>
  <c r="V160" i="2"/>
  <c r="V159" i="2"/>
  <c r="V158" i="2"/>
  <c r="V157" i="2"/>
  <c r="V155" i="2"/>
  <c r="V154" i="2"/>
  <c r="V153" i="2"/>
  <c r="V152" i="2"/>
  <c r="V151" i="2"/>
  <c r="V150" i="2"/>
  <c r="V149" i="2"/>
  <c r="V146" i="2"/>
  <c r="V145" i="2"/>
  <c r="V144" i="2"/>
  <c r="T143" i="2"/>
  <c r="V142" i="2"/>
  <c r="V141" i="2"/>
  <c r="V140" i="2"/>
  <c r="T139" i="2"/>
  <c r="V138" i="2"/>
  <c r="V137" i="2"/>
  <c r="V136" i="2"/>
  <c r="T135" i="2"/>
  <c r="V132" i="2"/>
  <c r="V131" i="2"/>
  <c r="V130" i="2"/>
  <c r="T129" i="2"/>
  <c r="V128" i="2"/>
  <c r="V127" i="2"/>
  <c r="V126" i="2"/>
  <c r="T125" i="2"/>
  <c r="V124" i="2"/>
  <c r="V123" i="2"/>
  <c r="V122" i="2"/>
  <c r="T121" i="2"/>
  <c r="V118" i="2"/>
  <c r="V117" i="2"/>
  <c r="V116" i="2"/>
  <c r="T115" i="2"/>
  <c r="V109" i="2"/>
  <c r="V108" i="2"/>
  <c r="T107" i="2"/>
  <c r="V106" i="2"/>
  <c r="V105" i="2"/>
  <c r="V104" i="2"/>
  <c r="T103" i="2"/>
  <c r="V71" i="2"/>
  <c r="V70" i="2"/>
  <c r="T69" i="2"/>
  <c r="V68" i="2"/>
  <c r="V67" i="2"/>
  <c r="V66" i="2"/>
  <c r="T65" i="2"/>
  <c r="V62" i="2"/>
  <c r="V61" i="2"/>
  <c r="T60" i="2"/>
  <c r="V59" i="2"/>
  <c r="V58" i="2"/>
  <c r="V57" i="2"/>
  <c r="T56" i="2"/>
  <c r="V53" i="2"/>
  <c r="V52" i="2"/>
  <c r="V51" i="2"/>
  <c r="T50" i="2"/>
  <c r="V49" i="2"/>
  <c r="V48" i="2"/>
  <c r="V47" i="2"/>
  <c r="T46" i="2"/>
  <c r="V45" i="2"/>
  <c r="V44" i="2"/>
  <c r="V43" i="2"/>
  <c r="T42" i="2"/>
  <c r="V39" i="2"/>
  <c r="V38" i="2"/>
  <c r="V37" i="2"/>
  <c r="T36" i="2"/>
  <c r="V31" i="2"/>
  <c r="V30" i="2"/>
  <c r="V29" i="2"/>
  <c r="T28" i="2"/>
  <c r="V27" i="2"/>
  <c r="V26" i="2"/>
  <c r="V25" i="2"/>
  <c r="T24" i="2"/>
  <c r="T13" i="2"/>
  <c r="P232" i="2"/>
  <c r="P231" i="2"/>
  <c r="P218" i="2"/>
  <c r="P217" i="2"/>
  <c r="P215" i="2"/>
  <c r="P214" i="2"/>
  <c r="P213" i="2"/>
  <c r="P212" i="2"/>
  <c r="N211" i="2"/>
  <c r="P210" i="2"/>
  <c r="P209" i="2"/>
  <c r="P208" i="2"/>
  <c r="N207" i="2"/>
  <c r="P206" i="2"/>
  <c r="P205" i="2"/>
  <c r="P204" i="2"/>
  <c r="P203" i="2"/>
  <c r="N202" i="2"/>
  <c r="P201" i="2"/>
  <c r="P200" i="2"/>
  <c r="P199" i="2"/>
  <c r="P198" i="2"/>
  <c r="N197" i="2"/>
  <c r="N195" i="2"/>
  <c r="P194" i="2"/>
  <c r="P193" i="2"/>
  <c r="P192" i="2"/>
  <c r="P191" i="2"/>
  <c r="N189" i="2"/>
  <c r="P188" i="2"/>
  <c r="P187" i="2"/>
  <c r="N185" i="2"/>
  <c r="P184" i="2"/>
  <c r="P183" i="2"/>
  <c r="P182" i="2"/>
  <c r="P181" i="2"/>
  <c r="P180" i="2"/>
  <c r="N178" i="2"/>
  <c r="P177" i="2"/>
  <c r="P176" i="2"/>
  <c r="P175" i="2"/>
  <c r="P173" i="2"/>
  <c r="P172" i="2"/>
  <c r="P171" i="2"/>
  <c r="N169" i="2"/>
  <c r="P168" i="2"/>
  <c r="P167" i="2"/>
  <c r="P166" i="2"/>
  <c r="P165" i="2"/>
  <c r="P164" i="2"/>
  <c r="P163" i="2"/>
  <c r="N161" i="2"/>
  <c r="P160" i="2"/>
  <c r="P159" i="2"/>
  <c r="P158" i="2"/>
  <c r="P157" i="2"/>
  <c r="P155" i="2"/>
  <c r="P154" i="2"/>
  <c r="P153" i="2"/>
  <c r="P152" i="2"/>
  <c r="P151" i="2"/>
  <c r="P150" i="2"/>
  <c r="P149" i="2"/>
  <c r="P146" i="2"/>
  <c r="P145" i="2"/>
  <c r="P144" i="2"/>
  <c r="N143" i="2"/>
  <c r="P142" i="2"/>
  <c r="P141" i="2"/>
  <c r="P140" i="2"/>
  <c r="N139" i="2"/>
  <c r="P138" i="2"/>
  <c r="P137" i="2"/>
  <c r="P136" i="2"/>
  <c r="N135" i="2"/>
  <c r="P132" i="2"/>
  <c r="P131" i="2"/>
  <c r="P130" i="2"/>
  <c r="N129" i="2"/>
  <c r="P128" i="2"/>
  <c r="P127" i="2"/>
  <c r="P126" i="2"/>
  <c r="N125" i="2"/>
  <c r="P124" i="2"/>
  <c r="P123" i="2"/>
  <c r="P122" i="2"/>
  <c r="N121" i="2"/>
  <c r="P118" i="2"/>
  <c r="P117" i="2"/>
  <c r="P116" i="2"/>
  <c r="N115" i="2"/>
  <c r="P109" i="2"/>
  <c r="P108" i="2"/>
  <c r="N107" i="2"/>
  <c r="P106" i="2"/>
  <c r="P105" i="2"/>
  <c r="P104" i="2"/>
  <c r="N103" i="2"/>
  <c r="P71" i="2"/>
  <c r="P70" i="2"/>
  <c r="N69" i="2"/>
  <c r="P68" i="2"/>
  <c r="P67" i="2"/>
  <c r="P66" i="2"/>
  <c r="N65" i="2"/>
  <c r="P62" i="2"/>
  <c r="P61" i="2"/>
  <c r="N60" i="2"/>
  <c r="P59" i="2"/>
  <c r="P58" i="2"/>
  <c r="P57" i="2"/>
  <c r="N56" i="2"/>
  <c r="P53" i="2"/>
  <c r="P52" i="2"/>
  <c r="P51" i="2"/>
  <c r="N50" i="2"/>
  <c r="P49" i="2"/>
  <c r="P48" i="2"/>
  <c r="P47" i="2"/>
  <c r="N46" i="2"/>
  <c r="P45" i="2"/>
  <c r="P44" i="2"/>
  <c r="P43" i="2"/>
  <c r="N42" i="2"/>
  <c r="P39" i="2"/>
  <c r="P38" i="2"/>
  <c r="P37" i="2"/>
  <c r="N36" i="2"/>
  <c r="P31" i="2"/>
  <c r="P30" i="2"/>
  <c r="P29" i="2"/>
  <c r="N28" i="2"/>
  <c r="P27" i="2"/>
  <c r="P26" i="2"/>
  <c r="P25" i="2"/>
  <c r="N24" i="2"/>
  <c r="N13" i="2"/>
  <c r="J232" i="2"/>
  <c r="J231" i="2"/>
  <c r="J218" i="2"/>
  <c r="J217" i="2"/>
  <c r="J214" i="2"/>
  <c r="J213" i="2"/>
  <c r="J212" i="2"/>
  <c r="H211" i="2"/>
  <c r="J210" i="2"/>
  <c r="J209" i="2"/>
  <c r="J208" i="2"/>
  <c r="H207" i="2"/>
  <c r="J206" i="2"/>
  <c r="J205" i="2"/>
  <c r="J204" i="2"/>
  <c r="J203" i="2"/>
  <c r="H202" i="2"/>
  <c r="J201" i="2"/>
  <c r="J200" i="2"/>
  <c r="J199" i="2"/>
  <c r="J198" i="2"/>
  <c r="H197" i="2"/>
  <c r="H195" i="2"/>
  <c r="J194" i="2"/>
  <c r="J193" i="2"/>
  <c r="J192" i="2"/>
  <c r="J191" i="2"/>
  <c r="H189" i="2"/>
  <c r="J188" i="2"/>
  <c r="J187" i="2"/>
  <c r="H185" i="2"/>
  <c r="J184" i="2"/>
  <c r="J183" i="2"/>
  <c r="J182" i="2"/>
  <c r="J181" i="2"/>
  <c r="J180" i="2"/>
  <c r="H178" i="2"/>
  <c r="J177" i="2"/>
  <c r="J176" i="2"/>
  <c r="J175" i="2"/>
  <c r="J173" i="2"/>
  <c r="J172" i="2"/>
  <c r="J171" i="2"/>
  <c r="H169" i="2"/>
  <c r="J168" i="2"/>
  <c r="J167" i="2"/>
  <c r="J166" i="2"/>
  <c r="J165" i="2"/>
  <c r="J164" i="2"/>
  <c r="J163" i="2"/>
  <c r="H161" i="2"/>
  <c r="J160" i="2"/>
  <c r="J159" i="2"/>
  <c r="J158" i="2"/>
  <c r="J157" i="2"/>
  <c r="J155" i="2"/>
  <c r="J154" i="2"/>
  <c r="J153" i="2"/>
  <c r="J152" i="2"/>
  <c r="J151" i="2"/>
  <c r="J150" i="2"/>
  <c r="J149" i="2"/>
  <c r="J146" i="2"/>
  <c r="J145" i="2"/>
  <c r="J144" i="2"/>
  <c r="H143" i="2"/>
  <c r="J142" i="2"/>
  <c r="J141" i="2"/>
  <c r="J140" i="2"/>
  <c r="H139" i="2"/>
  <c r="J138" i="2"/>
  <c r="J137" i="2"/>
  <c r="J136" i="2"/>
  <c r="H135" i="2"/>
  <c r="J132" i="2"/>
  <c r="J131" i="2"/>
  <c r="J130" i="2"/>
  <c r="H129" i="2"/>
  <c r="J128" i="2"/>
  <c r="J127" i="2"/>
  <c r="J126" i="2"/>
  <c r="H125" i="2"/>
  <c r="J124" i="2"/>
  <c r="J123" i="2"/>
  <c r="J122" i="2"/>
  <c r="H121" i="2"/>
  <c r="J118" i="2"/>
  <c r="J117" i="2"/>
  <c r="J116" i="2"/>
  <c r="J115" i="2" s="1"/>
  <c r="H115" i="2"/>
  <c r="J109" i="2"/>
  <c r="J108" i="2"/>
  <c r="H107" i="2"/>
  <c r="J106" i="2"/>
  <c r="J105" i="2"/>
  <c r="J104" i="2"/>
  <c r="H103" i="2"/>
  <c r="J71" i="2"/>
  <c r="J70" i="2"/>
  <c r="H69" i="2"/>
  <c r="J68" i="2"/>
  <c r="J67" i="2"/>
  <c r="J66" i="2"/>
  <c r="H65" i="2"/>
  <c r="J59" i="2"/>
  <c r="J58" i="2"/>
  <c r="J57" i="2"/>
  <c r="H56" i="2"/>
  <c r="J53" i="2"/>
  <c r="J52" i="2"/>
  <c r="J51" i="2"/>
  <c r="H50" i="2"/>
  <c r="J49" i="2"/>
  <c r="J48" i="2"/>
  <c r="J47" i="2"/>
  <c r="H46" i="2"/>
  <c r="J45" i="2"/>
  <c r="J44" i="2"/>
  <c r="J43" i="2"/>
  <c r="H42" i="2"/>
  <c r="J39" i="2"/>
  <c r="J38" i="2"/>
  <c r="J37" i="2"/>
  <c r="H36" i="2"/>
  <c r="J31" i="2"/>
  <c r="J30" i="2"/>
  <c r="J29" i="2"/>
  <c r="H28" i="2"/>
  <c r="J27" i="2"/>
  <c r="J26" i="2"/>
  <c r="J25" i="2"/>
  <c r="H24" i="2"/>
  <c r="H13" i="2"/>
  <c r="X217" i="2" l="1"/>
  <c r="X53" i="2"/>
  <c r="X59" i="2"/>
  <c r="X218" i="2"/>
  <c r="X61" i="2"/>
  <c r="X44" i="2"/>
  <c r="X48" i="2"/>
  <c r="X58" i="2"/>
  <c r="X52" i="2"/>
  <c r="X37" i="2"/>
  <c r="X43" i="2"/>
  <c r="X47" i="2"/>
  <c r="X51" i="2"/>
  <c r="X215" i="2"/>
  <c r="X67" i="2"/>
  <c r="X71" i="2"/>
  <c r="X105" i="2"/>
  <c r="X109" i="2"/>
  <c r="X145" i="2"/>
  <c r="X151" i="2"/>
  <c r="X155" i="2"/>
  <c r="X160" i="2"/>
  <c r="X165" i="2"/>
  <c r="X175" i="2"/>
  <c r="X184" i="2"/>
  <c r="X194" i="2"/>
  <c r="X199" i="2"/>
  <c r="X153" i="2"/>
  <c r="X158" i="2"/>
  <c r="X163" i="2"/>
  <c r="X167" i="2"/>
  <c r="X177" i="2"/>
  <c r="X182" i="2"/>
  <c r="X192" i="2"/>
  <c r="X201" i="2"/>
  <c r="X205" i="2"/>
  <c r="X209" i="2"/>
  <c r="X213" i="2"/>
  <c r="X27" i="2"/>
  <c r="X39" i="2"/>
  <c r="X49" i="2"/>
  <c r="X31" i="2"/>
  <c r="X45" i="2"/>
  <c r="X68" i="2"/>
  <c r="X118" i="2"/>
  <c r="X124" i="2"/>
  <c r="X128" i="2"/>
  <c r="X132" i="2"/>
  <c r="X138" i="2"/>
  <c r="X142" i="2"/>
  <c r="X146" i="2"/>
  <c r="X152" i="2"/>
  <c r="X157" i="2"/>
  <c r="X166" i="2"/>
  <c r="X171" i="2"/>
  <c r="X176" i="2"/>
  <c r="X181" i="2"/>
  <c r="X191" i="2"/>
  <c r="X200" i="2"/>
  <c r="X204" i="2"/>
  <c r="X208" i="2"/>
  <c r="P42" i="2"/>
  <c r="P50" i="2"/>
  <c r="P56" i="2"/>
  <c r="X231" i="2"/>
  <c r="X62" i="2"/>
  <c r="V115" i="2"/>
  <c r="V139" i="2"/>
  <c r="V197" i="2"/>
  <c r="X66" i="2"/>
  <c r="J103" i="2"/>
  <c r="V42" i="2"/>
  <c r="V50" i="2"/>
  <c r="V56" i="2"/>
  <c r="V60" i="2"/>
  <c r="P60" i="2"/>
  <c r="P63" i="2" s="1"/>
  <c r="J107" i="2"/>
  <c r="X150" i="2"/>
  <c r="X210" i="2"/>
  <c r="X26" i="2"/>
  <c r="X30" i="2"/>
  <c r="X38" i="2"/>
  <c r="X108" i="2"/>
  <c r="X116" i="2"/>
  <c r="J121" i="2"/>
  <c r="X130" i="2"/>
  <c r="X206" i="2"/>
  <c r="X117" i="2"/>
  <c r="X127" i="2"/>
  <c r="X131" i="2"/>
  <c r="P185" i="2"/>
  <c r="P202" i="2"/>
  <c r="X232" i="2"/>
  <c r="X159" i="2"/>
  <c r="J185" i="2"/>
  <c r="J202" i="2"/>
  <c r="P65" i="2"/>
  <c r="V65" i="2"/>
  <c r="X154" i="2"/>
  <c r="X214" i="2"/>
  <c r="P13" i="2"/>
  <c r="N33" i="2" s="1"/>
  <c r="P24" i="2"/>
  <c r="N34" i="2" s="1"/>
  <c r="P34" i="2" s="1"/>
  <c r="X29" i="2"/>
  <c r="P36" i="2"/>
  <c r="N54" i="2"/>
  <c r="V24" i="2"/>
  <c r="T34" i="2" s="1"/>
  <c r="V34" i="2" s="1"/>
  <c r="V36" i="2"/>
  <c r="T54" i="2"/>
  <c r="J56" i="2"/>
  <c r="J63" i="2" s="1"/>
  <c r="X57" i="2"/>
  <c r="J69" i="2"/>
  <c r="X70" i="2"/>
  <c r="X140" i="2"/>
  <c r="X198" i="2"/>
  <c r="J125" i="2"/>
  <c r="X126" i="2"/>
  <c r="J129" i="2"/>
  <c r="J211" i="2"/>
  <c r="X212" i="2"/>
  <c r="V185" i="2"/>
  <c r="V202" i="2"/>
  <c r="X25" i="2"/>
  <c r="X104" i="2"/>
  <c r="X106" i="2"/>
  <c r="X123" i="2"/>
  <c r="J135" i="2"/>
  <c r="J139" i="2"/>
  <c r="J143" i="2"/>
  <c r="J161" i="2"/>
  <c r="X149" i="2"/>
  <c r="J178" i="2"/>
  <c r="J189" i="2"/>
  <c r="X187" i="2"/>
  <c r="X122" i="2"/>
  <c r="X172" i="2"/>
  <c r="X203" i="2"/>
  <c r="J13" i="2"/>
  <c r="H33" i="2" s="1"/>
  <c r="J28" i="2"/>
  <c r="H35" i="2" s="1"/>
  <c r="J35" i="2" s="1"/>
  <c r="J36" i="2"/>
  <c r="J42" i="2"/>
  <c r="J46" i="2"/>
  <c r="H54" i="2"/>
  <c r="X137" i="2"/>
  <c r="X141" i="2"/>
  <c r="X144" i="2"/>
  <c r="X164" i="2"/>
  <c r="X168" i="2"/>
  <c r="X173" i="2"/>
  <c r="X183" i="2"/>
  <c r="X188" i="2"/>
  <c r="X193" i="2"/>
  <c r="P115" i="2"/>
  <c r="P139" i="2"/>
  <c r="P197" i="2"/>
  <c r="X136" i="2"/>
  <c r="X180" i="2"/>
  <c r="P103" i="2"/>
  <c r="P107" i="2"/>
  <c r="P207" i="2"/>
  <c r="P211" i="2"/>
  <c r="V103" i="2"/>
  <c r="V107" i="2"/>
  <c r="V207" i="2"/>
  <c r="V211" i="2"/>
  <c r="P125" i="2"/>
  <c r="P129" i="2"/>
  <c r="P135" i="2"/>
  <c r="N147" i="2"/>
  <c r="P161" i="2"/>
  <c r="P169" i="2"/>
  <c r="P195" i="2"/>
  <c r="V13" i="2"/>
  <c r="T33" i="2" s="1"/>
  <c r="V125" i="2"/>
  <c r="V129" i="2"/>
  <c r="V135" i="2"/>
  <c r="T147" i="2"/>
  <c r="V161" i="2"/>
  <c r="V169" i="2"/>
  <c r="V195" i="2"/>
  <c r="H119" i="2"/>
  <c r="H233" i="2"/>
  <c r="J24" i="2"/>
  <c r="H34" i="2" s="1"/>
  <c r="J50" i="2"/>
  <c r="H63" i="2"/>
  <c r="J65" i="2"/>
  <c r="H147" i="2"/>
  <c r="J169" i="2"/>
  <c r="J195" i="2"/>
  <c r="J197" i="2"/>
  <c r="J207" i="2"/>
  <c r="P28" i="2"/>
  <c r="N35" i="2" s="1"/>
  <c r="P35" i="2" s="1"/>
  <c r="P46" i="2"/>
  <c r="N63" i="2"/>
  <c r="P69" i="2"/>
  <c r="N119" i="2"/>
  <c r="P121" i="2"/>
  <c r="P143" i="2"/>
  <c r="P178" i="2"/>
  <c r="P189" i="2"/>
  <c r="N233" i="2"/>
  <c r="V28" i="2"/>
  <c r="T35" i="2" s="1"/>
  <c r="V35" i="2" s="1"/>
  <c r="V46" i="2"/>
  <c r="T63" i="2"/>
  <c r="V69" i="2"/>
  <c r="T119" i="2"/>
  <c r="V121" i="2"/>
  <c r="V143" i="2"/>
  <c r="V178" i="2"/>
  <c r="V189" i="2"/>
  <c r="T233" i="2"/>
  <c r="S188" i="2"/>
  <c r="M188" i="2"/>
  <c r="G188" i="2"/>
  <c r="G194" i="2"/>
  <c r="M194" i="2"/>
  <c r="E211" i="2"/>
  <c r="X115" i="2" l="1"/>
  <c r="X135" i="2"/>
  <c r="X60" i="2"/>
  <c r="X50" i="2"/>
  <c r="X36" i="2"/>
  <c r="X42" i="2"/>
  <c r="X56" i="2"/>
  <c r="X107" i="2"/>
  <c r="X46" i="2"/>
  <c r="X207" i="2"/>
  <c r="X143" i="2"/>
  <c r="X211" i="2"/>
  <c r="V54" i="2"/>
  <c r="X195" i="2"/>
  <c r="X202" i="2"/>
  <c r="X129" i="2"/>
  <c r="V63" i="2"/>
  <c r="P54" i="2"/>
  <c r="X65" i="2"/>
  <c r="X24" i="2"/>
  <c r="X185" i="2"/>
  <c r="X125" i="2"/>
  <c r="X197" i="2"/>
  <c r="X169" i="2"/>
  <c r="X178" i="2"/>
  <c r="P133" i="2"/>
  <c r="P233" i="2"/>
  <c r="X28" i="2"/>
  <c r="X161" i="2"/>
  <c r="P147" i="2"/>
  <c r="P119" i="2"/>
  <c r="X189" i="2"/>
  <c r="X103" i="2"/>
  <c r="V119" i="2"/>
  <c r="J147" i="2"/>
  <c r="J133" i="2"/>
  <c r="X139" i="2"/>
  <c r="V133" i="2"/>
  <c r="J54" i="2"/>
  <c r="V147" i="2"/>
  <c r="W188" i="2"/>
  <c r="Y188" i="2" s="1"/>
  <c r="Z188" i="2" s="1"/>
  <c r="J119" i="2"/>
  <c r="X35" i="2"/>
  <c r="V233" i="2"/>
  <c r="X121" i="2"/>
  <c r="J233" i="2"/>
  <c r="J34" i="2"/>
  <c r="T32" i="2"/>
  <c r="V33" i="2"/>
  <c r="V32" i="2" s="1"/>
  <c r="V40" i="2" s="1"/>
  <c r="N32" i="2"/>
  <c r="P33" i="2"/>
  <c r="P32" i="2" s="1"/>
  <c r="P40" i="2" s="1"/>
  <c r="J33" i="2"/>
  <c r="H32" i="2"/>
  <c r="E125" i="2"/>
  <c r="E129" i="2"/>
  <c r="E121" i="2"/>
  <c r="E56" i="2"/>
  <c r="E63" i="2" s="1"/>
  <c r="X63" i="2" l="1"/>
  <c r="X133" i="2"/>
  <c r="X233" i="2"/>
  <c r="X235" i="2" s="1"/>
  <c r="X54" i="2"/>
  <c r="X147" i="2"/>
  <c r="V234" i="2"/>
  <c r="L28" i="1" s="1"/>
  <c r="V236" i="2" s="1"/>
  <c r="P234" i="2"/>
  <c r="P236" i="2" s="1"/>
  <c r="X34" i="2"/>
  <c r="J32" i="2"/>
  <c r="J40" i="2" s="1"/>
  <c r="J234" i="2" s="1"/>
  <c r="C30" i="1" s="1"/>
  <c r="Q211" i="2"/>
  <c r="K211" i="2"/>
  <c r="Q207" i="2"/>
  <c r="K207" i="2"/>
  <c r="E207" i="2"/>
  <c r="Q202" i="2"/>
  <c r="K202" i="2"/>
  <c r="E202" i="2"/>
  <c r="Q197" i="2"/>
  <c r="K197" i="2"/>
  <c r="E197" i="2"/>
  <c r="G201" i="2"/>
  <c r="Q195" i="2"/>
  <c r="K195" i="2"/>
  <c r="E195" i="2"/>
  <c r="Q189" i="2"/>
  <c r="K189" i="2"/>
  <c r="E189" i="2"/>
  <c r="E185" i="2"/>
  <c r="Q178" i="2"/>
  <c r="K178" i="2"/>
  <c r="E178" i="2"/>
  <c r="Q169" i="2"/>
  <c r="K169" i="2"/>
  <c r="E169" i="2"/>
  <c r="Q161" i="2"/>
  <c r="K161" i="2"/>
  <c r="E161" i="2"/>
  <c r="Q143" i="2"/>
  <c r="K143" i="2"/>
  <c r="E143" i="2"/>
  <c r="Q139" i="2"/>
  <c r="K139" i="2"/>
  <c r="E139" i="2"/>
  <c r="Q135" i="2"/>
  <c r="K135" i="2"/>
  <c r="E135" i="2"/>
  <c r="Q129" i="2"/>
  <c r="K129" i="2"/>
  <c r="Q125" i="2"/>
  <c r="K125" i="2"/>
  <c r="Q121" i="2"/>
  <c r="K121" i="2"/>
  <c r="Q115" i="2"/>
  <c r="K115" i="2"/>
  <c r="E115" i="2"/>
  <c r="Q107" i="2"/>
  <c r="K107" i="2"/>
  <c r="E107" i="2"/>
  <c r="Q103" i="2"/>
  <c r="K103" i="2"/>
  <c r="E103" i="2"/>
  <c r="Q69" i="2"/>
  <c r="K69" i="2"/>
  <c r="Q65" i="2"/>
  <c r="K65" i="2"/>
  <c r="E65" i="2"/>
  <c r="E50" i="2"/>
  <c r="K50" i="2"/>
  <c r="Q50" i="2"/>
  <c r="Q46" i="2"/>
  <c r="K46" i="2"/>
  <c r="E46" i="2"/>
  <c r="Q42" i="2"/>
  <c r="K42" i="2"/>
  <c r="E42" i="2"/>
  <c r="Q36" i="2"/>
  <c r="K36" i="2"/>
  <c r="E36" i="2"/>
  <c r="E28" i="2"/>
  <c r="K28" i="2"/>
  <c r="Q28" i="2"/>
  <c r="Q24" i="2"/>
  <c r="K24" i="2"/>
  <c r="E24" i="2"/>
  <c r="Q13" i="2"/>
  <c r="K13" i="2"/>
  <c r="K28" i="1" l="1"/>
  <c r="K30" i="1" s="1"/>
  <c r="L30" i="1"/>
  <c r="X32" i="2"/>
  <c r="J236" i="2"/>
  <c r="E233" i="2"/>
  <c r="K54" i="2"/>
  <c r="E119" i="2"/>
  <c r="K233" i="2"/>
  <c r="Q54" i="2"/>
  <c r="E54" i="2"/>
  <c r="Q233" i="2"/>
  <c r="B28" i="1" l="1"/>
  <c r="B30" i="1" s="1"/>
  <c r="M29" i="1"/>
  <c r="M30" i="1" s="1"/>
  <c r="N30" i="1"/>
  <c r="I28" i="1"/>
  <c r="I30" i="1" s="1"/>
  <c r="M130" i="2"/>
  <c r="E147" i="2"/>
  <c r="Q147" i="2"/>
  <c r="K147" i="2"/>
  <c r="Q185" i="2"/>
  <c r="K185" i="2"/>
  <c r="K60" i="2"/>
  <c r="M232" i="2"/>
  <c r="G232" i="2"/>
  <c r="G231" i="2"/>
  <c r="Q60" i="2"/>
  <c r="A4" i="2" l="1"/>
  <c r="A3" i="2"/>
  <c r="A2" i="2"/>
  <c r="S231" i="2" l="1"/>
  <c r="M231" i="2"/>
  <c r="S218" i="2"/>
  <c r="M218" i="2"/>
  <c r="G218" i="2"/>
  <c r="S217" i="2"/>
  <c r="M217" i="2"/>
  <c r="G217" i="2"/>
  <c r="S215" i="2"/>
  <c r="M215" i="2"/>
  <c r="S214" i="2"/>
  <c r="M214" i="2"/>
  <c r="G214" i="2"/>
  <c r="S213" i="2"/>
  <c r="M213" i="2"/>
  <c r="G213" i="2"/>
  <c r="S212" i="2"/>
  <c r="M212" i="2"/>
  <c r="G212" i="2"/>
  <c r="S210" i="2"/>
  <c r="M210" i="2"/>
  <c r="G210" i="2"/>
  <c r="S209" i="2"/>
  <c r="M209" i="2"/>
  <c r="G209" i="2"/>
  <c r="S208" i="2"/>
  <c r="M208" i="2"/>
  <c r="G208" i="2"/>
  <c r="S205" i="2"/>
  <c r="M205" i="2"/>
  <c r="G205" i="2"/>
  <c r="S204" i="2"/>
  <c r="M204" i="2"/>
  <c r="G204" i="2"/>
  <c r="S203" i="2"/>
  <c r="M203" i="2"/>
  <c r="G203" i="2"/>
  <c r="S201" i="2"/>
  <c r="M201" i="2"/>
  <c r="S200" i="2"/>
  <c r="M200" i="2"/>
  <c r="G200" i="2"/>
  <c r="S199" i="2"/>
  <c r="M199" i="2"/>
  <c r="G199" i="2"/>
  <c r="S198" i="2"/>
  <c r="M198" i="2"/>
  <c r="G198" i="2"/>
  <c r="S193" i="2"/>
  <c r="M193" i="2"/>
  <c r="G193" i="2"/>
  <c r="S192" i="2"/>
  <c r="M192" i="2"/>
  <c r="G192" i="2"/>
  <c r="S191" i="2"/>
  <c r="M191" i="2"/>
  <c r="G191" i="2"/>
  <c r="S187" i="2"/>
  <c r="M187" i="2"/>
  <c r="G187" i="2"/>
  <c r="S183" i="2"/>
  <c r="M183" i="2"/>
  <c r="G183" i="2"/>
  <c r="S182" i="2"/>
  <c r="M182" i="2"/>
  <c r="G182" i="2"/>
  <c r="S181" i="2"/>
  <c r="M181" i="2"/>
  <c r="G181" i="2"/>
  <c r="S180" i="2"/>
  <c r="M180" i="2"/>
  <c r="G180" i="2"/>
  <c r="S176" i="2"/>
  <c r="M176" i="2"/>
  <c r="G176" i="2"/>
  <c r="S175" i="2"/>
  <c r="M175" i="2"/>
  <c r="G175" i="2"/>
  <c r="S173" i="2"/>
  <c r="M173" i="2"/>
  <c r="G173" i="2"/>
  <c r="S172" i="2"/>
  <c r="M172" i="2"/>
  <c r="G172" i="2"/>
  <c r="S171" i="2"/>
  <c r="M171" i="2"/>
  <c r="G171" i="2"/>
  <c r="S167" i="2"/>
  <c r="M167" i="2"/>
  <c r="G167" i="2"/>
  <c r="S166" i="2"/>
  <c r="M166" i="2"/>
  <c r="G166" i="2"/>
  <c r="S165" i="2"/>
  <c r="M165" i="2"/>
  <c r="G165" i="2"/>
  <c r="S164" i="2"/>
  <c r="M164" i="2"/>
  <c r="G164" i="2"/>
  <c r="S163" i="2"/>
  <c r="M163" i="2"/>
  <c r="G163" i="2"/>
  <c r="S160" i="2"/>
  <c r="S168" i="2" s="1"/>
  <c r="S159" i="2"/>
  <c r="M159" i="2"/>
  <c r="G159" i="2"/>
  <c r="S158" i="2"/>
  <c r="M158" i="2"/>
  <c r="G158" i="2"/>
  <c r="S157" i="2"/>
  <c r="M157" i="2"/>
  <c r="G157" i="2"/>
  <c r="S155" i="2"/>
  <c r="G155" i="2"/>
  <c r="S154" i="2"/>
  <c r="M154" i="2"/>
  <c r="G154" i="2"/>
  <c r="S153" i="2"/>
  <c r="M153" i="2"/>
  <c r="G153" i="2"/>
  <c r="S152" i="2"/>
  <c r="M152" i="2"/>
  <c r="M160" i="2" s="1"/>
  <c r="G152" i="2"/>
  <c r="S151" i="2"/>
  <c r="M151" i="2"/>
  <c r="G151" i="2"/>
  <c r="S150" i="2"/>
  <c r="M150" i="2"/>
  <c r="G150" i="2"/>
  <c r="S149" i="2"/>
  <c r="M149" i="2"/>
  <c r="G149" i="2"/>
  <c r="S146" i="2"/>
  <c r="M146" i="2"/>
  <c r="G146" i="2"/>
  <c r="S145" i="2"/>
  <c r="M145" i="2"/>
  <c r="G145" i="2"/>
  <c r="S144" i="2"/>
  <c r="M144" i="2"/>
  <c r="G144" i="2"/>
  <c r="S142" i="2"/>
  <c r="M142" i="2"/>
  <c r="G142" i="2"/>
  <c r="S141" i="2"/>
  <c r="M141" i="2"/>
  <c r="G141" i="2"/>
  <c r="S140" i="2"/>
  <c r="M140" i="2"/>
  <c r="G140" i="2"/>
  <c r="S138" i="2"/>
  <c r="M138" i="2"/>
  <c r="G138" i="2"/>
  <c r="S137" i="2"/>
  <c r="M137" i="2"/>
  <c r="G137" i="2"/>
  <c r="S136" i="2"/>
  <c r="M136" i="2"/>
  <c r="G136" i="2"/>
  <c r="S132" i="2"/>
  <c r="M132" i="2"/>
  <c r="G132" i="2"/>
  <c r="S131" i="2"/>
  <c r="M131" i="2"/>
  <c r="G131" i="2"/>
  <c r="S130" i="2"/>
  <c r="G130" i="2"/>
  <c r="S128" i="2"/>
  <c r="M128" i="2"/>
  <c r="G128" i="2"/>
  <c r="S127" i="2"/>
  <c r="M127" i="2"/>
  <c r="G127" i="2"/>
  <c r="S126" i="2"/>
  <c r="M126" i="2"/>
  <c r="G126" i="2"/>
  <c r="S124" i="2"/>
  <c r="M124" i="2"/>
  <c r="G124" i="2"/>
  <c r="S123" i="2"/>
  <c r="M123" i="2"/>
  <c r="G123" i="2"/>
  <c r="S122" i="2"/>
  <c r="M122" i="2"/>
  <c r="G122" i="2"/>
  <c r="S118" i="2"/>
  <c r="M118" i="2"/>
  <c r="G118" i="2"/>
  <c r="S117" i="2"/>
  <c r="M117" i="2"/>
  <c r="G117" i="2"/>
  <c r="S116" i="2"/>
  <c r="M116" i="2"/>
  <c r="G116" i="2"/>
  <c r="K119" i="2"/>
  <c r="S109" i="2"/>
  <c r="M109" i="2"/>
  <c r="G109" i="2"/>
  <c r="S108" i="2"/>
  <c r="M108" i="2"/>
  <c r="G108" i="2"/>
  <c r="S106" i="2"/>
  <c r="M106" i="2"/>
  <c r="G106" i="2"/>
  <c r="S105" i="2"/>
  <c r="M105" i="2"/>
  <c r="G105" i="2"/>
  <c r="S104" i="2"/>
  <c r="M104" i="2"/>
  <c r="G104" i="2"/>
  <c r="S71" i="2"/>
  <c r="M71" i="2"/>
  <c r="G71" i="2"/>
  <c r="S70" i="2"/>
  <c r="M70" i="2"/>
  <c r="G70" i="2"/>
  <c r="S68" i="2"/>
  <c r="M68" i="2"/>
  <c r="G68" i="2"/>
  <c r="S67" i="2"/>
  <c r="M67" i="2"/>
  <c r="G67" i="2"/>
  <c r="S66" i="2"/>
  <c r="M66" i="2"/>
  <c r="G66" i="2"/>
  <c r="S62" i="2"/>
  <c r="M62" i="2"/>
  <c r="S61" i="2"/>
  <c r="M61" i="2"/>
  <c r="S59" i="2"/>
  <c r="M59" i="2"/>
  <c r="G59" i="2"/>
  <c r="S58" i="2"/>
  <c r="M58" i="2"/>
  <c r="G58" i="2"/>
  <c r="S57" i="2"/>
  <c r="M57" i="2"/>
  <c r="G57" i="2"/>
  <c r="Q56" i="2"/>
  <c r="Q63" i="2" s="1"/>
  <c r="K56" i="2"/>
  <c r="K63" i="2" s="1"/>
  <c r="S53" i="2"/>
  <c r="M53" i="2"/>
  <c r="G53" i="2"/>
  <c r="S52" i="2"/>
  <c r="M52" i="2"/>
  <c r="G52" i="2"/>
  <c r="S51" i="2"/>
  <c r="M51" i="2"/>
  <c r="G51" i="2"/>
  <c r="S49" i="2"/>
  <c r="M49" i="2"/>
  <c r="G49" i="2"/>
  <c r="S48" i="2"/>
  <c r="M48" i="2"/>
  <c r="G48" i="2"/>
  <c r="S47" i="2"/>
  <c r="M47" i="2"/>
  <c r="G47" i="2"/>
  <c r="S45" i="2"/>
  <c r="M45" i="2"/>
  <c r="G45" i="2"/>
  <c r="S44" i="2"/>
  <c r="M44" i="2"/>
  <c r="G44" i="2"/>
  <c r="S43" i="2"/>
  <c r="M43" i="2"/>
  <c r="G43" i="2"/>
  <c r="S39" i="2"/>
  <c r="M39" i="2"/>
  <c r="G39" i="2"/>
  <c r="S38" i="2"/>
  <c r="M38" i="2"/>
  <c r="G38" i="2"/>
  <c r="S37" i="2"/>
  <c r="M37" i="2"/>
  <c r="G37" i="2"/>
  <c r="S31" i="2"/>
  <c r="M31" i="2"/>
  <c r="G31" i="2"/>
  <c r="S30" i="2"/>
  <c r="M30" i="2"/>
  <c r="G30" i="2"/>
  <c r="S29" i="2"/>
  <c r="M29" i="2"/>
  <c r="G29" i="2"/>
  <c r="S27" i="2"/>
  <c r="M27" i="2"/>
  <c r="G27" i="2"/>
  <c r="S26" i="2"/>
  <c r="M26" i="2"/>
  <c r="G26" i="2"/>
  <c r="S25" i="2"/>
  <c r="M25" i="2"/>
  <c r="G25" i="2"/>
  <c r="M23" i="2"/>
  <c r="G23" i="2"/>
  <c r="S15" i="2"/>
  <c r="M15" i="2"/>
  <c r="G15" i="2"/>
  <c r="S14" i="2"/>
  <c r="M14" i="2"/>
  <c r="G14" i="2"/>
  <c r="W231" i="2" l="1"/>
  <c r="Y231" i="2" s="1"/>
  <c r="Z231" i="2" s="1"/>
  <c r="W62" i="2"/>
  <c r="Y62" i="2" s="1"/>
  <c r="Z62" i="2" s="1"/>
  <c r="W215" i="2"/>
  <c r="Y215" i="2" s="1"/>
  <c r="Z215" i="2" s="1"/>
  <c r="W37" i="2"/>
  <c r="W14" i="2"/>
  <c r="W31" i="2"/>
  <c r="Y31" i="2" s="1"/>
  <c r="Z31" i="2" s="1"/>
  <c r="W48" i="2"/>
  <c r="Y48" i="2" s="1"/>
  <c r="Z48" i="2" s="1"/>
  <c r="W53" i="2"/>
  <c r="Y53" i="2" s="1"/>
  <c r="Z53" i="2" s="1"/>
  <c r="W58" i="2"/>
  <c r="Y58" i="2" s="1"/>
  <c r="Z58" i="2" s="1"/>
  <c r="W68" i="2"/>
  <c r="Y68" i="2" s="1"/>
  <c r="Z68" i="2" s="1"/>
  <c r="W104" i="2"/>
  <c r="Y104" i="2" s="1"/>
  <c r="Z104" i="2" s="1"/>
  <c r="W109" i="2"/>
  <c r="Y109" i="2" s="1"/>
  <c r="Z109" i="2" s="1"/>
  <c r="W122" i="2"/>
  <c r="Y122" i="2" s="1"/>
  <c r="Z122" i="2" s="1"/>
  <c r="W127" i="2"/>
  <c r="Y127" i="2" s="1"/>
  <c r="Z127" i="2" s="1"/>
  <c r="W131" i="2"/>
  <c r="Y131" i="2" s="1"/>
  <c r="Z131" i="2" s="1"/>
  <c r="W138" i="2"/>
  <c r="Y138" i="2" s="1"/>
  <c r="Z138" i="2" s="1"/>
  <c r="W144" i="2"/>
  <c r="Y144" i="2" s="1"/>
  <c r="Z144" i="2" s="1"/>
  <c r="W150" i="2"/>
  <c r="Y150" i="2" s="1"/>
  <c r="Z150" i="2" s="1"/>
  <c r="W154" i="2"/>
  <c r="Y154" i="2" s="1"/>
  <c r="Z154" i="2" s="1"/>
  <c r="W159" i="2"/>
  <c r="Y159" i="2" s="1"/>
  <c r="Z159" i="2" s="1"/>
  <c r="W163" i="2"/>
  <c r="Y163" i="2" s="1"/>
  <c r="Z163" i="2" s="1"/>
  <c r="W167" i="2"/>
  <c r="Y167" i="2" s="1"/>
  <c r="Z167" i="2" s="1"/>
  <c r="W175" i="2"/>
  <c r="Y175" i="2" s="1"/>
  <c r="Z175" i="2" s="1"/>
  <c r="W182" i="2"/>
  <c r="Y182" i="2" s="1"/>
  <c r="Z182" i="2" s="1"/>
  <c r="W192" i="2"/>
  <c r="Y192" i="2" s="1"/>
  <c r="Z192" i="2" s="1"/>
  <c r="W200" i="2"/>
  <c r="Y200" i="2" s="1"/>
  <c r="Z200" i="2" s="1"/>
  <c r="W204" i="2"/>
  <c r="Y204" i="2" s="1"/>
  <c r="Z204" i="2" s="1"/>
  <c r="W210" i="2"/>
  <c r="Y210" i="2" s="1"/>
  <c r="Z210" i="2" s="1"/>
  <c r="W26" i="2"/>
  <c r="Y26" i="2" s="1"/>
  <c r="Z26" i="2" s="1"/>
  <c r="W43" i="2"/>
  <c r="Y43" i="2" s="1"/>
  <c r="Z43" i="2" s="1"/>
  <c r="W25" i="2"/>
  <c r="S65" i="2"/>
  <c r="W23" i="2"/>
  <c r="X23" i="2" s="1"/>
  <c r="W29" i="2"/>
  <c r="W38" i="2"/>
  <c r="Y38" i="2" s="1"/>
  <c r="Z38" i="2" s="1"/>
  <c r="W45" i="2"/>
  <c r="Y45" i="2" s="1"/>
  <c r="Z45" i="2" s="1"/>
  <c r="W51" i="2"/>
  <c r="W61" i="2"/>
  <c r="W66" i="2"/>
  <c r="W71" i="2"/>
  <c r="Y71" i="2" s="1"/>
  <c r="Z71" i="2" s="1"/>
  <c r="W106" i="2"/>
  <c r="Y106" i="2" s="1"/>
  <c r="Z106" i="2" s="1"/>
  <c r="W117" i="2"/>
  <c r="Y117" i="2" s="1"/>
  <c r="Z117" i="2" s="1"/>
  <c r="W124" i="2"/>
  <c r="Y124" i="2" s="1"/>
  <c r="Z124" i="2" s="1"/>
  <c r="W130" i="2"/>
  <c r="Y130" i="2" s="1"/>
  <c r="Z130" i="2" s="1"/>
  <c r="W136" i="2"/>
  <c r="W141" i="2"/>
  <c r="Y141" i="2" s="1"/>
  <c r="Z141" i="2" s="1"/>
  <c r="W146" i="2"/>
  <c r="Y146" i="2" s="1"/>
  <c r="Z146" i="2" s="1"/>
  <c r="W152" i="2"/>
  <c r="Y152" i="2" s="1"/>
  <c r="Z152" i="2" s="1"/>
  <c r="W157" i="2"/>
  <c r="Y157" i="2" s="1"/>
  <c r="Z157" i="2" s="1"/>
  <c r="S169" i="2"/>
  <c r="W165" i="2"/>
  <c r="Y165" i="2" s="1"/>
  <c r="Z165" i="2" s="1"/>
  <c r="W172" i="2"/>
  <c r="Y172" i="2" s="1"/>
  <c r="Z172" i="2" s="1"/>
  <c r="W180" i="2"/>
  <c r="Y180" i="2" s="1"/>
  <c r="Z180" i="2" s="1"/>
  <c r="W187" i="2"/>
  <c r="W198" i="2"/>
  <c r="W208" i="2"/>
  <c r="W213" i="2"/>
  <c r="Y213" i="2" s="1"/>
  <c r="Z213" i="2" s="1"/>
  <c r="W217" i="2"/>
  <c r="Y217" i="2" s="1"/>
  <c r="Z217" i="2" s="1"/>
  <c r="W15" i="2"/>
  <c r="S24" i="2"/>
  <c r="Q34" i="2" s="1"/>
  <c r="S34" i="2" s="1"/>
  <c r="W27" i="2"/>
  <c r="Y27" i="2" s="1"/>
  <c r="Z27" i="2" s="1"/>
  <c r="W30" i="2"/>
  <c r="Y30" i="2" s="1"/>
  <c r="Z30" i="2" s="1"/>
  <c r="S36" i="2"/>
  <c r="W39" i="2"/>
  <c r="Y39" i="2" s="1"/>
  <c r="Z39" i="2" s="1"/>
  <c r="W44" i="2"/>
  <c r="Y44" i="2" s="1"/>
  <c r="Z44" i="2" s="1"/>
  <c r="W47" i="2"/>
  <c r="W49" i="2"/>
  <c r="Y49" i="2" s="1"/>
  <c r="Z49" i="2" s="1"/>
  <c r="W52" i="2"/>
  <c r="Y52" i="2" s="1"/>
  <c r="Z52" i="2" s="1"/>
  <c r="W57" i="2"/>
  <c r="S56" i="2"/>
  <c r="W59" i="2"/>
  <c r="Y59" i="2" s="1"/>
  <c r="Z59" i="2" s="1"/>
  <c r="W67" i="2"/>
  <c r="Y67" i="2" s="1"/>
  <c r="Z67" i="2" s="1"/>
  <c r="W70" i="2"/>
  <c r="S69" i="2"/>
  <c r="M103" i="2"/>
  <c r="W105" i="2"/>
  <c r="Y105" i="2" s="1"/>
  <c r="Z105" i="2" s="1"/>
  <c r="W108" i="2"/>
  <c r="S107" i="2"/>
  <c r="W116" i="2"/>
  <c r="S115" i="2"/>
  <c r="W118" i="2"/>
  <c r="Y118" i="2" s="1"/>
  <c r="Z118" i="2" s="1"/>
  <c r="M121" i="2"/>
  <c r="W123" i="2"/>
  <c r="Y123" i="2" s="1"/>
  <c r="Z123" i="2" s="1"/>
  <c r="W126" i="2"/>
  <c r="W128" i="2"/>
  <c r="Y128" i="2" s="1"/>
  <c r="Z128" i="2" s="1"/>
  <c r="S129" i="2"/>
  <c r="M129" i="2"/>
  <c r="W132" i="2"/>
  <c r="Y132" i="2" s="1"/>
  <c r="Z132" i="2" s="1"/>
  <c r="W137" i="2"/>
  <c r="Y137" i="2" s="1"/>
  <c r="Z137" i="2" s="1"/>
  <c r="W140" i="2"/>
  <c r="S139" i="2"/>
  <c r="W142" i="2"/>
  <c r="Y142" i="2" s="1"/>
  <c r="Z142" i="2" s="1"/>
  <c r="M143" i="2"/>
  <c r="W145" i="2"/>
  <c r="Y145" i="2" s="1"/>
  <c r="Z145" i="2" s="1"/>
  <c r="W149" i="2"/>
  <c r="Y149" i="2" s="1"/>
  <c r="Z149" i="2" s="1"/>
  <c r="S161" i="2"/>
  <c r="W151" i="2"/>
  <c r="Y151" i="2" s="1"/>
  <c r="Z151" i="2" s="1"/>
  <c r="W153" i="2"/>
  <c r="Y153" i="2" s="1"/>
  <c r="Z153" i="2" s="1"/>
  <c r="W155" i="2"/>
  <c r="Y155" i="2" s="1"/>
  <c r="Z155" i="2" s="1"/>
  <c r="W158" i="2"/>
  <c r="Y158" i="2" s="1"/>
  <c r="Z158" i="2" s="1"/>
  <c r="W164" i="2"/>
  <c r="W166" i="2"/>
  <c r="Y166" i="2" s="1"/>
  <c r="Z166" i="2" s="1"/>
  <c r="W171" i="2"/>
  <c r="Y171" i="2" s="1"/>
  <c r="Z171" i="2" s="1"/>
  <c r="W173" i="2"/>
  <c r="Y173" i="2" s="1"/>
  <c r="Z173" i="2" s="1"/>
  <c r="W176" i="2"/>
  <c r="Y176" i="2" s="1"/>
  <c r="Z176" i="2" s="1"/>
  <c r="W181" i="2"/>
  <c r="Y181" i="2" s="1"/>
  <c r="Z181" i="2" s="1"/>
  <c r="W183" i="2"/>
  <c r="Y183" i="2" s="1"/>
  <c r="Z183" i="2" s="1"/>
  <c r="W191" i="2"/>
  <c r="Y191" i="2" s="1"/>
  <c r="Z191" i="2" s="1"/>
  <c r="W193" i="2"/>
  <c r="Y193" i="2" s="1"/>
  <c r="Z193" i="2" s="1"/>
  <c r="W199" i="2"/>
  <c r="Y199" i="2" s="1"/>
  <c r="Z199" i="2" s="1"/>
  <c r="W201" i="2"/>
  <c r="Y201" i="2" s="1"/>
  <c r="Z201" i="2" s="1"/>
  <c r="W203" i="2"/>
  <c r="W205" i="2"/>
  <c r="Y205" i="2" s="1"/>
  <c r="Z205" i="2" s="1"/>
  <c r="W209" i="2"/>
  <c r="Y209" i="2" s="1"/>
  <c r="Z209" i="2" s="1"/>
  <c r="W212" i="2"/>
  <c r="W214" i="2"/>
  <c r="Y214" i="2" s="1"/>
  <c r="Z214" i="2" s="1"/>
  <c r="W218" i="2"/>
  <c r="Y218" i="2" s="1"/>
  <c r="Z218" i="2" s="1"/>
  <c r="S13" i="2"/>
  <c r="Q33" i="2" s="1"/>
  <c r="S46" i="2"/>
  <c r="S60" i="2"/>
  <c r="S125" i="2"/>
  <c r="M135" i="2"/>
  <c r="S207" i="2"/>
  <c r="S28" i="2"/>
  <c r="Q35" i="2" s="1"/>
  <c r="S35" i="2" s="1"/>
  <c r="M36" i="2"/>
  <c r="S42" i="2"/>
  <c r="M46" i="2"/>
  <c r="S50" i="2"/>
  <c r="S189" i="2"/>
  <c r="M211" i="2"/>
  <c r="M56" i="2"/>
  <c r="M69" i="2"/>
  <c r="M13" i="2"/>
  <c r="S103" i="2"/>
  <c r="M107" i="2"/>
  <c r="S135" i="2"/>
  <c r="M28" i="2"/>
  <c r="K35" i="2" s="1"/>
  <c r="M35" i="2" s="1"/>
  <c r="M42" i="2"/>
  <c r="M50" i="2"/>
  <c r="M65" i="2"/>
  <c r="M115" i="2"/>
  <c r="S121" i="2"/>
  <c r="M125" i="2"/>
  <c r="M139" i="2"/>
  <c r="S143" i="2"/>
  <c r="M161" i="2"/>
  <c r="M207" i="2"/>
  <c r="G24" i="2"/>
  <c r="G36" i="2"/>
  <c r="G46" i="2"/>
  <c r="G56" i="2"/>
  <c r="G69" i="2"/>
  <c r="G107" i="2"/>
  <c r="G115" i="2"/>
  <c r="G125" i="2"/>
  <c r="G139" i="2"/>
  <c r="M195" i="2"/>
  <c r="M189" i="2"/>
  <c r="G197" i="2"/>
  <c r="S206" i="2"/>
  <c r="S202" i="2" s="1"/>
  <c r="S197" i="2"/>
  <c r="G207" i="2"/>
  <c r="G13" i="2"/>
  <c r="M24" i="2"/>
  <c r="K34" i="2" s="1"/>
  <c r="M34" i="2" s="1"/>
  <c r="G28" i="2"/>
  <c r="G42" i="2"/>
  <c r="G50" i="2"/>
  <c r="G65" i="2"/>
  <c r="G103" i="2"/>
  <c r="G121" i="2"/>
  <c r="G129" i="2"/>
  <c r="G135" i="2"/>
  <c r="G143" i="2"/>
  <c r="G160" i="2"/>
  <c r="W160" i="2" s="1"/>
  <c r="Y160" i="2" s="1"/>
  <c r="Z160" i="2" s="1"/>
  <c r="G189" i="2"/>
  <c r="M206" i="2"/>
  <c r="M202" i="2" s="1"/>
  <c r="M197" i="2"/>
  <c r="G211" i="2"/>
  <c r="S232" i="2"/>
  <c r="W232" i="2" s="1"/>
  <c r="Y232" i="2" s="1"/>
  <c r="Z232" i="2" s="1"/>
  <c r="M60" i="2"/>
  <c r="G168" i="2"/>
  <c r="G206" i="2"/>
  <c r="S194" i="2"/>
  <c r="Q119" i="2"/>
  <c r="M168" i="2"/>
  <c r="M177" i="2" s="1"/>
  <c r="M178" i="2" s="1"/>
  <c r="S177" i="2"/>
  <c r="S178" i="2" s="1"/>
  <c r="S63" i="2" l="1"/>
  <c r="X15" i="2"/>
  <c r="Y15" i="2" s="1"/>
  <c r="Z15" i="2" s="1"/>
  <c r="Y23" i="2"/>
  <c r="Z23" i="2" s="1"/>
  <c r="X14" i="2"/>
  <c r="Y14" i="2" s="1"/>
  <c r="Z14" i="2" s="1"/>
  <c r="S147" i="2"/>
  <c r="S133" i="2"/>
  <c r="M54" i="2"/>
  <c r="S54" i="2"/>
  <c r="W46" i="2"/>
  <c r="Y46" i="2" s="1"/>
  <c r="Z46" i="2" s="1"/>
  <c r="W24" i="2"/>
  <c r="Y24" i="2" s="1"/>
  <c r="Z24" i="2" s="1"/>
  <c r="W168" i="2"/>
  <c r="Y168" i="2" s="1"/>
  <c r="Z168" i="2" s="1"/>
  <c r="W50" i="2"/>
  <c r="W13" i="2"/>
  <c r="Y37" i="2"/>
  <c r="Z37" i="2" s="1"/>
  <c r="W36" i="2"/>
  <c r="Y36" i="2" s="1"/>
  <c r="Z36" i="2" s="1"/>
  <c r="Y203" i="2"/>
  <c r="Z203" i="2" s="1"/>
  <c r="W107" i="2"/>
  <c r="Y107" i="2" s="1"/>
  <c r="Z107" i="2" s="1"/>
  <c r="Y108" i="2"/>
  <c r="Z108" i="2" s="1"/>
  <c r="Y47" i="2"/>
  <c r="Z47" i="2" s="1"/>
  <c r="M63" i="2"/>
  <c r="W211" i="2"/>
  <c r="Y211" i="2" s="1"/>
  <c r="Z211" i="2" s="1"/>
  <c r="Y212" i="2"/>
  <c r="Z212" i="2" s="1"/>
  <c r="W115" i="2"/>
  <c r="Y115" i="2" s="1"/>
  <c r="Z115" i="2" s="1"/>
  <c r="Y116" i="2"/>
  <c r="Z116" i="2" s="1"/>
  <c r="W69" i="2"/>
  <c r="Y70" i="2"/>
  <c r="Z70" i="2" s="1"/>
  <c r="W56" i="2"/>
  <c r="Y56" i="2" s="1"/>
  <c r="Z56" i="2" s="1"/>
  <c r="Y57" i="2"/>
  <c r="Z57" i="2" s="1"/>
  <c r="W207" i="2"/>
  <c r="Y207" i="2" s="1"/>
  <c r="Z207" i="2" s="1"/>
  <c r="Y208" i="2"/>
  <c r="Z208" i="2" s="1"/>
  <c r="W42" i="2"/>
  <c r="Y42" i="2" s="1"/>
  <c r="Z42" i="2" s="1"/>
  <c r="W121" i="2"/>
  <c r="W125" i="2"/>
  <c r="Y125" i="2" s="1"/>
  <c r="Z125" i="2" s="1"/>
  <c r="Y126" i="2"/>
  <c r="Z126" i="2" s="1"/>
  <c r="Y25" i="2"/>
  <c r="Z25" i="2" s="1"/>
  <c r="W135" i="2"/>
  <c r="Y135" i="2" s="1"/>
  <c r="Z135" i="2" s="1"/>
  <c r="Y136" i="2"/>
  <c r="Z136" i="2" s="1"/>
  <c r="Y51" i="2"/>
  <c r="Z51" i="2" s="1"/>
  <c r="M119" i="2"/>
  <c r="M233" i="2"/>
  <c r="Q32" i="2"/>
  <c r="W139" i="2"/>
  <c r="Y139" i="2" s="1"/>
  <c r="Z139" i="2" s="1"/>
  <c r="Y140" i="2"/>
  <c r="Z140" i="2" s="1"/>
  <c r="M133" i="2"/>
  <c r="W129" i="2"/>
  <c r="Y129" i="2" s="1"/>
  <c r="Z129" i="2" s="1"/>
  <c r="W197" i="2"/>
  <c r="Y197" i="2" s="1"/>
  <c r="Z197" i="2" s="1"/>
  <c r="Y198" i="2"/>
  <c r="Z198" i="2" s="1"/>
  <c r="W65" i="2"/>
  <c r="Y65" i="2" s="1"/>
  <c r="Z65" i="2" s="1"/>
  <c r="Y66" i="2"/>
  <c r="Z66" i="2" s="1"/>
  <c r="W103" i="2"/>
  <c r="Y103" i="2" s="1"/>
  <c r="Z103" i="2" s="1"/>
  <c r="K33" i="2"/>
  <c r="K32" i="2" s="1"/>
  <c r="Y164" i="2"/>
  <c r="Z164" i="2" s="1"/>
  <c r="M147" i="2"/>
  <c r="S119" i="2"/>
  <c r="W189" i="2"/>
  <c r="Y189" i="2" s="1"/>
  <c r="Z189" i="2" s="1"/>
  <c r="Y187" i="2"/>
  <c r="Z187" i="2" s="1"/>
  <c r="W60" i="2"/>
  <c r="Y61" i="2"/>
  <c r="Z61" i="2" s="1"/>
  <c r="W28" i="2"/>
  <c r="Y28" i="2" s="1"/>
  <c r="Z28" i="2" s="1"/>
  <c r="Y29" i="2"/>
  <c r="Z29" i="2" s="1"/>
  <c r="W143" i="2"/>
  <c r="S195" i="2"/>
  <c r="W194" i="2"/>
  <c r="Y194" i="2" s="1"/>
  <c r="Z194" i="2" s="1"/>
  <c r="W161" i="2"/>
  <c r="Y161" i="2" s="1"/>
  <c r="Z161" i="2" s="1"/>
  <c r="W206" i="2"/>
  <c r="Y206" i="2" s="1"/>
  <c r="Z206" i="2" s="1"/>
  <c r="G54" i="2"/>
  <c r="G147" i="2"/>
  <c r="G133" i="2"/>
  <c r="G177" i="2"/>
  <c r="W177" i="2" s="1"/>
  <c r="G169" i="2"/>
  <c r="E35" i="2"/>
  <c r="G35" i="2" s="1"/>
  <c r="W35" i="2" s="1"/>
  <c r="Y35" i="2" s="1"/>
  <c r="Z35" i="2" s="1"/>
  <c r="E33" i="2"/>
  <c r="G33" i="2" s="1"/>
  <c r="M169" i="2"/>
  <c r="G161" i="2"/>
  <c r="G63" i="2"/>
  <c r="E34" i="2"/>
  <c r="G34" i="2" s="1"/>
  <c r="W34" i="2" s="1"/>
  <c r="Y34" i="2" s="1"/>
  <c r="Z34" i="2" s="1"/>
  <c r="S211" i="2"/>
  <c r="S233" i="2" s="1"/>
  <c r="G202" i="2"/>
  <c r="G195" i="2"/>
  <c r="G119" i="2"/>
  <c r="M184" i="2"/>
  <c r="M185" i="2" s="1"/>
  <c r="G184" i="2"/>
  <c r="S33" i="2"/>
  <c r="S32" i="2" s="1"/>
  <c r="S40" i="2" s="1"/>
  <c r="S184" i="2"/>
  <c r="S185" i="2" s="1"/>
  <c r="X13" i="2" l="1"/>
  <c r="X40" i="2" s="1"/>
  <c r="M33" i="2"/>
  <c r="M32" i="2" s="1"/>
  <c r="M40" i="2" s="1"/>
  <c r="M234" i="2" s="1"/>
  <c r="M236" i="2" s="1"/>
  <c r="W169" i="2"/>
  <c r="Y169" i="2" s="1"/>
  <c r="Z169" i="2" s="1"/>
  <c r="W178" i="2"/>
  <c r="Y178" i="2" s="1"/>
  <c r="Z178" i="2" s="1"/>
  <c r="Y177" i="2"/>
  <c r="Z177" i="2" s="1"/>
  <c r="W147" i="2"/>
  <c r="Y147" i="2" s="1"/>
  <c r="Z147" i="2" s="1"/>
  <c r="Y143" i="2"/>
  <c r="Z143" i="2" s="1"/>
  <c r="W63" i="2"/>
  <c r="Y63" i="2" s="1"/>
  <c r="Z63" i="2" s="1"/>
  <c r="Y60" i="2"/>
  <c r="Z60" i="2" s="1"/>
  <c r="W133" i="2"/>
  <c r="Y133" i="2" s="1"/>
  <c r="Z133" i="2" s="1"/>
  <c r="Y121" i="2"/>
  <c r="Z121" i="2" s="1"/>
  <c r="W195" i="2"/>
  <c r="Y195" i="2" s="1"/>
  <c r="Z195" i="2" s="1"/>
  <c r="W54" i="2"/>
  <c r="Y54" i="2" s="1"/>
  <c r="Z54" i="2" s="1"/>
  <c r="Y50" i="2"/>
  <c r="Z50" i="2" s="1"/>
  <c r="W119" i="2"/>
  <c r="W202" i="2"/>
  <c r="Y202" i="2" s="1"/>
  <c r="Z202" i="2" s="1"/>
  <c r="W184" i="2"/>
  <c r="S234" i="2"/>
  <c r="G32" i="2"/>
  <c r="G185" i="2"/>
  <c r="E32" i="2"/>
  <c r="G233" i="2"/>
  <c r="G178" i="2"/>
  <c r="Y13" i="2" l="1"/>
  <c r="Z13" i="2" s="1"/>
  <c r="W33" i="2"/>
  <c r="W32" i="2" s="1"/>
  <c r="W40" i="2" s="1"/>
  <c r="L27" i="1"/>
  <c r="S236" i="2" s="1"/>
  <c r="W233" i="2"/>
  <c r="Y233" i="2" s="1"/>
  <c r="Z233" i="2" s="1"/>
  <c r="W185" i="2"/>
  <c r="Y185" i="2" s="1"/>
  <c r="Z185" i="2" s="1"/>
  <c r="Y184" i="2"/>
  <c r="Z184" i="2" s="1"/>
  <c r="G40" i="2"/>
  <c r="G234" i="2" s="1"/>
  <c r="Y33" i="2" l="1"/>
  <c r="Z33" i="2" s="1"/>
  <c r="C27" i="1"/>
  <c r="G236" i="2" s="1"/>
  <c r="Y32" i="2"/>
  <c r="Z32" i="2" s="1"/>
  <c r="N27" i="1" l="1"/>
  <c r="B27" i="1" s="1"/>
  <c r="Y40" i="2"/>
  <c r="W234" i="2"/>
  <c r="W236" i="2" l="1"/>
  <c r="K27" i="1"/>
  <c r="I27" i="1"/>
  <c r="Z40" i="2"/>
  <c r="X69" i="2"/>
  <c r="X119" i="2" s="1"/>
  <c r="Y119" i="2" l="1"/>
  <c r="X234" i="2"/>
  <c r="X236" i="2" s="1"/>
  <c r="Y69" i="2"/>
  <c r="Z69" i="2" s="1"/>
  <c r="Z119" i="2" l="1"/>
  <c r="Y234" i="2"/>
  <c r="Z234" i="2" s="1"/>
</calcChain>
</file>

<file path=xl/sharedStrings.xml><?xml version="1.0" encoding="utf-8"?>
<sst xmlns="http://schemas.openxmlformats.org/spreadsheetml/2006/main" count="865" uniqueCount="452">
  <si>
    <t xml:space="preserve">
</t>
  </si>
  <si>
    <t>Додаток №______</t>
  </si>
  <si>
    <t>до Договору про надання гранту №_____________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</si>
  <si>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</si>
  <si>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</si>
  <si>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</si>
  <si>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</si>
  <si>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</si>
  <si>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</si>
  <si>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</si>
  <si>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</si>
  <si>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</si>
  <si>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</si>
  <si>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</si>
  <si>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</si>
  <si>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</si>
  <si>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</si>
  <si>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</si>
  <si>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</si>
  <si>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</si>
  <si>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</si>
  <si>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</si>
  <si>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</si>
  <si>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</si>
  <si>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</si>
  <si>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</si>
  <si>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</si>
  <si>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</si>
  <si>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</si>
  <si>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</si>
  <si>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</si>
  <si>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</si>
  <si>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</si>
  <si>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</si>
  <si>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</si>
  <si>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</si>
  <si>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</si>
  <si>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</si>
  <si>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</si>
  <si>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</si>
  <si>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</si>
  <si>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</si>
  <si>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</si>
  <si>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</si>
  <si>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</si>
  <si>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</si>
  <si>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</si>
  <si>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</si>
  <si>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</si>
  <si>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</si>
  <si>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</si>
  <si>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</si>
  <si>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</si>
  <si>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</si>
  <si>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</si>
  <si>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</si>
  <si>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</si>
  <si>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</si>
  <si>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</si>
  <si>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</si>
  <si>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</si>
  <si>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</si>
  <si>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</si>
  <si>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</si>
  <si>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</si>
  <si>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</si>
  <si>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</si>
  <si>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</si>
  <si>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</si>
  <si>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</si>
  <si>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</si>
  <si>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</si>
  <si>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</si>
  <si>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</si>
  <si>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</si>
  <si>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</si>
  <si>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</si>
  <si>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</si>
  <si>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</si>
  <si>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</si>
  <si>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</si>
  <si>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</si>
  <si>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</si>
  <si>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</si>
  <si>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</si>
  <si>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</si>
  <si>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</si>
  <si>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</si>
  <si>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</si>
  <si>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</si>
  <si>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</si>
  <si>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</si>
  <si>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</si>
  <si>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</si>
  <si>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</si>
  <si>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</si>
  <si>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</si>
  <si>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</si>
  <si>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</si>
  <si>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</si>
  <si>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</si>
  <si>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</si>
  <si>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</si>
  <si>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</si>
  <si>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</si>
  <si>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</si>
  <si>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</si>
  <si>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</si>
  <si>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</si>
  <si>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</si>
  <si>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</si>
  <si>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</si>
  <si>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</si>
  <si>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</si>
  <si>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4.,4.2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</si>
  <si>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</si>
  <si>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</si>
  <si>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</si>
  <si>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</si>
  <si>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</si>
  <si>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</si>
  <si>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</si>
  <si>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</si>
  <si>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</si>
  <si>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</si>
  <si>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</si>
  <si>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</si>
  <si>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</si>
  <si>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</si>
  <si>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</si>
  <si>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</si>
  <si>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</si>
  <si>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</si>
  <si>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</si>
  <si>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</si>
  <si>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</si>
  <si>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</si>
  <si>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</si>
  <si>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</si>
  <si>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</si>
  <si>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</si>
  <si>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</si>
  <si>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</si>
  <si>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</si>
  <si>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</si>
  <si>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</si>
  <si>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</si>
  <si>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</si>
  <si>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</si>
  <si>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</si>
  <si>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</si>
  <si>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</si>
  <si>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</si>
  <si>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</si>
  <si>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</si>
  <si>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</si>
  <si>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</si>
  <si>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</si>
  <si>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</si>
  <si>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</si>
  <si>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</si>
  <si>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</si>
  <si>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</si>
  <si>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</si>
  <si>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</si>
  <si>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</si>
  <si>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</si>
  <si>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</si>
  <si>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</si>
  <si>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</si>
  <si>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</si>
  <si>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</si>
  <si>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</si>
  <si>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</si>
  <si>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</si>
  <si>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</si>
  <si>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</si>
  <si>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</si>
  <si>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</si>
  <si>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</si>
  <si>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</si>
  <si>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</si>
  <si>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</si>
  <si>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</si>
  <si>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</si>
  <si>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</si>
  <si>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</si>
  <si>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</si>
  <si>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</si>
  <si>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</si>
  <si>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</si>
  <si>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</si>
  <si>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</si>
  <si>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</si>
  <si>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</si>
  <si>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</si>
  <si>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</si>
  <si>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</si>
  <si>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</si>
  <si>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</si>
  <si>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</si>
  <si>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</si>
  <si>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</si>
  <si>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</si>
  <si>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</si>
  <si>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</si>
  <si>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</si>
  <si>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</si>
  <si>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</si>
  <si>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</si>
  <si>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</si>
  <si>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</si>
  <si>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</si>
  <si>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</si>
  <si>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</si>
  <si>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</si>
  <si>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</si>
  <si>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</si>
  <si>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</si>
  <si>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</si>
  <si>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</si>
  <si>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</si>
  <si>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</si>
  <si>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</si>
  <si>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</si>
  <si>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</si>
  <si>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</si>
  <si>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</si>
  <si>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</si>
  <si>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</si>
  <si>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</si>
  <si>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</si>
  <si>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</si>
  <si>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</si>
  <si>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</si>
  <si>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</si>
  <si>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</si>
  <si>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</si>
  <si>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</si>
  <si>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</si>
  <si>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</si>
  <si>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</si>
  <si>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</si>
  <si>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</si>
  <si>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</si>
  <si>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</si>
  <si>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</si>
  <si>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</si>
  <si>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</si>
  <si>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</si>
  <si>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</si>
  <si>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</si>
  <si>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</si>
  <si>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</si>
  <si>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</si>
  <si>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</si>
  <si>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</si>
  <si>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</si>
  <si>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</si>
  <si>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</si>
  <si>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</si>
  <si>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</si>
  <si>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</si>
  <si>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</si>
  <si>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</si>
  <si>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</si>
  <si>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</si>
  <si>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</si>
  <si>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</si>
  <si>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</si>
  <si>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</si>
  <si>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</si>
  <si>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</si>
  <si>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</si>
  <si>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</si>
  <si>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</si>
  <si>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</si>
  <si>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</si>
  <si>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</si>
  <si>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</si>
  <si>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</si>
  <si>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</si>
  <si>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</si>
  <si>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</si>
  <si>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</si>
  <si>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</si>
  <si>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</si>
  <si>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</si>
  <si>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</si>
  <si>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</si>
  <si>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</si>
  <si>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</si>
  <si>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</si>
  <si>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</si>
  <si>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</si>
  <si>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</si>
  <si>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</si>
  <si>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</si>
  <si>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</si>
  <si>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</si>
  <si>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</si>
  <si>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</si>
  <si>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</si>
  <si>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</si>
  <si>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</si>
  <si>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</si>
  <si>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</si>
  <si>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</si>
  <si>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</si>
  <si>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</si>
  <si>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</si>
  <si>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</si>
  <si>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</si>
  <si>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</si>
  <si>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</si>
  <si>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</si>
  <si>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</si>
  <si>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</si>
  <si>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</si>
  <si>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</si>
  <si>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Назва конкурсної програми: Знакові події</t>
  </si>
  <si>
    <t>Назва Заявника: Національний музей народної архітектури та побуту України</t>
  </si>
  <si>
    <t>Назва проєкту: Міжнародний форум "Terra Ucrania"</t>
  </si>
  <si>
    <t>Дата початку проєкту: 08.2021</t>
  </si>
  <si>
    <t>Дата завершення проєкту: 30.10.2021</t>
  </si>
  <si>
    <t>Старостенко Марія Сергіївна, провідний еккурсовод Національного музею народної архітекткри та побуту України, адміністратор проекту</t>
  </si>
  <si>
    <t>Паращук Максим Андрійович, учений секретар Національного музею народної архітекткри та побуту України, контент-менеджер проекту</t>
  </si>
  <si>
    <t>Повякель Оксана Теодозіївна, генеральний директор Національного музею народної архітекткри та побуту України, координатор проекту</t>
  </si>
  <si>
    <t>1.1.4</t>
  </si>
  <si>
    <t>1.1.5</t>
  </si>
  <si>
    <t>Учватов Олег Олександрович, заступник генерального директора з культурно-просвітницької діяльності  Національного музею народної архітекткри та побуту України, координатор концертних заходів проєкту</t>
  </si>
  <si>
    <t>1.1.6</t>
  </si>
  <si>
    <t>Ласюк Світлана Василівна, заступник генерального директора з фінансово-планової діяльності Національного музею народної архітекткри та побуту України, фінансовий директор проєкту</t>
  </si>
  <si>
    <t>Палієнко Артем Олександрович, перший заступник генерального директора Національного музею народної архітекткри та побуту України, менеджер з логістики проєкту</t>
  </si>
  <si>
    <t>1.1.7</t>
  </si>
  <si>
    <t>Сергієнко Олена Олександрівна, головний бухгалтер Національного музею народної архітекткри та побуту України, бухгалтер проєкту</t>
  </si>
  <si>
    <t>1.1.8</t>
  </si>
  <si>
    <t>Філюк Ольга Валеріївна, начальник відділу кадрів Національного музею народної архітекткри та побуту України, менеджер по роботі з артистами</t>
  </si>
  <si>
    <t>1.1.9</t>
  </si>
  <si>
    <t>Кукліна Інна Миколаївна, завідувач науково-дослідного відділу мистецтва та фольклору Національного музею народної архітекткри та побуту України, координатор виставок</t>
  </si>
  <si>
    <t>4.2.4</t>
  </si>
  <si>
    <t>1.1.10</t>
  </si>
  <si>
    <t>Підсилювач звуку Nexo xampar 2 шт*5 локацій</t>
  </si>
  <si>
    <t>Мікрофон універсальний Prodipe P.S.L (дротовий, стрічковий, двоспрямованої направленості) 2 шт*5 локацій</t>
  </si>
  <si>
    <t>Electro Voice ZLX12P Active Loudspeaker Активна акустична система 1 шт*5 локацій</t>
  </si>
  <si>
    <t>Electro Voice ZLX12P Active Loudspeaker Пасивна акустична система 1 шт*5 локацій</t>
  </si>
  <si>
    <t>4.2.5</t>
  </si>
  <si>
    <t>Двосмугова акустична система L-ACOUSTICS 55Hz-20kHz/ 141 dB 10шт*2 дні</t>
  </si>
  <si>
    <t>4.2.6</t>
  </si>
  <si>
    <t>Двосмугова акустична система L-ACOUSTICS 80Hz-20kHz/ 130 dB 8 шт*2 дні</t>
  </si>
  <si>
    <t>4.2.7</t>
  </si>
  <si>
    <t>Низькочастотна акустична система  L-ACOUSTICS  SB18 32Hz-100kHz/ 136 dB 8 шт*2 дні</t>
  </si>
  <si>
    <t>4.2.8</t>
  </si>
  <si>
    <t>Активна універсальна акустична система JBL PRX 615M 48Hz-20kHz. 135dB 6 шт*2 дні</t>
  </si>
  <si>
    <t>4.2.9</t>
  </si>
  <si>
    <t>Підсилювач потужності L-ACOUSTICS LA8 (4x 2000W/4Ohm) 6шт*2 дні</t>
  </si>
  <si>
    <t>4.2.10</t>
  </si>
  <si>
    <t>Цифровий мікшерний пульт YAMAHA CL5F.O.H/Monitor (8mic/line&gt; 8out) 1шт*2 дні</t>
  </si>
  <si>
    <t>4.2.11</t>
  </si>
  <si>
    <t>Стейджбокс YAMAHA RIO 3224-D (21 mic/line&gt; 16 out) 3 шт*2 дні</t>
  </si>
  <si>
    <t>4.2.12</t>
  </si>
  <si>
    <t>Конденсаторний мікрофон широкого використання  AKG C-1000 3шт*2 дні</t>
  </si>
  <si>
    <t>4.2.13</t>
  </si>
  <si>
    <t>Інструментальний конденсаторний мікрофон DPA 4099 DC 4шт*2 дні</t>
  </si>
  <si>
    <t>4.2.14</t>
  </si>
  <si>
    <t>Активний ді-бокс SAMSON S-DIRECT 4шт*2 дні</t>
  </si>
  <si>
    <t>4.2.15</t>
  </si>
  <si>
    <t>Низька мікрофонна стійка для вокаліста, типу "журавель" ТАМАMICstand short 4шт*2 дні</t>
  </si>
  <si>
    <t>4.2.16</t>
  </si>
  <si>
    <t>Динаічний прилад направленої дії, "голова" 280W PRO LUX HOT BEAM 280 24 in*2 lys</t>
  </si>
  <si>
    <t>4.2.17</t>
  </si>
  <si>
    <t>Динамічний світлодіодний прилад "голова" 19х15W SILWER STAR CYAN 6000xe MK3 12 шт*2 дні</t>
  </si>
  <si>
    <t>4.2.18</t>
  </si>
  <si>
    <t>Світодіодна панель RGBWA 6*25W PRO LUX MATRIX BAR6 12шт*2 дні</t>
  </si>
  <si>
    <t>4.2.19</t>
  </si>
  <si>
    <t>Світлодіодний пар RGBW 18*10W FREE COLOR 12 шт*2 дні</t>
  </si>
  <si>
    <t>4.2.20</t>
  </si>
  <si>
    <t>Пульт (Lighting Control System DMX-1024) S/G/M Pilot 3000 1 шт*2 дні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</si>
  <si>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</si>
  <si>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</si>
  <si>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</si>
  <si>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</si>
  <si>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</si>
  <si>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</si>
  <si>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</si>
  <si>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</si>
  <si>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</si>
  <si>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</si>
  <si>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SPLITTER SHOWTEC DB-1-8 8-WAY DMX 2шт*2 дні</t>
  </si>
  <si>
    <t>4.2.31</t>
  </si>
  <si>
    <t>4.2.32</t>
  </si>
  <si>
    <t>4.2.33</t>
  </si>
  <si>
    <t>Сцена мобільна, збірна Layher. Подіум 16м*12м , 2 дні</t>
  </si>
  <si>
    <t>Комплект сходів сценічних 2 комп*2 дні</t>
  </si>
  <si>
    <t>Рубка пультова збірна Layher (світло, звук, відео) накрита, 6м*2м, 1 шт*2 дні</t>
  </si>
  <si>
    <t>Гримерки 2 комп.*2 дні</t>
  </si>
  <si>
    <t>Спецогорожі 90м*2 дні</t>
  </si>
  <si>
    <t>LED-екран Dicolor Dp P4,8, розмір 2м*3м, 5 локацій</t>
  </si>
  <si>
    <t>Ноутбук ASUS 5 локацій*1 шт</t>
  </si>
  <si>
    <t>Екранна світодіодна сітка модуль 90*90 на портали, 3м*6м, 2шт*2 дні</t>
  </si>
  <si>
    <t>Мобільний генератор 5 локацій*1 шт.</t>
  </si>
  <si>
    <t>Мобільний генератор високої напруги 350 кВт, 1шт*2 дні</t>
  </si>
  <si>
    <t>Найменування характеристик (з деталізацією технічних характеристик)</t>
  </si>
  <si>
    <t>Оренда наметів для проведення панелей (малі) 4 локації*1 шт</t>
  </si>
  <si>
    <t>Оренда стільців для проведення панелей (малих) 4 локації*45 шт</t>
  </si>
  <si>
    <t>4.4.3</t>
  </si>
  <si>
    <t>4.4.4</t>
  </si>
  <si>
    <t>4.4.5</t>
  </si>
  <si>
    <t>4.4.6</t>
  </si>
  <si>
    <t>4.4.7</t>
  </si>
  <si>
    <t>Оренда трибуни для спікерів для проведення панелей (малі), 4 локації 1 шт</t>
  </si>
  <si>
    <t>Оренда намету для проведення панелі (великий) 1 локація*1 шт.</t>
  </si>
  <si>
    <t>Оренда стільців для проведення панелей (великі) 1 локація*130 шт</t>
  </si>
  <si>
    <t>Оренда трибуни для спікерів для проведення панелей (велика) 1 локація*1 шт</t>
  </si>
  <si>
    <t>Оренда виставкового обладнання для фотовиставок 12 конструкцій*2 фотовиставки*2 дні</t>
  </si>
  <si>
    <t>Оренда музичних інструментів</t>
  </si>
  <si>
    <t>Оренда національних костюмів</t>
  </si>
  <si>
    <t>Оренда головних уборів</t>
  </si>
  <si>
    <t>Послуги з харчування (сніданок/обід/вечеря/кава-брейк) 390 осіб*2 дні</t>
  </si>
  <si>
    <t>Рекламні витрати (реклама на радіо)</t>
  </si>
  <si>
    <t>Рекламні витрати (реклама на ТВ)</t>
  </si>
  <si>
    <t>PR-менеджер</t>
  </si>
  <si>
    <t>Паньків Ігор Михайлович, заступник генерального директора з наукової роботиНаціонального музею народної архітектури та побуту України, координатор тематичних панелей</t>
  </si>
  <si>
    <t>Виступ гурту "ONUKA"</t>
  </si>
  <si>
    <t>13.4.9</t>
  </si>
  <si>
    <t>Виступ гурту "Illaria"</t>
  </si>
  <si>
    <t>Виступ гурту "Кораллі"</t>
  </si>
  <si>
    <t>Виступ гурту "Go-A"</t>
  </si>
  <si>
    <t>13.4.10</t>
  </si>
  <si>
    <t>13.4.11</t>
  </si>
  <si>
    <t>Виступ гурту "DakhaBrakha"</t>
  </si>
  <si>
    <t>Декорування локацій</t>
  </si>
  <si>
    <t>Послуги чергування швидкої під час проведення заходу 1*2 дні</t>
  </si>
  <si>
    <t>Послуги дизайнера</t>
  </si>
  <si>
    <t>Послуги ведучих концерту 2*2 дніПослуги віджеінгу 1*2 дні</t>
  </si>
  <si>
    <t>Послуги гримерів 1*2 дні</t>
  </si>
  <si>
    <t>Послуги із створення фотовиставки 1*2 дні</t>
  </si>
  <si>
    <t>Послуги з монтажу, демонтажу фотовиставки, 1*2 дні</t>
  </si>
  <si>
    <t xml:space="preserve">Послуги віджеінгу 1*2 дні 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</si>
  <si>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</si>
  <si>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</si>
  <si>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</si>
  <si>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</si>
  <si>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</si>
  <si>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</si>
  <si>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</si>
  <si>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</si>
  <si>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Виступ гурту  Kozak System</t>
  </si>
  <si>
    <t>Виступ гурту ТІК</t>
  </si>
  <si>
    <t>за період з 11.08. по 30.10. 2021 року</t>
  </si>
  <si>
    <t>7.12</t>
  </si>
  <si>
    <t>Друк банера на сітці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</si>
</sst>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₴_-;\-* #,##0.00\ _₴_-;_-* &quot;-&quot;??\ _₴_-;_-@"/>
    <numFmt numFmtId="165" formatCode="&quot;$&quot;#,##0"/>
    <numFmt numFmtId="166" formatCode="d\.m"/>
    <numFmt numFmtId="167" formatCode="#,##0.000"/>
  </numFmts>
  <fonts count="45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44" fillId="0" borderId="0" applyFont="0" applyFill="0" applyBorder="0" applyAlignment="0" applyProtection="0"/>
  </cellStyleXfs>
  <cellXfs count="47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4" fontId="37" fillId="0" borderId="129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41" fillId="0" borderId="137" xfId="0" applyNumberFormat="1" applyFont="1" applyBorder="1" applyAlignment="1">
      <alignment horizontal="center" vertical="center"/>
    </xf>
    <xf numFmtId="4" fontId="38" fillId="0" borderId="138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7" fillId="0" borderId="138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42" xfId="0" applyNumberFormat="1" applyFont="1" applyBorder="1" applyAlignment="1">
      <alignment horizontal="center" vertical="center"/>
    </xf>
    <xf numFmtId="10" fontId="37" fillId="0" borderId="142" xfId="0" applyNumberFormat="1" applyFont="1" applyBorder="1" applyAlignment="1">
      <alignment horizontal="center" vertical="center"/>
    </xf>
    <xf numFmtId="4" fontId="42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10" fontId="37" fillId="0" borderId="163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/>
    </xf>
    <xf numFmtId="10" fontId="37" fillId="0" borderId="165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 wrapText="1"/>
    </xf>
    <xf numFmtId="10" fontId="38" fillId="0" borderId="163" xfId="0" applyNumberFormat="1" applyFont="1" applyBorder="1" applyAlignment="1">
      <alignment horizontal="center" vertical="center"/>
    </xf>
    <xf numFmtId="4" fontId="38" fillId="0" borderId="164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 wrapText="1"/>
    </xf>
    <xf numFmtId="10" fontId="37" fillId="0" borderId="16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3" fillId="0" borderId="0" xfId="0" applyNumberFormat="1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7" fontId="1" fillId="0" borderId="9" xfId="0" applyNumberFormat="1" applyFont="1" applyBorder="1" applyAlignment="1">
      <alignment horizontal="right" vertical="top"/>
    </xf>
    <xf numFmtId="167" fontId="1" fillId="0" borderId="10" xfId="0" applyNumberFormat="1" applyFont="1" applyBorder="1" applyAlignment="1">
      <alignment horizontal="right" vertical="top"/>
    </xf>
    <xf numFmtId="43" fontId="1" fillId="0" borderId="11" xfId="1" applyNumberFormat="1" applyFont="1" applyBorder="1" applyAlignment="1">
      <alignment horizontal="right" vertical="top"/>
    </xf>
    <xf numFmtId="3" fontId="12" fillId="0" borderId="40" xfId="0" applyNumberFormat="1" applyFont="1" applyFill="1" applyBorder="1" applyAlignment="1">
      <alignment horizontal="right" vertical="top"/>
    </xf>
    <xf numFmtId="3" fontId="12" fillId="0" borderId="63" xfId="0" applyNumberFormat="1" applyFont="1" applyFill="1" applyBorder="1" applyAlignment="1">
      <alignment horizontal="right" vertical="top"/>
    </xf>
    <xf numFmtId="3" fontId="2" fillId="6" borderId="52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6" xfId="0" applyFont="1" applyBorder="1"/>
    <xf numFmtId="0" fontId="15" fillId="0" borderId="167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0" zoomScale="80" zoomScaleNormal="80" workbookViewId="0">
      <selection activeCell="C29" sqref="C29"/>
    </sheetView>
  </sheetViews>
  <sheetFormatPr defaultColWidth="12.625" defaultRowHeight="15" customHeight="1" x14ac:dyDescent="0.2"/>
  <cols>
    <col min="1" max="1" width="18.25" customWidth="1"/>
    <col min="2" max="2" width="18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 x14ac:dyDescent="0.2">
      <c r="A1" s="418" t="s">
        <v>0</v>
      </c>
      <c r="B1" s="41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418" t="s">
        <v>2</v>
      </c>
      <c r="I2" s="418"/>
      <c r="J2" s="4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418" t="s">
        <v>311</v>
      </c>
      <c r="I3" s="418"/>
      <c r="J3" s="41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 x14ac:dyDescent="0.2">
      <c r="A10" s="402" t="s">
        <v>320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 x14ac:dyDescent="0.2">
      <c r="A11" s="186" t="s">
        <v>321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 x14ac:dyDescent="0.2">
      <c r="A12" s="186" t="s">
        <v>322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 x14ac:dyDescent="0.2">
      <c r="A13" s="186" t="s">
        <v>323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 x14ac:dyDescent="0.2">
      <c r="A14" s="186" t="s">
        <v>324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 x14ac:dyDescent="0.2">
      <c r="A15" s="186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6" customFormat="1" ht="15.75" x14ac:dyDescent="0.25">
      <c r="A18" s="284"/>
      <c r="B18" s="419" t="s">
        <v>276</v>
      </c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285"/>
      <c r="P18" s="286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</row>
    <row r="19" spans="1:31" s="276" customFormat="1" ht="15.75" x14ac:dyDescent="0.25">
      <c r="A19" s="284"/>
      <c r="B19" s="419" t="s">
        <v>317</v>
      </c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285"/>
      <c r="P19" s="286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</row>
    <row r="20" spans="1:31" s="276" customFormat="1" ht="15.75" x14ac:dyDescent="0.25">
      <c r="A20" s="284"/>
      <c r="B20" s="420" t="s">
        <v>449</v>
      </c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285"/>
      <c r="P20" s="286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</row>
    <row r="21" spans="1:31" s="276" customFormat="1" ht="15.75" x14ac:dyDescent="0.25">
      <c r="A21" s="284"/>
      <c r="B21" s="3"/>
      <c r="C21" s="1"/>
      <c r="D21" s="287"/>
      <c r="E21" s="287"/>
      <c r="F21" s="287"/>
      <c r="G21" s="287"/>
      <c r="H21" s="287"/>
      <c r="I21" s="287"/>
      <c r="J21" s="288"/>
      <c r="K21" s="287"/>
      <c r="L21" s="288"/>
      <c r="M21" s="287"/>
      <c r="N21" s="288"/>
      <c r="O21" s="285"/>
      <c r="P21" s="286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</row>
    <row r="22" spans="1:31" s="276" customFormat="1" ht="15.75" thickBot="1" x14ac:dyDescent="0.3">
      <c r="D22" s="289"/>
      <c r="E22" s="289"/>
      <c r="F22" s="289"/>
      <c r="G22" s="289"/>
      <c r="H22" s="289"/>
      <c r="I22" s="289"/>
      <c r="J22" s="290"/>
      <c r="K22" s="289"/>
      <c r="L22" s="290"/>
      <c r="M22" s="289"/>
      <c r="N22" s="290"/>
      <c r="O22" s="289"/>
      <c r="P22" s="290"/>
    </row>
    <row r="23" spans="1:31" s="276" customFormat="1" ht="30" customHeight="1" thickBot="1" x14ac:dyDescent="0.25">
      <c r="A23" s="421"/>
      <c r="B23" s="424" t="s">
        <v>277</v>
      </c>
      <c r="C23" s="425"/>
      <c r="D23" s="428" t="s">
        <v>278</v>
      </c>
      <c r="E23" s="429"/>
      <c r="F23" s="429"/>
      <c r="G23" s="429"/>
      <c r="H23" s="429"/>
      <c r="I23" s="429"/>
      <c r="J23" s="430"/>
      <c r="K23" s="424" t="s">
        <v>316</v>
      </c>
      <c r="L23" s="425"/>
      <c r="M23" s="424" t="s">
        <v>318</v>
      </c>
      <c r="N23" s="425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</row>
    <row r="24" spans="1:31" s="276" customFormat="1" ht="135.6" customHeight="1" thickBot="1" x14ac:dyDescent="0.25">
      <c r="A24" s="422"/>
      <c r="B24" s="426"/>
      <c r="C24" s="427"/>
      <c r="D24" s="399" t="s">
        <v>314</v>
      </c>
      <c r="E24" s="400" t="s">
        <v>315</v>
      </c>
      <c r="F24" s="400" t="s">
        <v>279</v>
      </c>
      <c r="G24" s="400" t="s">
        <v>280</v>
      </c>
      <c r="H24" s="400" t="s">
        <v>3</v>
      </c>
      <c r="I24" s="431" t="s">
        <v>281</v>
      </c>
      <c r="J24" s="432"/>
      <c r="K24" s="426"/>
      <c r="L24" s="427"/>
      <c r="M24" s="426"/>
      <c r="N24" s="427"/>
      <c r="Q24" s="292"/>
    </row>
    <row r="25" spans="1:31" s="276" customFormat="1" ht="30.75" thickBot="1" x14ac:dyDescent="0.25">
      <c r="A25" s="423"/>
      <c r="B25" s="393" t="s">
        <v>273</v>
      </c>
      <c r="C25" s="394" t="s">
        <v>282</v>
      </c>
      <c r="D25" s="393" t="s">
        <v>282</v>
      </c>
      <c r="E25" s="395" t="s">
        <v>282</v>
      </c>
      <c r="F25" s="395" t="s">
        <v>282</v>
      </c>
      <c r="G25" s="395" t="s">
        <v>282</v>
      </c>
      <c r="H25" s="395" t="s">
        <v>282</v>
      </c>
      <c r="I25" s="395" t="s">
        <v>273</v>
      </c>
      <c r="J25" s="396" t="s">
        <v>283</v>
      </c>
      <c r="K25" s="393" t="s">
        <v>273</v>
      </c>
      <c r="L25" s="394" t="s">
        <v>282</v>
      </c>
      <c r="M25" s="397" t="s">
        <v>273</v>
      </c>
      <c r="N25" s="398" t="s">
        <v>282</v>
      </c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</row>
    <row r="26" spans="1:31" s="276" customFormat="1" ht="30" customHeight="1" thickBot="1" x14ac:dyDescent="0.25">
      <c r="A26" s="329" t="s">
        <v>284</v>
      </c>
      <c r="B26" s="332" t="s">
        <v>285</v>
      </c>
      <c r="C26" s="331" t="s">
        <v>286</v>
      </c>
      <c r="D26" s="332" t="s">
        <v>287</v>
      </c>
      <c r="E26" s="330" t="s">
        <v>288</v>
      </c>
      <c r="F26" s="330" t="s">
        <v>289</v>
      </c>
      <c r="G26" s="330" t="s">
        <v>290</v>
      </c>
      <c r="H26" s="330" t="s">
        <v>291</v>
      </c>
      <c r="I26" s="330" t="s">
        <v>292</v>
      </c>
      <c r="J26" s="331" t="s">
        <v>293</v>
      </c>
      <c r="K26" s="332" t="s">
        <v>294</v>
      </c>
      <c r="L26" s="331" t="s">
        <v>295</v>
      </c>
      <c r="M26" s="332" t="s">
        <v>296</v>
      </c>
      <c r="N26" s="331" t="s">
        <v>297</v>
      </c>
      <c r="O26" s="294"/>
      <c r="P26" s="294"/>
      <c r="Q26" s="295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</row>
    <row r="27" spans="1:31" s="276" customFormat="1" ht="30" customHeight="1" x14ac:dyDescent="0.2">
      <c r="A27" s="312" t="s">
        <v>298</v>
      </c>
      <c r="B27" s="339">
        <f>C27/N27</f>
        <v>1</v>
      </c>
      <c r="C27" s="340">
        <f>'Кошторис  витрат'!G234</f>
        <v>2499906.64</v>
      </c>
      <c r="D27" s="345">
        <v>0</v>
      </c>
      <c r="E27" s="327">
        <v>0</v>
      </c>
      <c r="F27" s="327">
        <v>0</v>
      </c>
      <c r="G27" s="327">
        <v>0</v>
      </c>
      <c r="H27" s="327">
        <v>0</v>
      </c>
      <c r="I27" s="328">
        <f>J27/N27</f>
        <v>0</v>
      </c>
      <c r="J27" s="340">
        <f>D27+E27+F27+G27+H27</f>
        <v>0</v>
      </c>
      <c r="K27" s="339">
        <f>L27/N27</f>
        <v>0</v>
      </c>
      <c r="L27" s="340">
        <f>'Кошторис  витрат'!S234</f>
        <v>0</v>
      </c>
      <c r="M27" s="333">
        <v>1</v>
      </c>
      <c r="N27" s="334">
        <f>C27+J27+L27</f>
        <v>2499906.64</v>
      </c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</row>
    <row r="28" spans="1:31" s="276" customFormat="1" ht="30" customHeight="1" x14ac:dyDescent="0.2">
      <c r="A28" s="313" t="s">
        <v>299</v>
      </c>
      <c r="B28" s="341">
        <f>C28/N28</f>
        <v>1</v>
      </c>
      <c r="C28" s="350">
        <v>2435574.71</v>
      </c>
      <c r="D28" s="346">
        <v>0</v>
      </c>
      <c r="E28" s="303">
        <v>0</v>
      </c>
      <c r="F28" s="303">
        <v>0</v>
      </c>
      <c r="G28" s="303">
        <v>0</v>
      </c>
      <c r="H28" s="303">
        <v>0</v>
      </c>
      <c r="I28" s="302">
        <f>J28/N28</f>
        <v>0</v>
      </c>
      <c r="J28" s="342">
        <f>D28+E28+F28+G28+H28</f>
        <v>0</v>
      </c>
      <c r="K28" s="341">
        <f>L28/N28</f>
        <v>0</v>
      </c>
      <c r="L28" s="342">
        <f>'Кошторис  витрат'!V234</f>
        <v>0</v>
      </c>
      <c r="M28" s="335">
        <v>1</v>
      </c>
      <c r="N28" s="336">
        <v>2435574.71</v>
      </c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</row>
    <row r="29" spans="1:31" s="276" customFormat="1" ht="30" customHeight="1" thickBot="1" x14ac:dyDescent="0.25">
      <c r="A29" s="314" t="s">
        <v>300</v>
      </c>
      <c r="B29" s="343">
        <f>C29/N29</f>
        <v>1</v>
      </c>
      <c r="C29" s="344">
        <v>2084930</v>
      </c>
      <c r="D29" s="347">
        <v>0</v>
      </c>
      <c r="E29" s="348">
        <v>0</v>
      </c>
      <c r="F29" s="348">
        <v>0</v>
      </c>
      <c r="G29" s="348">
        <v>0</v>
      </c>
      <c r="H29" s="348">
        <v>0</v>
      </c>
      <c r="I29" s="349">
        <f>J29/N29</f>
        <v>0</v>
      </c>
      <c r="J29" s="344">
        <f t="shared" ref="J29" si="0">D29+E29+F29+G29+H29</f>
        <v>0</v>
      </c>
      <c r="K29" s="343">
        <f>L29/N29</f>
        <v>0</v>
      </c>
      <c r="L29" s="344">
        <v>0</v>
      </c>
      <c r="M29" s="337">
        <f>(N29*M28)/N28</f>
        <v>0.85603204510199571</v>
      </c>
      <c r="N29" s="338">
        <f>C29+J29+L29</f>
        <v>2084930</v>
      </c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</row>
    <row r="30" spans="1:31" s="276" customFormat="1" ht="30" customHeight="1" thickBot="1" x14ac:dyDescent="0.25">
      <c r="A30" s="315" t="s">
        <v>301</v>
      </c>
      <c r="B30" s="304">
        <f>B28-B29</f>
        <v>0</v>
      </c>
      <c r="C30" s="305">
        <f t="shared" ref="C30:H30" si="1">C28-C29</f>
        <v>350644.70999999996</v>
      </c>
      <c r="D30" s="306">
        <f t="shared" si="1"/>
        <v>0</v>
      </c>
      <c r="E30" s="307">
        <f t="shared" si="1"/>
        <v>0</v>
      </c>
      <c r="F30" s="307">
        <f t="shared" si="1"/>
        <v>0</v>
      </c>
      <c r="G30" s="307">
        <f t="shared" si="1"/>
        <v>0</v>
      </c>
      <c r="H30" s="307">
        <f t="shared" si="1"/>
        <v>0</v>
      </c>
      <c r="I30" s="308">
        <f t="shared" ref="I30:N30" si="2">I28-I29</f>
        <v>0</v>
      </c>
      <c r="J30" s="305">
        <f t="shared" si="2"/>
        <v>0</v>
      </c>
      <c r="K30" s="309">
        <f t="shared" si="2"/>
        <v>0</v>
      </c>
      <c r="L30" s="305">
        <f t="shared" si="2"/>
        <v>0</v>
      </c>
      <c r="M30" s="310">
        <f t="shared" si="2"/>
        <v>0.14396795489800429</v>
      </c>
      <c r="N30" s="311">
        <f t="shared" si="2"/>
        <v>350644.70999999996</v>
      </c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6" customFormat="1" ht="15.75" customHeight="1" x14ac:dyDescent="0.25">
      <c r="A32" s="296"/>
      <c r="B32" s="296" t="s">
        <v>302</v>
      </c>
      <c r="C32" s="414"/>
      <c r="D32" s="415"/>
      <c r="E32" s="415"/>
      <c r="F32" s="296"/>
      <c r="G32" s="297"/>
      <c r="H32" s="297"/>
      <c r="I32" s="298"/>
      <c r="J32" s="414"/>
      <c r="K32" s="415"/>
      <c r="L32" s="415"/>
      <c r="M32" s="415"/>
      <c r="N32" s="415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</row>
    <row r="33" spans="1:26" s="276" customFormat="1" ht="15.75" customHeight="1" x14ac:dyDescent="0.25">
      <c r="D33" s="299" t="s">
        <v>303</v>
      </c>
      <c r="F33" s="300"/>
      <c r="G33" s="416" t="s">
        <v>304</v>
      </c>
      <c r="H33" s="417"/>
      <c r="I33" s="289"/>
      <c r="J33" s="416" t="s">
        <v>305</v>
      </c>
      <c r="K33" s="417"/>
      <c r="L33" s="417"/>
      <c r="M33" s="417"/>
      <c r="N33" s="417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68"/>
  <sheetViews>
    <sheetView tabSelected="1" topLeftCell="F1" zoomScale="70" zoomScaleNormal="70" workbookViewId="0">
      <pane ySplit="10" topLeftCell="A227" activePane="bottomLeft" state="frozen"/>
      <selection pane="bottomLeft" activeCell="X157" sqref="X157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10.875" customWidth="1"/>
    <col min="6" max="6" width="14.875" customWidth="1"/>
    <col min="7" max="7" width="16.125" customWidth="1"/>
    <col min="8" max="8" width="10.875" style="272" customWidth="1"/>
    <col min="9" max="9" width="14.875" style="272" customWidth="1"/>
    <col min="10" max="10" width="16.125" style="272" customWidth="1"/>
    <col min="11" max="11" width="10.875" customWidth="1" outlineLevel="1"/>
    <col min="12" max="12" width="14.875" customWidth="1" outlineLevel="1"/>
    <col min="13" max="13" width="16.125" customWidth="1" outlineLevel="1"/>
    <col min="14" max="14" width="10.875" style="272" customWidth="1" outlineLevel="1"/>
    <col min="15" max="15" width="14.875" style="272" customWidth="1" outlineLevel="1"/>
    <col min="16" max="16" width="16.125" style="272" customWidth="1" outlineLevel="1"/>
    <col min="17" max="17" width="10.875" customWidth="1" outlineLevel="1"/>
    <col min="18" max="18" width="14.875" customWidth="1" outlineLevel="1"/>
    <col min="19" max="19" width="16.125" customWidth="1" outlineLevel="1"/>
    <col min="20" max="20" width="10.875" style="272" customWidth="1" outlineLevel="1"/>
    <col min="21" max="21" width="14.875" style="272" customWidth="1" outlineLevel="1"/>
    <col min="22" max="22" width="16.125" style="272" customWidth="1" outlineLevel="1"/>
    <col min="23" max="25" width="12.625" style="272" customWidth="1"/>
    <col min="26" max="26" width="15.375" style="272" customWidth="1"/>
    <col min="27" max="27" width="19.125" style="263" customWidth="1"/>
    <col min="28" max="28" width="16" style="272" customWidth="1"/>
    <col min="29" max="33" width="5.875" customWidth="1"/>
  </cols>
  <sheetData>
    <row r="1" spans="1:33" ht="15.75" x14ac:dyDescent="0.25">
      <c r="A1" s="462" t="s">
        <v>312</v>
      </c>
      <c r="B1" s="417"/>
      <c r="C1" s="417"/>
      <c r="D1" s="417"/>
      <c r="E1" s="41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2"/>
      <c r="AB1" s="1"/>
      <c r="AC1" s="1"/>
      <c r="AD1" s="1"/>
      <c r="AE1" s="1"/>
      <c r="AF1" s="1"/>
      <c r="AG1" s="1"/>
    </row>
    <row r="2" spans="1:33" s="185" customFormat="1" ht="19.5" customHeight="1" x14ac:dyDescent="0.2">
      <c r="A2" s="187" t="str">
        <f>Фінансування!A12</f>
        <v>Назва проєкту: Міжнародний форум "Terra Ucrania"</v>
      </c>
      <c r="B2" s="188"/>
      <c r="C2" s="187"/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43"/>
      <c r="AB2" s="192"/>
      <c r="AC2" s="192"/>
      <c r="AD2" s="192"/>
      <c r="AE2" s="192"/>
      <c r="AF2" s="192"/>
      <c r="AG2" s="192"/>
    </row>
    <row r="3" spans="1:33" s="185" customFormat="1" ht="19.5" customHeight="1" x14ac:dyDescent="0.2">
      <c r="A3" s="193" t="str">
        <f>Фінансування!A13</f>
        <v>Дата початку проєкту: 08.2021</v>
      </c>
      <c r="B3" s="188"/>
      <c r="C3" s="187"/>
      <c r="D3" s="189"/>
      <c r="E3" s="190"/>
      <c r="F3" s="190"/>
      <c r="G3" s="190"/>
      <c r="H3" s="190"/>
      <c r="I3" s="190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3"/>
      <c r="AB3" s="192"/>
      <c r="AC3" s="192"/>
      <c r="AD3" s="192"/>
      <c r="AE3" s="192"/>
      <c r="AF3" s="192"/>
      <c r="AG3" s="192"/>
    </row>
    <row r="4" spans="1:33" s="185" customFormat="1" ht="19.5" customHeight="1" x14ac:dyDescent="0.2">
      <c r="A4" s="193" t="str">
        <f>Фінансування!A14</f>
        <v>Дата завершення проєкту: 30.10.2021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44"/>
      <c r="AB4" s="192"/>
      <c r="AC4" s="192"/>
      <c r="AD4" s="192"/>
      <c r="AE4" s="192"/>
      <c r="AF4" s="192"/>
      <c r="AG4" s="192"/>
    </row>
    <row r="5" spans="1:33" s="185" customFormat="1" ht="19.5" customHeight="1" x14ac:dyDescent="0.2">
      <c r="A5" s="193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44"/>
      <c r="AB5" s="192"/>
      <c r="AC5" s="192"/>
      <c r="AD5" s="192"/>
      <c r="AE5" s="192"/>
      <c r="AF5" s="192"/>
      <c r="AG5" s="192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5"/>
      <c r="AB6" s="1"/>
      <c r="AC6" s="1"/>
      <c r="AD6" s="1"/>
      <c r="AE6" s="1"/>
      <c r="AF6" s="1"/>
      <c r="AG6" s="1"/>
    </row>
    <row r="7" spans="1:33" ht="26.25" customHeight="1" thickBot="1" x14ac:dyDescent="0.25">
      <c r="A7" s="463" t="s">
        <v>268</v>
      </c>
      <c r="B7" s="466" t="s">
        <v>7</v>
      </c>
      <c r="C7" s="469" t="s">
        <v>8</v>
      </c>
      <c r="D7" s="472" t="s">
        <v>9</v>
      </c>
      <c r="E7" s="439" t="s">
        <v>10</v>
      </c>
      <c r="F7" s="440"/>
      <c r="G7" s="440"/>
      <c r="H7" s="440"/>
      <c r="I7" s="440"/>
      <c r="J7" s="441"/>
      <c r="K7" s="439" t="s">
        <v>252</v>
      </c>
      <c r="L7" s="440"/>
      <c r="M7" s="440"/>
      <c r="N7" s="440"/>
      <c r="O7" s="440"/>
      <c r="P7" s="441"/>
      <c r="Q7" s="439" t="s">
        <v>253</v>
      </c>
      <c r="R7" s="440"/>
      <c r="S7" s="440"/>
      <c r="T7" s="440"/>
      <c r="U7" s="440"/>
      <c r="V7" s="441"/>
      <c r="W7" s="448" t="s">
        <v>270</v>
      </c>
      <c r="X7" s="449"/>
      <c r="Y7" s="449"/>
      <c r="Z7" s="450"/>
      <c r="AA7" s="445" t="s">
        <v>313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64"/>
      <c r="B8" s="467"/>
      <c r="C8" s="470"/>
      <c r="D8" s="473"/>
      <c r="E8" s="442" t="s">
        <v>11</v>
      </c>
      <c r="F8" s="443"/>
      <c r="G8" s="444"/>
      <c r="H8" s="442" t="s">
        <v>269</v>
      </c>
      <c r="I8" s="443"/>
      <c r="J8" s="444"/>
      <c r="K8" s="442" t="s">
        <v>11</v>
      </c>
      <c r="L8" s="443"/>
      <c r="M8" s="444"/>
      <c r="N8" s="442" t="s">
        <v>269</v>
      </c>
      <c r="O8" s="443"/>
      <c r="P8" s="444"/>
      <c r="Q8" s="442" t="s">
        <v>11</v>
      </c>
      <c r="R8" s="443"/>
      <c r="S8" s="444"/>
      <c r="T8" s="442" t="s">
        <v>269</v>
      </c>
      <c r="U8" s="443"/>
      <c r="V8" s="444"/>
      <c r="W8" s="451" t="s">
        <v>274</v>
      </c>
      <c r="X8" s="451" t="s">
        <v>275</v>
      </c>
      <c r="Y8" s="448" t="s">
        <v>271</v>
      </c>
      <c r="Z8" s="450"/>
      <c r="AA8" s="446"/>
      <c r="AB8" s="1"/>
      <c r="AC8" s="1"/>
      <c r="AD8" s="1"/>
      <c r="AE8" s="1"/>
      <c r="AF8" s="1"/>
      <c r="AG8" s="1"/>
    </row>
    <row r="9" spans="1:33" ht="30" customHeight="1" thickBot="1" x14ac:dyDescent="0.25">
      <c r="A9" s="465"/>
      <c r="B9" s="468"/>
      <c r="C9" s="471"/>
      <c r="D9" s="474"/>
      <c r="E9" s="24" t="s">
        <v>12</v>
      </c>
      <c r="F9" s="25" t="s">
        <v>13</v>
      </c>
      <c r="G9" s="239" t="s">
        <v>266</v>
      </c>
      <c r="H9" s="24" t="s">
        <v>12</v>
      </c>
      <c r="I9" s="25" t="s">
        <v>13</v>
      </c>
      <c r="J9" s="301" t="s">
        <v>310</v>
      </c>
      <c r="K9" s="24" t="s">
        <v>12</v>
      </c>
      <c r="L9" s="25" t="s">
        <v>14</v>
      </c>
      <c r="M9" s="301" t="s">
        <v>306</v>
      </c>
      <c r="N9" s="24" t="s">
        <v>12</v>
      </c>
      <c r="O9" s="25" t="s">
        <v>14</v>
      </c>
      <c r="P9" s="301" t="s">
        <v>307</v>
      </c>
      <c r="Q9" s="24" t="s">
        <v>12</v>
      </c>
      <c r="R9" s="25" t="s">
        <v>14</v>
      </c>
      <c r="S9" s="301" t="s">
        <v>308</v>
      </c>
      <c r="T9" s="24" t="s">
        <v>12</v>
      </c>
      <c r="U9" s="25" t="s">
        <v>14</v>
      </c>
      <c r="V9" s="301" t="s">
        <v>309</v>
      </c>
      <c r="W9" s="452"/>
      <c r="X9" s="452"/>
      <c r="Y9" s="273" t="s">
        <v>272</v>
      </c>
      <c r="Z9" s="274" t="s">
        <v>273</v>
      </c>
      <c r="AA9" s="447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6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319</v>
      </c>
      <c r="B11" s="30"/>
      <c r="C11" s="31" t="s">
        <v>15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7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16</v>
      </c>
      <c r="B12" s="37">
        <v>1</v>
      </c>
      <c r="C12" s="196" t="s">
        <v>262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8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17</v>
      </c>
      <c r="B13" s="42" t="s">
        <v>18</v>
      </c>
      <c r="C13" s="197" t="s">
        <v>263</v>
      </c>
      <c r="D13" s="44"/>
      <c r="E13" s="45">
        <v>10</v>
      </c>
      <c r="F13" s="46"/>
      <c r="G13" s="47">
        <f>SUM(G14:G23)</f>
        <v>131612</v>
      </c>
      <c r="H13" s="45">
        <f>SUM(H14:H23)</f>
        <v>10</v>
      </c>
      <c r="I13" s="46"/>
      <c r="J13" s="47">
        <f>SUM(J14:J23)</f>
        <v>131612</v>
      </c>
      <c r="K13" s="45">
        <f>SUM(K14:K23)</f>
        <v>0</v>
      </c>
      <c r="L13" s="46"/>
      <c r="M13" s="47">
        <f>SUM(M14:M23)</f>
        <v>0</v>
      </c>
      <c r="N13" s="45">
        <f>SUM(N14:N23)</f>
        <v>0</v>
      </c>
      <c r="O13" s="46"/>
      <c r="P13" s="47">
        <f>SUM(P14:P23)</f>
        <v>0</v>
      </c>
      <c r="Q13" s="45">
        <f>SUM(Q14:Q23)</f>
        <v>0</v>
      </c>
      <c r="R13" s="46"/>
      <c r="S13" s="47">
        <f>SUM(S14:S23)</f>
        <v>0</v>
      </c>
      <c r="T13" s="45">
        <f>SUM(T14:T23)</f>
        <v>0</v>
      </c>
      <c r="U13" s="46"/>
      <c r="V13" s="47">
        <f>SUM(V14:V23)</f>
        <v>0</v>
      </c>
      <c r="W13" s="47">
        <f>SUM(W14:W23)</f>
        <v>131612</v>
      </c>
      <c r="X13" s="47">
        <f>SUM(X14:X23)</f>
        <v>131612</v>
      </c>
      <c r="Y13" s="48">
        <f>W13-X13</f>
        <v>0</v>
      </c>
      <c r="Z13" s="277">
        <f>Y13/W13</f>
        <v>0</v>
      </c>
      <c r="AA13" s="249"/>
      <c r="AB13" s="49"/>
      <c r="AC13" s="49"/>
      <c r="AD13" s="49"/>
      <c r="AE13" s="49"/>
      <c r="AF13" s="49"/>
      <c r="AG13" s="49"/>
    </row>
    <row r="14" spans="1:33" ht="42" customHeight="1" x14ac:dyDescent="0.2">
      <c r="A14" s="50" t="s">
        <v>19</v>
      </c>
      <c r="B14" s="51" t="s">
        <v>20</v>
      </c>
      <c r="C14" s="52" t="s">
        <v>327</v>
      </c>
      <c r="D14" s="53" t="s">
        <v>22</v>
      </c>
      <c r="E14" s="54">
        <v>1</v>
      </c>
      <c r="F14" s="55">
        <v>14570</v>
      </c>
      <c r="G14" s="56">
        <f t="shared" ref="G14:G23" si="0">E14*F14</f>
        <v>14570</v>
      </c>
      <c r="H14" s="54">
        <v>1</v>
      </c>
      <c r="I14" s="55">
        <v>14570</v>
      </c>
      <c r="J14" s="56">
        <v>14570</v>
      </c>
      <c r="K14" s="54"/>
      <c r="L14" s="55"/>
      <c r="M14" s="56">
        <f t="shared" ref="M14:M23" si="1">K14*L14</f>
        <v>0</v>
      </c>
      <c r="N14" s="54"/>
      <c r="O14" s="55"/>
      <c r="P14" s="56"/>
      <c r="Q14" s="54"/>
      <c r="R14" s="55"/>
      <c r="S14" s="56">
        <f t="shared" ref="S14:S15" si="2">Q14*R14</f>
        <v>0</v>
      </c>
      <c r="T14" s="54"/>
      <c r="U14" s="55"/>
      <c r="V14" s="56"/>
      <c r="W14" s="57">
        <f t="shared" ref="W14:W22" si="3">G14+M14+S14</f>
        <v>14570</v>
      </c>
      <c r="X14" s="275">
        <f>W14</f>
        <v>14570</v>
      </c>
      <c r="Y14" s="275">
        <f t="shared" ref="Y14:Y118" si="4">W14-X14</f>
        <v>0</v>
      </c>
      <c r="Z14" s="283">
        <f>Y14/W14</f>
        <v>0</v>
      </c>
      <c r="AA14" s="241"/>
      <c r="AB14" s="58"/>
      <c r="AC14" s="59"/>
      <c r="AD14" s="59"/>
      <c r="AE14" s="59"/>
      <c r="AF14" s="59"/>
      <c r="AG14" s="59"/>
    </row>
    <row r="15" spans="1:33" ht="40.5" customHeight="1" x14ac:dyDescent="0.2">
      <c r="A15" s="50" t="s">
        <v>19</v>
      </c>
      <c r="B15" s="51" t="s">
        <v>23</v>
      </c>
      <c r="C15" s="52" t="s">
        <v>325</v>
      </c>
      <c r="D15" s="53" t="s">
        <v>22</v>
      </c>
      <c r="E15" s="54">
        <v>1</v>
      </c>
      <c r="F15" s="55">
        <v>9690</v>
      </c>
      <c r="G15" s="56">
        <f t="shared" si="0"/>
        <v>9690</v>
      </c>
      <c r="H15" s="54">
        <v>1</v>
      </c>
      <c r="I15" s="55">
        <v>9690</v>
      </c>
      <c r="J15" s="56">
        <v>9690</v>
      </c>
      <c r="K15" s="54"/>
      <c r="L15" s="55"/>
      <c r="M15" s="56">
        <f t="shared" si="1"/>
        <v>0</v>
      </c>
      <c r="N15" s="54"/>
      <c r="O15" s="55"/>
      <c r="P15" s="56"/>
      <c r="Q15" s="54"/>
      <c r="R15" s="55"/>
      <c r="S15" s="56">
        <f t="shared" si="2"/>
        <v>0</v>
      </c>
      <c r="T15" s="54"/>
      <c r="U15" s="55"/>
      <c r="V15" s="56"/>
      <c r="W15" s="57">
        <f t="shared" si="3"/>
        <v>9690</v>
      </c>
      <c r="X15" s="275">
        <f>W15</f>
        <v>9690</v>
      </c>
      <c r="Y15" s="275">
        <f t="shared" si="4"/>
        <v>0</v>
      </c>
      <c r="Z15" s="283">
        <f t="shared" ref="Z15:Z39" si="5">Y15/W15</f>
        <v>0</v>
      </c>
      <c r="AA15" s="241"/>
      <c r="AB15" s="59"/>
      <c r="AC15" s="59"/>
      <c r="AD15" s="59"/>
      <c r="AE15" s="59"/>
      <c r="AF15" s="59"/>
      <c r="AG15" s="59"/>
    </row>
    <row r="16" spans="1:33" s="401" customFormat="1" ht="40.5" customHeight="1" x14ac:dyDescent="0.2">
      <c r="A16" s="50" t="s">
        <v>19</v>
      </c>
      <c r="B16" s="61" t="s">
        <v>24</v>
      </c>
      <c r="C16" s="52" t="s">
        <v>326</v>
      </c>
      <c r="D16" s="62" t="s">
        <v>22</v>
      </c>
      <c r="E16" s="63">
        <v>1</v>
      </c>
      <c r="F16" s="64">
        <v>13965</v>
      </c>
      <c r="G16" s="65">
        <f t="shared" ref="G16:G22" si="6">E16*F16</f>
        <v>13965</v>
      </c>
      <c r="H16" s="63">
        <v>1</v>
      </c>
      <c r="I16" s="64">
        <v>13965</v>
      </c>
      <c r="J16" s="65">
        <v>13965</v>
      </c>
      <c r="K16" s="63"/>
      <c r="L16" s="64"/>
      <c r="M16" s="65">
        <v>0</v>
      </c>
      <c r="N16" s="63"/>
      <c r="O16" s="64"/>
      <c r="P16" s="65"/>
      <c r="Q16" s="63"/>
      <c r="R16" s="55"/>
      <c r="S16" s="65">
        <v>0</v>
      </c>
      <c r="T16" s="63"/>
      <c r="U16" s="55"/>
      <c r="V16" s="65"/>
      <c r="W16" s="66">
        <f t="shared" si="3"/>
        <v>13965</v>
      </c>
      <c r="X16" s="358">
        <f>W16</f>
        <v>13965</v>
      </c>
      <c r="Y16" s="358">
        <f t="shared" ref="Y16:Y22" si="7">W16-X16</f>
        <v>0</v>
      </c>
      <c r="Z16" s="359">
        <f t="shared" ref="Z16:Z22" si="8">Y16/W16</f>
        <v>0</v>
      </c>
      <c r="AA16" s="250"/>
      <c r="AB16" s="59"/>
      <c r="AC16" s="59"/>
      <c r="AD16" s="59"/>
      <c r="AE16" s="59"/>
      <c r="AF16" s="59"/>
      <c r="AG16" s="59"/>
    </row>
    <row r="17" spans="1:33" s="401" customFormat="1" ht="54" customHeight="1" x14ac:dyDescent="0.2">
      <c r="A17" s="50" t="s">
        <v>19</v>
      </c>
      <c r="B17" s="61" t="s">
        <v>328</v>
      </c>
      <c r="C17" s="52" t="s">
        <v>330</v>
      </c>
      <c r="D17" s="62" t="s">
        <v>22</v>
      </c>
      <c r="E17" s="63">
        <v>1</v>
      </c>
      <c r="F17" s="64">
        <v>13849</v>
      </c>
      <c r="G17" s="65">
        <f t="shared" si="6"/>
        <v>13849</v>
      </c>
      <c r="H17" s="63">
        <v>1</v>
      </c>
      <c r="I17" s="64">
        <v>13849</v>
      </c>
      <c r="J17" s="65">
        <v>13849</v>
      </c>
      <c r="K17" s="63"/>
      <c r="L17" s="64"/>
      <c r="M17" s="65">
        <v>0</v>
      </c>
      <c r="N17" s="63"/>
      <c r="O17" s="64"/>
      <c r="P17" s="65"/>
      <c r="Q17" s="63"/>
      <c r="R17" s="55"/>
      <c r="S17" s="65">
        <v>0</v>
      </c>
      <c r="T17" s="63"/>
      <c r="U17" s="55"/>
      <c r="V17" s="65"/>
      <c r="W17" s="66">
        <f t="shared" si="3"/>
        <v>13849</v>
      </c>
      <c r="X17" s="358">
        <f>W17</f>
        <v>13849</v>
      </c>
      <c r="Y17" s="358">
        <f t="shared" si="7"/>
        <v>0</v>
      </c>
      <c r="Z17" s="359">
        <f t="shared" si="8"/>
        <v>0</v>
      </c>
      <c r="AA17" s="250"/>
      <c r="AB17" s="59"/>
      <c r="AC17" s="59"/>
      <c r="AD17" s="59"/>
      <c r="AE17" s="59"/>
      <c r="AF17" s="59"/>
      <c r="AG17" s="59"/>
    </row>
    <row r="18" spans="1:33" s="401" customFormat="1" ht="43.5" customHeight="1" x14ac:dyDescent="0.2">
      <c r="A18" s="50" t="s">
        <v>19</v>
      </c>
      <c r="B18" s="61" t="s">
        <v>329</v>
      </c>
      <c r="C18" s="52" t="s">
        <v>333</v>
      </c>
      <c r="D18" s="62" t="s">
        <v>22</v>
      </c>
      <c r="E18" s="63">
        <v>1</v>
      </c>
      <c r="F18" s="64">
        <v>13849</v>
      </c>
      <c r="G18" s="65">
        <f t="shared" si="6"/>
        <v>13849</v>
      </c>
      <c r="H18" s="63">
        <v>1</v>
      </c>
      <c r="I18" s="64">
        <v>13849</v>
      </c>
      <c r="J18" s="65">
        <v>13849</v>
      </c>
      <c r="K18" s="63"/>
      <c r="L18" s="64"/>
      <c r="M18" s="65">
        <v>0</v>
      </c>
      <c r="N18" s="63"/>
      <c r="O18" s="64"/>
      <c r="P18" s="65"/>
      <c r="Q18" s="63"/>
      <c r="R18" s="55"/>
      <c r="S18" s="65">
        <v>0</v>
      </c>
      <c r="T18" s="63"/>
      <c r="U18" s="55"/>
      <c r="V18" s="65"/>
      <c r="W18" s="66">
        <f t="shared" si="3"/>
        <v>13849</v>
      </c>
      <c r="X18" s="358">
        <f>W19</f>
        <v>13849</v>
      </c>
      <c r="Y18" s="358">
        <f t="shared" si="7"/>
        <v>0</v>
      </c>
      <c r="Z18" s="359">
        <f t="shared" si="8"/>
        <v>0</v>
      </c>
      <c r="AA18" s="250"/>
      <c r="AB18" s="59"/>
      <c r="AC18" s="59"/>
      <c r="AD18" s="59"/>
      <c r="AE18" s="59"/>
      <c r="AF18" s="59"/>
      <c r="AG18" s="59"/>
    </row>
    <row r="19" spans="1:33" s="401" customFormat="1" ht="54.75" customHeight="1" x14ac:dyDescent="0.2">
      <c r="A19" s="50" t="s">
        <v>19</v>
      </c>
      <c r="B19" s="61" t="s">
        <v>331</v>
      </c>
      <c r="C19" s="52" t="s">
        <v>332</v>
      </c>
      <c r="D19" s="62" t="s">
        <v>22</v>
      </c>
      <c r="E19" s="63">
        <v>1</v>
      </c>
      <c r="F19" s="64">
        <v>13849</v>
      </c>
      <c r="G19" s="65">
        <f t="shared" si="6"/>
        <v>13849</v>
      </c>
      <c r="H19" s="63">
        <v>1</v>
      </c>
      <c r="I19" s="64">
        <v>13849</v>
      </c>
      <c r="J19" s="65">
        <v>13849</v>
      </c>
      <c r="K19" s="63"/>
      <c r="L19" s="64"/>
      <c r="M19" s="65">
        <v>0</v>
      </c>
      <c r="N19" s="63"/>
      <c r="O19" s="64"/>
      <c r="P19" s="65"/>
      <c r="Q19" s="63"/>
      <c r="R19" s="55"/>
      <c r="S19" s="65">
        <v>0</v>
      </c>
      <c r="T19" s="63"/>
      <c r="U19" s="55"/>
      <c r="V19" s="65"/>
      <c r="W19" s="66">
        <f t="shared" si="3"/>
        <v>13849</v>
      </c>
      <c r="X19" s="358">
        <f>W19</f>
        <v>13849</v>
      </c>
      <c r="Y19" s="358">
        <f t="shared" si="7"/>
        <v>0</v>
      </c>
      <c r="Z19" s="359">
        <f t="shared" si="8"/>
        <v>0</v>
      </c>
      <c r="AA19" s="250"/>
      <c r="AB19" s="59"/>
      <c r="AC19" s="59"/>
      <c r="AD19" s="59"/>
      <c r="AE19" s="59"/>
      <c r="AF19" s="59"/>
      <c r="AG19" s="59"/>
    </row>
    <row r="20" spans="1:33" s="401" customFormat="1" ht="40.5" customHeight="1" x14ac:dyDescent="0.2">
      <c r="A20" s="50" t="s">
        <v>19</v>
      </c>
      <c r="B20" s="61" t="s">
        <v>334</v>
      </c>
      <c r="C20" s="52" t="s">
        <v>335</v>
      </c>
      <c r="D20" s="62" t="s">
        <v>22</v>
      </c>
      <c r="E20" s="63">
        <v>1</v>
      </c>
      <c r="F20" s="64">
        <v>13120</v>
      </c>
      <c r="G20" s="65">
        <f t="shared" si="6"/>
        <v>13120</v>
      </c>
      <c r="H20" s="63">
        <v>1</v>
      </c>
      <c r="I20" s="64">
        <v>13120</v>
      </c>
      <c r="J20" s="65">
        <v>13120</v>
      </c>
      <c r="K20" s="63"/>
      <c r="L20" s="64"/>
      <c r="M20" s="65">
        <v>0</v>
      </c>
      <c r="N20" s="63"/>
      <c r="O20" s="64"/>
      <c r="P20" s="65"/>
      <c r="Q20" s="63"/>
      <c r="R20" s="55"/>
      <c r="S20" s="65">
        <v>0</v>
      </c>
      <c r="T20" s="63"/>
      <c r="U20" s="55"/>
      <c r="V20" s="65"/>
      <c r="W20" s="66">
        <f t="shared" si="3"/>
        <v>13120</v>
      </c>
      <c r="X20" s="358">
        <f>W20</f>
        <v>13120</v>
      </c>
      <c r="Y20" s="358">
        <f t="shared" si="7"/>
        <v>0</v>
      </c>
      <c r="Z20" s="359">
        <f t="shared" si="8"/>
        <v>0</v>
      </c>
      <c r="AA20" s="250"/>
      <c r="AB20" s="59"/>
      <c r="AC20" s="59"/>
      <c r="AD20" s="59"/>
      <c r="AE20" s="59"/>
      <c r="AF20" s="59"/>
      <c r="AG20" s="59"/>
    </row>
    <row r="21" spans="1:33" s="401" customFormat="1" ht="40.5" customHeight="1" x14ac:dyDescent="0.2">
      <c r="A21" s="50" t="s">
        <v>19</v>
      </c>
      <c r="B21" s="61" t="s">
        <v>336</v>
      </c>
      <c r="C21" s="52" t="s">
        <v>337</v>
      </c>
      <c r="D21" s="62" t="s">
        <v>22</v>
      </c>
      <c r="E21" s="63">
        <v>1</v>
      </c>
      <c r="F21" s="64">
        <v>12015</v>
      </c>
      <c r="G21" s="65">
        <f t="shared" si="6"/>
        <v>12015</v>
      </c>
      <c r="H21" s="63">
        <v>1</v>
      </c>
      <c r="I21" s="64">
        <v>12015</v>
      </c>
      <c r="J21" s="65">
        <v>12015</v>
      </c>
      <c r="K21" s="63"/>
      <c r="L21" s="64"/>
      <c r="M21" s="65">
        <v>0</v>
      </c>
      <c r="N21" s="63"/>
      <c r="O21" s="64"/>
      <c r="P21" s="65"/>
      <c r="Q21" s="63"/>
      <c r="R21" s="55"/>
      <c r="S21" s="65">
        <v>0</v>
      </c>
      <c r="T21" s="63"/>
      <c r="U21" s="55"/>
      <c r="V21" s="65"/>
      <c r="W21" s="66">
        <f t="shared" si="3"/>
        <v>12015</v>
      </c>
      <c r="X21" s="358">
        <f>W21</f>
        <v>12015</v>
      </c>
      <c r="Y21" s="358">
        <f t="shared" si="7"/>
        <v>0</v>
      </c>
      <c r="Z21" s="359">
        <f t="shared" si="8"/>
        <v>0</v>
      </c>
      <c r="AA21" s="250"/>
      <c r="AB21" s="59"/>
      <c r="AC21" s="59"/>
      <c r="AD21" s="59"/>
      <c r="AE21" s="59"/>
      <c r="AF21" s="59"/>
      <c r="AG21" s="59"/>
    </row>
    <row r="22" spans="1:33" s="401" customFormat="1" ht="52.5" customHeight="1" x14ac:dyDescent="0.2">
      <c r="A22" s="50" t="s">
        <v>19</v>
      </c>
      <c r="B22" s="61" t="s">
        <v>338</v>
      </c>
      <c r="C22" s="52" t="s">
        <v>339</v>
      </c>
      <c r="D22" s="62" t="s">
        <v>22</v>
      </c>
      <c r="E22" s="63">
        <v>1</v>
      </c>
      <c r="F22" s="64">
        <v>12856</v>
      </c>
      <c r="G22" s="65">
        <f t="shared" si="6"/>
        <v>12856</v>
      </c>
      <c r="H22" s="63">
        <v>1</v>
      </c>
      <c r="I22" s="64">
        <v>12856</v>
      </c>
      <c r="J22" s="65">
        <v>12856</v>
      </c>
      <c r="K22" s="63"/>
      <c r="L22" s="64"/>
      <c r="M22" s="65">
        <v>0</v>
      </c>
      <c r="N22" s="63"/>
      <c r="O22" s="64"/>
      <c r="P22" s="65"/>
      <c r="Q22" s="63"/>
      <c r="R22" s="55"/>
      <c r="S22" s="65">
        <v>0</v>
      </c>
      <c r="T22" s="63"/>
      <c r="U22" s="55"/>
      <c r="V22" s="65"/>
      <c r="W22" s="66">
        <f t="shared" si="3"/>
        <v>12856</v>
      </c>
      <c r="X22" s="358">
        <f>W22</f>
        <v>12856</v>
      </c>
      <c r="Y22" s="358">
        <f t="shared" si="7"/>
        <v>0</v>
      </c>
      <c r="Z22" s="359">
        <f t="shared" si="8"/>
        <v>0</v>
      </c>
      <c r="AA22" s="250"/>
      <c r="AB22" s="59"/>
      <c r="AC22" s="59"/>
      <c r="AD22" s="59"/>
      <c r="AE22" s="59"/>
      <c r="AF22" s="59"/>
      <c r="AG22" s="59"/>
    </row>
    <row r="23" spans="1:33" ht="51.75" customHeight="1" thickBot="1" x14ac:dyDescent="0.25">
      <c r="A23" s="60" t="s">
        <v>19</v>
      </c>
      <c r="B23" s="61" t="s">
        <v>341</v>
      </c>
      <c r="C23" s="52" t="s">
        <v>422</v>
      </c>
      <c r="D23" s="62" t="s">
        <v>22</v>
      </c>
      <c r="E23" s="63">
        <v>1</v>
      </c>
      <c r="F23" s="64">
        <v>13849</v>
      </c>
      <c r="G23" s="65">
        <f t="shared" si="0"/>
        <v>13849</v>
      </c>
      <c r="H23" s="63">
        <v>1</v>
      </c>
      <c r="I23" s="64">
        <v>13849</v>
      </c>
      <c r="J23" s="65">
        <v>13849</v>
      </c>
      <c r="K23" s="63"/>
      <c r="L23" s="64"/>
      <c r="M23" s="65">
        <f t="shared" si="1"/>
        <v>0</v>
      </c>
      <c r="N23" s="63"/>
      <c r="O23" s="64"/>
      <c r="P23" s="65"/>
      <c r="Q23" s="63"/>
      <c r="R23" s="55"/>
      <c r="S23" s="65">
        <v>0</v>
      </c>
      <c r="T23" s="63"/>
      <c r="U23" s="55"/>
      <c r="V23" s="65"/>
      <c r="W23" s="66">
        <f t="shared" ref="W23:W39" si="9">G23+M23+S23</f>
        <v>13849</v>
      </c>
      <c r="X23" s="275">
        <f>W23</f>
        <v>13849</v>
      </c>
      <c r="Y23" s="275">
        <f t="shared" si="4"/>
        <v>0</v>
      </c>
      <c r="Z23" s="283">
        <f t="shared" si="5"/>
        <v>0</v>
      </c>
      <c r="AA23" s="250"/>
      <c r="AB23" s="59"/>
      <c r="AC23" s="59"/>
      <c r="AD23" s="59"/>
      <c r="AE23" s="59"/>
      <c r="AF23" s="59"/>
      <c r="AG23" s="59"/>
    </row>
    <row r="24" spans="1:33" ht="30" customHeight="1" x14ac:dyDescent="0.2">
      <c r="A24" s="41" t="s">
        <v>17</v>
      </c>
      <c r="B24" s="42" t="s">
        <v>25</v>
      </c>
      <c r="C24" s="67" t="s">
        <v>26</v>
      </c>
      <c r="D24" s="68"/>
      <c r="E24" s="69">
        <f>SUM(E25:E27)</f>
        <v>0</v>
      </c>
      <c r="F24" s="70"/>
      <c r="G24" s="71">
        <f>SUM(G25:G27)</f>
        <v>0</v>
      </c>
      <c r="H24" s="69">
        <f>SUM(H25:H27)</f>
        <v>0</v>
      </c>
      <c r="I24" s="70"/>
      <c r="J24" s="71">
        <f>SUM(J25:J27)</f>
        <v>0</v>
      </c>
      <c r="K24" s="69">
        <f>SUM(K25:K27)</f>
        <v>0</v>
      </c>
      <c r="L24" s="70"/>
      <c r="M24" s="71">
        <f>SUM(M25:M27)</f>
        <v>0</v>
      </c>
      <c r="N24" s="69">
        <f>SUM(N25:N27)</f>
        <v>0</v>
      </c>
      <c r="O24" s="70"/>
      <c r="P24" s="71">
        <f>SUM(P25:P27)</f>
        <v>0</v>
      </c>
      <c r="Q24" s="69">
        <f>SUM(Q25:Q27)</f>
        <v>0</v>
      </c>
      <c r="R24" s="70"/>
      <c r="S24" s="71">
        <f>SUM(S25:S27)</f>
        <v>0</v>
      </c>
      <c r="T24" s="69">
        <f>SUM(T25:T27)</f>
        <v>0</v>
      </c>
      <c r="U24" s="70"/>
      <c r="V24" s="71">
        <f>SUM(V25:V27)</f>
        <v>0</v>
      </c>
      <c r="W24" s="71">
        <f>SUM(W25:W27)</f>
        <v>0</v>
      </c>
      <c r="X24" s="323">
        <f>SUM(X25:X27)</f>
        <v>0</v>
      </c>
      <c r="Y24" s="323">
        <f t="shared" si="4"/>
        <v>0</v>
      </c>
      <c r="Z24" s="323" t="e">
        <f>Y24/W24</f>
        <v>#DIV/0!</v>
      </c>
      <c r="AA24" s="251"/>
      <c r="AB24" s="49"/>
      <c r="AC24" s="49"/>
      <c r="AD24" s="49"/>
      <c r="AE24" s="49"/>
      <c r="AF24" s="49"/>
      <c r="AG24" s="49"/>
    </row>
    <row r="25" spans="1:33" ht="30" customHeight="1" x14ac:dyDescent="0.2">
      <c r="A25" s="50" t="s">
        <v>19</v>
      </c>
      <c r="B25" s="51" t="s">
        <v>27</v>
      </c>
      <c r="C25" s="52" t="s">
        <v>21</v>
      </c>
      <c r="D25" s="53" t="s">
        <v>22</v>
      </c>
      <c r="E25" s="54"/>
      <c r="F25" s="55"/>
      <c r="G25" s="56">
        <f t="shared" ref="G25:G27" si="10">E25*F25</f>
        <v>0</v>
      </c>
      <c r="H25" s="54"/>
      <c r="I25" s="55"/>
      <c r="J25" s="56">
        <f t="shared" ref="J25:J27" si="11">H25*I25</f>
        <v>0</v>
      </c>
      <c r="K25" s="54"/>
      <c r="L25" s="55"/>
      <c r="M25" s="56">
        <f t="shared" ref="M25:M27" si="12">K25*L25</f>
        <v>0</v>
      </c>
      <c r="N25" s="54"/>
      <c r="O25" s="55"/>
      <c r="P25" s="56">
        <f t="shared" ref="P25:P27" si="13">N25*O25</f>
        <v>0</v>
      </c>
      <c r="Q25" s="54"/>
      <c r="R25" s="55"/>
      <c r="S25" s="56">
        <f t="shared" ref="S25:S27" si="14">Q25*R25</f>
        <v>0</v>
      </c>
      <c r="T25" s="54"/>
      <c r="U25" s="55"/>
      <c r="V25" s="56">
        <f t="shared" ref="V25:V27" si="15">T25*U25</f>
        <v>0</v>
      </c>
      <c r="W25" s="57">
        <f>G25+M25+S25</f>
        <v>0</v>
      </c>
      <c r="X25" s="275">
        <f t="shared" ref="X25:X39" si="16">J25+P25+V25</f>
        <v>0</v>
      </c>
      <c r="Y25" s="275">
        <f t="shared" si="4"/>
        <v>0</v>
      </c>
      <c r="Z25" s="283" t="e">
        <f t="shared" si="5"/>
        <v>#DIV/0!</v>
      </c>
      <c r="AA25" s="241"/>
      <c r="AB25" s="59"/>
      <c r="AC25" s="59"/>
      <c r="AD25" s="59"/>
      <c r="AE25" s="59"/>
      <c r="AF25" s="59"/>
      <c r="AG25" s="59"/>
    </row>
    <row r="26" spans="1:33" ht="30" customHeight="1" x14ac:dyDescent="0.2">
      <c r="A26" s="50" t="s">
        <v>19</v>
      </c>
      <c r="B26" s="51" t="s">
        <v>28</v>
      </c>
      <c r="C26" s="52" t="s">
        <v>21</v>
      </c>
      <c r="D26" s="53" t="s">
        <v>22</v>
      </c>
      <c r="E26" s="54"/>
      <c r="F26" s="55"/>
      <c r="G26" s="56">
        <f t="shared" si="10"/>
        <v>0</v>
      </c>
      <c r="H26" s="54"/>
      <c r="I26" s="55"/>
      <c r="J26" s="56">
        <f t="shared" si="11"/>
        <v>0</v>
      </c>
      <c r="K26" s="54"/>
      <c r="L26" s="55"/>
      <c r="M26" s="56">
        <f t="shared" si="12"/>
        <v>0</v>
      </c>
      <c r="N26" s="54"/>
      <c r="O26" s="55"/>
      <c r="P26" s="56">
        <f t="shared" si="13"/>
        <v>0</v>
      </c>
      <c r="Q26" s="54"/>
      <c r="R26" s="55"/>
      <c r="S26" s="56">
        <f t="shared" si="14"/>
        <v>0</v>
      </c>
      <c r="T26" s="54"/>
      <c r="U26" s="55"/>
      <c r="V26" s="56">
        <f t="shared" si="15"/>
        <v>0</v>
      </c>
      <c r="W26" s="57">
        <f t="shared" si="9"/>
        <v>0</v>
      </c>
      <c r="X26" s="275">
        <f t="shared" si="16"/>
        <v>0</v>
      </c>
      <c r="Y26" s="275">
        <f t="shared" si="4"/>
        <v>0</v>
      </c>
      <c r="Z26" s="283" t="e">
        <f t="shared" si="5"/>
        <v>#DIV/0!</v>
      </c>
      <c r="AA26" s="241"/>
      <c r="AB26" s="59"/>
      <c r="AC26" s="59"/>
      <c r="AD26" s="59"/>
      <c r="AE26" s="59"/>
      <c r="AF26" s="59"/>
      <c r="AG26" s="59"/>
    </row>
    <row r="27" spans="1:33" ht="30" customHeight="1" thickBot="1" x14ac:dyDescent="0.25">
      <c r="A27" s="73" t="s">
        <v>19</v>
      </c>
      <c r="B27" s="61" t="s">
        <v>29</v>
      </c>
      <c r="C27" s="52" t="s">
        <v>21</v>
      </c>
      <c r="D27" s="74" t="s">
        <v>22</v>
      </c>
      <c r="E27" s="75"/>
      <c r="F27" s="76"/>
      <c r="G27" s="77">
        <f t="shared" si="10"/>
        <v>0</v>
      </c>
      <c r="H27" s="75"/>
      <c r="I27" s="76"/>
      <c r="J27" s="77">
        <f t="shared" si="11"/>
        <v>0</v>
      </c>
      <c r="K27" s="75"/>
      <c r="L27" s="76"/>
      <c r="M27" s="77">
        <f t="shared" si="12"/>
        <v>0</v>
      </c>
      <c r="N27" s="75"/>
      <c r="O27" s="76"/>
      <c r="P27" s="77">
        <f t="shared" si="13"/>
        <v>0</v>
      </c>
      <c r="Q27" s="75"/>
      <c r="R27" s="76"/>
      <c r="S27" s="77">
        <f t="shared" si="14"/>
        <v>0</v>
      </c>
      <c r="T27" s="75"/>
      <c r="U27" s="76"/>
      <c r="V27" s="77">
        <f t="shared" si="15"/>
        <v>0</v>
      </c>
      <c r="W27" s="66">
        <f t="shared" si="9"/>
        <v>0</v>
      </c>
      <c r="X27" s="275">
        <f t="shared" si="16"/>
        <v>0</v>
      </c>
      <c r="Y27" s="275">
        <f t="shared" si="4"/>
        <v>0</v>
      </c>
      <c r="Z27" s="283" t="e">
        <f t="shared" si="5"/>
        <v>#DIV/0!</v>
      </c>
      <c r="AA27" s="252"/>
      <c r="AB27" s="59"/>
      <c r="AC27" s="59"/>
      <c r="AD27" s="59"/>
      <c r="AE27" s="59"/>
      <c r="AF27" s="59"/>
      <c r="AG27" s="59"/>
    </row>
    <row r="28" spans="1:33" ht="30" customHeight="1" x14ac:dyDescent="0.2">
      <c r="A28" s="41" t="s">
        <v>17</v>
      </c>
      <c r="B28" s="42" t="s">
        <v>30</v>
      </c>
      <c r="C28" s="78" t="s">
        <v>31</v>
      </c>
      <c r="D28" s="68"/>
      <c r="E28" s="69">
        <f>SUM(E29:E31)</f>
        <v>0</v>
      </c>
      <c r="F28" s="70"/>
      <c r="G28" s="71">
        <f>SUM(G29:G31)</f>
        <v>0</v>
      </c>
      <c r="H28" s="69">
        <f>SUM(H29:H31)</f>
        <v>0</v>
      </c>
      <c r="I28" s="70"/>
      <c r="J28" s="71">
        <f>SUM(J29:J31)</f>
        <v>0</v>
      </c>
      <c r="K28" s="69">
        <f>SUM(K29:K31)</f>
        <v>0</v>
      </c>
      <c r="L28" s="70"/>
      <c r="M28" s="71">
        <f>SUM(M29:M31)</f>
        <v>0</v>
      </c>
      <c r="N28" s="69">
        <f>SUM(N29:N31)</f>
        <v>0</v>
      </c>
      <c r="O28" s="70"/>
      <c r="P28" s="71">
        <f>SUM(P29:P31)</f>
        <v>0</v>
      </c>
      <c r="Q28" s="69">
        <f>SUM(Q29:Q31)</f>
        <v>0</v>
      </c>
      <c r="R28" s="70"/>
      <c r="S28" s="71">
        <f>SUM(S29:S31)</f>
        <v>0</v>
      </c>
      <c r="T28" s="69">
        <f>SUM(T29:T31)</f>
        <v>0</v>
      </c>
      <c r="U28" s="70"/>
      <c r="V28" s="71">
        <f>SUM(V29:V31)</f>
        <v>0</v>
      </c>
      <c r="W28" s="71">
        <f>SUM(W29:W31)</f>
        <v>0</v>
      </c>
      <c r="X28" s="71">
        <f>SUM(X29:X31)</f>
        <v>0</v>
      </c>
      <c r="Y28" s="48">
        <f t="shared" si="4"/>
        <v>0</v>
      </c>
      <c r="Z28" s="277" t="e">
        <f>Y28/W28</f>
        <v>#DIV/0!</v>
      </c>
      <c r="AA28" s="251"/>
      <c r="AB28" s="49"/>
      <c r="AC28" s="49"/>
      <c r="AD28" s="49"/>
      <c r="AE28" s="49"/>
      <c r="AF28" s="49"/>
      <c r="AG28" s="49"/>
    </row>
    <row r="29" spans="1:33" s="178" customFormat="1" ht="30" customHeight="1" x14ac:dyDescent="0.2">
      <c r="A29" s="50" t="s">
        <v>19</v>
      </c>
      <c r="B29" s="51" t="s">
        <v>32</v>
      </c>
      <c r="C29" s="52" t="s">
        <v>33</v>
      </c>
      <c r="D29" s="264" t="s">
        <v>22</v>
      </c>
      <c r="E29" s="54"/>
      <c r="F29" s="55"/>
      <c r="G29" s="56">
        <f t="shared" ref="G29:G31" si="17">E29*F29</f>
        <v>0</v>
      </c>
      <c r="H29" s="54"/>
      <c r="I29" s="55"/>
      <c r="J29" s="56">
        <f t="shared" ref="J29:J31" si="18">H29*I29</f>
        <v>0</v>
      </c>
      <c r="K29" s="54"/>
      <c r="L29" s="55"/>
      <c r="M29" s="56">
        <f t="shared" ref="M29:M31" si="19">K29*L29</f>
        <v>0</v>
      </c>
      <c r="N29" s="54"/>
      <c r="O29" s="55"/>
      <c r="P29" s="56">
        <f t="shared" ref="P29:P31" si="20">N29*O29</f>
        <v>0</v>
      </c>
      <c r="Q29" s="54"/>
      <c r="R29" s="55"/>
      <c r="S29" s="56">
        <f t="shared" ref="S29:S31" si="21">Q29*R29</f>
        <v>0</v>
      </c>
      <c r="T29" s="54"/>
      <c r="U29" s="55"/>
      <c r="V29" s="56">
        <f t="shared" ref="V29:V31" si="22">T29*U29</f>
        <v>0</v>
      </c>
      <c r="W29" s="57">
        <f t="shared" si="9"/>
        <v>0</v>
      </c>
      <c r="X29" s="275">
        <f t="shared" si="16"/>
        <v>0</v>
      </c>
      <c r="Y29" s="275">
        <f t="shared" si="4"/>
        <v>0</v>
      </c>
      <c r="Z29" s="283" t="e">
        <f t="shared" si="5"/>
        <v>#DIV/0!</v>
      </c>
      <c r="AA29" s="241"/>
      <c r="AB29" s="59"/>
      <c r="AC29" s="59"/>
      <c r="AD29" s="59"/>
      <c r="AE29" s="59"/>
      <c r="AF29" s="59"/>
      <c r="AG29" s="59"/>
    </row>
    <row r="30" spans="1:33" ht="30" customHeight="1" x14ac:dyDescent="0.2">
      <c r="A30" s="50" t="s">
        <v>19</v>
      </c>
      <c r="B30" s="51" t="s">
        <v>34</v>
      </c>
      <c r="C30" s="52" t="s">
        <v>33</v>
      </c>
      <c r="D30" s="264" t="s">
        <v>22</v>
      </c>
      <c r="E30" s="54"/>
      <c r="F30" s="55"/>
      <c r="G30" s="56">
        <f t="shared" si="17"/>
        <v>0</v>
      </c>
      <c r="H30" s="54"/>
      <c r="I30" s="55"/>
      <c r="J30" s="56">
        <f t="shared" si="18"/>
        <v>0</v>
      </c>
      <c r="K30" s="54"/>
      <c r="L30" s="55"/>
      <c r="M30" s="56">
        <f t="shared" si="19"/>
        <v>0</v>
      </c>
      <c r="N30" s="54"/>
      <c r="O30" s="55"/>
      <c r="P30" s="56">
        <f t="shared" si="20"/>
        <v>0</v>
      </c>
      <c r="Q30" s="54"/>
      <c r="R30" s="55"/>
      <c r="S30" s="56">
        <f t="shared" si="21"/>
        <v>0</v>
      </c>
      <c r="T30" s="54"/>
      <c r="U30" s="55"/>
      <c r="V30" s="56">
        <f t="shared" si="22"/>
        <v>0</v>
      </c>
      <c r="W30" s="57">
        <f t="shared" si="9"/>
        <v>0</v>
      </c>
      <c r="X30" s="275">
        <f t="shared" si="16"/>
        <v>0</v>
      </c>
      <c r="Y30" s="275">
        <f t="shared" si="4"/>
        <v>0</v>
      </c>
      <c r="Z30" s="283" t="e">
        <f t="shared" si="5"/>
        <v>#DIV/0!</v>
      </c>
      <c r="AA30" s="241"/>
      <c r="AB30" s="59"/>
      <c r="AC30" s="59"/>
      <c r="AD30" s="59"/>
      <c r="AE30" s="59"/>
      <c r="AF30" s="59"/>
      <c r="AG30" s="59"/>
    </row>
    <row r="31" spans="1:33" ht="30" customHeight="1" thickBot="1" x14ac:dyDescent="0.25">
      <c r="A31" s="60" t="s">
        <v>19</v>
      </c>
      <c r="B31" s="79" t="s">
        <v>35</v>
      </c>
      <c r="C31" s="52" t="s">
        <v>33</v>
      </c>
      <c r="D31" s="265" t="s">
        <v>22</v>
      </c>
      <c r="E31" s="63"/>
      <c r="F31" s="64"/>
      <c r="G31" s="65">
        <f t="shared" si="17"/>
        <v>0</v>
      </c>
      <c r="H31" s="63"/>
      <c r="I31" s="64"/>
      <c r="J31" s="65">
        <f t="shared" si="18"/>
        <v>0</v>
      </c>
      <c r="K31" s="75"/>
      <c r="L31" s="76"/>
      <c r="M31" s="77">
        <f t="shared" si="19"/>
        <v>0</v>
      </c>
      <c r="N31" s="75"/>
      <c r="O31" s="76"/>
      <c r="P31" s="77">
        <f t="shared" si="20"/>
        <v>0</v>
      </c>
      <c r="Q31" s="75"/>
      <c r="R31" s="76"/>
      <c r="S31" s="77">
        <f t="shared" si="21"/>
        <v>0</v>
      </c>
      <c r="T31" s="75"/>
      <c r="U31" s="76"/>
      <c r="V31" s="77">
        <f t="shared" si="22"/>
        <v>0</v>
      </c>
      <c r="W31" s="66">
        <f t="shared" si="9"/>
        <v>0</v>
      </c>
      <c r="X31" s="275">
        <f t="shared" si="16"/>
        <v>0</v>
      </c>
      <c r="Y31" s="275">
        <f t="shared" si="4"/>
        <v>0</v>
      </c>
      <c r="Z31" s="283" t="e">
        <f t="shared" si="5"/>
        <v>#DIV/0!</v>
      </c>
      <c r="AA31" s="252"/>
      <c r="AB31" s="59"/>
      <c r="AC31" s="59"/>
      <c r="AD31" s="59"/>
      <c r="AE31" s="59"/>
      <c r="AF31" s="59"/>
      <c r="AG31" s="59"/>
    </row>
    <row r="32" spans="1:33" ht="30" customHeight="1" x14ac:dyDescent="0.2">
      <c r="A32" s="41" t="s">
        <v>16</v>
      </c>
      <c r="B32" s="80" t="s">
        <v>36</v>
      </c>
      <c r="C32" s="67" t="s">
        <v>37</v>
      </c>
      <c r="D32" s="68"/>
      <c r="E32" s="69">
        <f>SUM(E33:E35)</f>
        <v>131612</v>
      </c>
      <c r="F32" s="70"/>
      <c r="G32" s="71">
        <f>SUM(G33:G35)</f>
        <v>28954.639999999999</v>
      </c>
      <c r="H32" s="69">
        <f>SUM(H33:H35)</f>
        <v>131612</v>
      </c>
      <c r="I32" s="70"/>
      <c r="J32" s="71">
        <f>SUM(J33:J35)</f>
        <v>28954.639999999999</v>
      </c>
      <c r="K32" s="69">
        <f>SUM(K33:K35)</f>
        <v>0</v>
      </c>
      <c r="L32" s="70"/>
      <c r="M32" s="71">
        <f>SUM(M33:M35)</f>
        <v>0</v>
      </c>
      <c r="N32" s="69">
        <f>SUM(N33:N35)</f>
        <v>0</v>
      </c>
      <c r="O32" s="70"/>
      <c r="P32" s="71">
        <f>SUM(P33:P35)</f>
        <v>0</v>
      </c>
      <c r="Q32" s="69">
        <f>SUM(Q33:Q35)</f>
        <v>0</v>
      </c>
      <c r="R32" s="70"/>
      <c r="S32" s="71">
        <f>SUM(S33:S35)</f>
        <v>0</v>
      </c>
      <c r="T32" s="69">
        <f>SUM(T33:T35)</f>
        <v>0</v>
      </c>
      <c r="U32" s="70"/>
      <c r="V32" s="71">
        <f>SUM(V33:V35)</f>
        <v>0</v>
      </c>
      <c r="W32" s="71">
        <f>SUM(W33:W35)</f>
        <v>28954.639999999999</v>
      </c>
      <c r="X32" s="71">
        <f>SUM(X33:X35)</f>
        <v>28954.639999999999</v>
      </c>
      <c r="Y32" s="48">
        <f t="shared" si="4"/>
        <v>0</v>
      </c>
      <c r="Z32" s="277">
        <f>Y32/W32</f>
        <v>0</v>
      </c>
      <c r="AA32" s="251"/>
      <c r="AB32" s="5"/>
      <c r="AC32" s="5"/>
      <c r="AD32" s="5"/>
      <c r="AE32" s="5"/>
      <c r="AF32" s="5"/>
      <c r="AG32" s="5"/>
    </row>
    <row r="33" spans="1:33" ht="30" customHeight="1" x14ac:dyDescent="0.2">
      <c r="A33" s="81" t="s">
        <v>19</v>
      </c>
      <c r="B33" s="82" t="s">
        <v>38</v>
      </c>
      <c r="C33" s="52" t="s">
        <v>39</v>
      </c>
      <c r="D33" s="83"/>
      <c r="E33" s="84">
        <f>G13</f>
        <v>131612</v>
      </c>
      <c r="F33" s="85">
        <v>0.22</v>
      </c>
      <c r="G33" s="86">
        <f t="shared" ref="G33:G35" si="23">E33*F33</f>
        <v>28954.639999999999</v>
      </c>
      <c r="H33" s="84">
        <f>J13</f>
        <v>131612</v>
      </c>
      <c r="I33" s="85">
        <v>0.22</v>
      </c>
      <c r="J33" s="86">
        <f t="shared" ref="J33:J35" si="24">H33*I33</f>
        <v>28954.639999999999</v>
      </c>
      <c r="K33" s="84">
        <f>M13</f>
        <v>0</v>
      </c>
      <c r="L33" s="85">
        <v>0.22</v>
      </c>
      <c r="M33" s="86">
        <f t="shared" ref="M33:M35" si="25">K33*L33</f>
        <v>0</v>
      </c>
      <c r="N33" s="84">
        <f>P13</f>
        <v>0</v>
      </c>
      <c r="O33" s="85">
        <v>0.22</v>
      </c>
      <c r="P33" s="86">
        <f t="shared" ref="P33:P35" si="26">N33*O33</f>
        <v>0</v>
      </c>
      <c r="Q33" s="84">
        <f>S13</f>
        <v>0</v>
      </c>
      <c r="R33" s="85">
        <v>0.22</v>
      </c>
      <c r="S33" s="86">
        <f t="shared" ref="S33:S35" si="27">Q33*R33</f>
        <v>0</v>
      </c>
      <c r="T33" s="84">
        <f>V13</f>
        <v>0</v>
      </c>
      <c r="U33" s="85">
        <v>0.22</v>
      </c>
      <c r="V33" s="86">
        <f t="shared" ref="V33:V35" si="28">T33*U33</f>
        <v>0</v>
      </c>
      <c r="W33" s="87">
        <f>G33+M33+S33</f>
        <v>28954.639999999999</v>
      </c>
      <c r="X33" s="275">
        <v>28954.639999999999</v>
      </c>
      <c r="Y33" s="275">
        <f t="shared" si="4"/>
        <v>0</v>
      </c>
      <c r="Z33" s="283">
        <f t="shared" si="5"/>
        <v>0</v>
      </c>
      <c r="AA33" s="253"/>
      <c r="AB33" s="58"/>
      <c r="AC33" s="59"/>
      <c r="AD33" s="59"/>
      <c r="AE33" s="59"/>
      <c r="AF33" s="59"/>
      <c r="AG33" s="59"/>
    </row>
    <row r="34" spans="1:33" ht="30" customHeight="1" x14ac:dyDescent="0.2">
      <c r="A34" s="50" t="s">
        <v>19</v>
      </c>
      <c r="B34" s="51" t="s">
        <v>40</v>
      </c>
      <c r="C34" s="52" t="s">
        <v>41</v>
      </c>
      <c r="D34" s="53"/>
      <c r="E34" s="54">
        <f>G24</f>
        <v>0</v>
      </c>
      <c r="F34" s="55">
        <v>0.22</v>
      </c>
      <c r="G34" s="56">
        <f t="shared" si="23"/>
        <v>0</v>
      </c>
      <c r="H34" s="54">
        <f>J24</f>
        <v>0</v>
      </c>
      <c r="I34" s="55">
        <v>0.22</v>
      </c>
      <c r="J34" s="56">
        <f t="shared" si="24"/>
        <v>0</v>
      </c>
      <c r="K34" s="54">
        <f>M24</f>
        <v>0</v>
      </c>
      <c r="L34" s="55">
        <v>0.22</v>
      </c>
      <c r="M34" s="56">
        <f t="shared" si="25"/>
        <v>0</v>
      </c>
      <c r="N34" s="54">
        <f>P24</f>
        <v>0</v>
      </c>
      <c r="O34" s="55">
        <v>0.22</v>
      </c>
      <c r="P34" s="56">
        <f t="shared" si="26"/>
        <v>0</v>
      </c>
      <c r="Q34" s="54">
        <f>S24</f>
        <v>0</v>
      </c>
      <c r="R34" s="55">
        <v>0.22</v>
      </c>
      <c r="S34" s="56">
        <f t="shared" si="27"/>
        <v>0</v>
      </c>
      <c r="T34" s="54">
        <f>V24</f>
        <v>0</v>
      </c>
      <c r="U34" s="55">
        <v>0.22</v>
      </c>
      <c r="V34" s="56">
        <f t="shared" si="28"/>
        <v>0</v>
      </c>
      <c r="W34" s="57">
        <f t="shared" si="9"/>
        <v>0</v>
      </c>
      <c r="X34" s="275">
        <f t="shared" si="16"/>
        <v>0</v>
      </c>
      <c r="Y34" s="275">
        <f t="shared" si="4"/>
        <v>0</v>
      </c>
      <c r="Z34" s="283" t="e">
        <f t="shared" si="5"/>
        <v>#DIV/0!</v>
      </c>
      <c r="AA34" s="241"/>
      <c r="AB34" s="59"/>
      <c r="AC34" s="59"/>
      <c r="AD34" s="59"/>
      <c r="AE34" s="59"/>
      <c r="AF34" s="59"/>
      <c r="AG34" s="59"/>
    </row>
    <row r="35" spans="1:33" ht="30" customHeight="1" thickBot="1" x14ac:dyDescent="0.25">
      <c r="A35" s="60" t="s">
        <v>19</v>
      </c>
      <c r="B35" s="79" t="s">
        <v>42</v>
      </c>
      <c r="C35" s="88" t="s">
        <v>31</v>
      </c>
      <c r="D35" s="62"/>
      <c r="E35" s="63">
        <f>G28</f>
        <v>0</v>
      </c>
      <c r="F35" s="64">
        <v>0.22</v>
      </c>
      <c r="G35" s="65">
        <f t="shared" si="23"/>
        <v>0</v>
      </c>
      <c r="H35" s="63">
        <f>J28</f>
        <v>0</v>
      </c>
      <c r="I35" s="64">
        <v>0.22</v>
      </c>
      <c r="J35" s="65">
        <f t="shared" si="24"/>
        <v>0</v>
      </c>
      <c r="K35" s="63">
        <f>M28</f>
        <v>0</v>
      </c>
      <c r="L35" s="64">
        <v>0.22</v>
      </c>
      <c r="M35" s="65">
        <f t="shared" si="25"/>
        <v>0</v>
      </c>
      <c r="N35" s="63">
        <f>P28</f>
        <v>0</v>
      </c>
      <c r="O35" s="64">
        <v>0.22</v>
      </c>
      <c r="P35" s="65">
        <f t="shared" si="26"/>
        <v>0</v>
      </c>
      <c r="Q35" s="63">
        <f>S28</f>
        <v>0</v>
      </c>
      <c r="R35" s="64">
        <v>0.22</v>
      </c>
      <c r="S35" s="65">
        <f t="shared" si="27"/>
        <v>0</v>
      </c>
      <c r="T35" s="63">
        <f>V28</f>
        <v>0</v>
      </c>
      <c r="U35" s="64">
        <v>0.22</v>
      </c>
      <c r="V35" s="65">
        <f t="shared" si="28"/>
        <v>0</v>
      </c>
      <c r="W35" s="66">
        <f t="shared" si="9"/>
        <v>0</v>
      </c>
      <c r="X35" s="275">
        <f t="shared" si="16"/>
        <v>0</v>
      </c>
      <c r="Y35" s="275">
        <f t="shared" si="4"/>
        <v>0</v>
      </c>
      <c r="Z35" s="283" t="e">
        <f t="shared" si="5"/>
        <v>#DIV/0!</v>
      </c>
      <c r="AA35" s="250"/>
      <c r="AB35" s="59"/>
      <c r="AC35" s="59"/>
      <c r="AD35" s="59"/>
      <c r="AE35" s="59"/>
      <c r="AF35" s="59"/>
      <c r="AG35" s="59"/>
    </row>
    <row r="36" spans="1:33" ht="30" customHeight="1" x14ac:dyDescent="0.2">
      <c r="A36" s="41" t="s">
        <v>17</v>
      </c>
      <c r="B36" s="80" t="s">
        <v>43</v>
      </c>
      <c r="C36" s="67" t="s">
        <v>44</v>
      </c>
      <c r="D36" s="68"/>
      <c r="E36" s="69">
        <f>SUM(E37:E39)</f>
        <v>0</v>
      </c>
      <c r="F36" s="70"/>
      <c r="G36" s="71">
        <f>SUM(G37:G39)</f>
        <v>0</v>
      </c>
      <c r="H36" s="69">
        <f>SUM(H37:H39)</f>
        <v>0</v>
      </c>
      <c r="I36" s="70"/>
      <c r="J36" s="71">
        <f>SUM(J37:J39)</f>
        <v>0</v>
      </c>
      <c r="K36" s="69">
        <f>SUM(K37:K39)</f>
        <v>0</v>
      </c>
      <c r="L36" s="70"/>
      <c r="M36" s="71">
        <f>SUM(M37:M39)</f>
        <v>0</v>
      </c>
      <c r="N36" s="69">
        <f>SUM(N37:N39)</f>
        <v>0</v>
      </c>
      <c r="O36" s="70"/>
      <c r="P36" s="71">
        <f>SUM(P37:P39)</f>
        <v>0</v>
      </c>
      <c r="Q36" s="69">
        <f>SUM(Q37:Q39)</f>
        <v>0</v>
      </c>
      <c r="R36" s="70"/>
      <c r="S36" s="71">
        <f>SUM(S37:S39)</f>
        <v>0</v>
      </c>
      <c r="T36" s="69">
        <f>SUM(T37:T39)</f>
        <v>0</v>
      </c>
      <c r="U36" s="70"/>
      <c r="V36" s="71">
        <f>SUM(V37:V39)</f>
        <v>0</v>
      </c>
      <c r="W36" s="71">
        <f>SUM(W37:W39)</f>
        <v>0</v>
      </c>
      <c r="X36" s="71">
        <f>SUM(X37:X39)</f>
        <v>0</v>
      </c>
      <c r="Y36" s="71">
        <f t="shared" si="4"/>
        <v>0</v>
      </c>
      <c r="Z36" s="71" t="e">
        <f>Y36/W36</f>
        <v>#DIV/0!</v>
      </c>
      <c r="AA36" s="251"/>
      <c r="AB36" s="5"/>
      <c r="AC36" s="5"/>
      <c r="AD36" s="5"/>
      <c r="AE36" s="5"/>
      <c r="AF36" s="5"/>
      <c r="AG36" s="5"/>
    </row>
    <row r="37" spans="1:33" ht="30" customHeight="1" x14ac:dyDescent="0.2">
      <c r="A37" s="50" t="s">
        <v>19</v>
      </c>
      <c r="B37" s="82" t="s">
        <v>45</v>
      </c>
      <c r="C37" s="52" t="s">
        <v>33</v>
      </c>
      <c r="D37" s="264" t="s">
        <v>22</v>
      </c>
      <c r="E37" s="54"/>
      <c r="F37" s="55"/>
      <c r="G37" s="56">
        <f t="shared" ref="G37:G39" si="29">E37*F37</f>
        <v>0</v>
      </c>
      <c r="H37" s="54"/>
      <c r="I37" s="55"/>
      <c r="J37" s="56">
        <f t="shared" ref="J37:J39" si="30">H37*I37</f>
        <v>0</v>
      </c>
      <c r="K37" s="54"/>
      <c r="L37" s="55"/>
      <c r="M37" s="56">
        <f t="shared" ref="M37:M39" si="31">K37*L37</f>
        <v>0</v>
      </c>
      <c r="N37" s="54"/>
      <c r="O37" s="55"/>
      <c r="P37" s="56">
        <f t="shared" ref="P37:P39" si="32">N37*O37</f>
        <v>0</v>
      </c>
      <c r="Q37" s="54"/>
      <c r="R37" s="55"/>
      <c r="S37" s="56">
        <f t="shared" ref="S37:S39" si="33">Q37*R37</f>
        <v>0</v>
      </c>
      <c r="T37" s="54"/>
      <c r="U37" s="55"/>
      <c r="V37" s="56">
        <f t="shared" ref="V37:V39" si="34">T37*U37</f>
        <v>0</v>
      </c>
      <c r="W37" s="57">
        <f>G37+M37+S37</f>
        <v>0</v>
      </c>
      <c r="X37" s="275">
        <f>J37+P37+V37</f>
        <v>0</v>
      </c>
      <c r="Y37" s="275">
        <f>W37-X37</f>
        <v>0</v>
      </c>
      <c r="Z37" s="283" t="e">
        <f t="shared" si="5"/>
        <v>#DIV/0!</v>
      </c>
      <c r="AA37" s="241"/>
      <c r="AB37" s="5"/>
      <c r="AC37" s="5"/>
      <c r="AD37" s="5"/>
      <c r="AE37" s="5"/>
      <c r="AF37" s="5"/>
      <c r="AG37" s="5"/>
    </row>
    <row r="38" spans="1:33" ht="30" customHeight="1" x14ac:dyDescent="0.2">
      <c r="A38" s="50" t="s">
        <v>19</v>
      </c>
      <c r="B38" s="51" t="s">
        <v>46</v>
      </c>
      <c r="C38" s="52" t="s">
        <v>33</v>
      </c>
      <c r="D38" s="264" t="s">
        <v>22</v>
      </c>
      <c r="E38" s="54"/>
      <c r="F38" s="55"/>
      <c r="G38" s="56">
        <f t="shared" si="29"/>
        <v>0</v>
      </c>
      <c r="H38" s="54"/>
      <c r="I38" s="55"/>
      <c r="J38" s="56">
        <f t="shared" si="30"/>
        <v>0</v>
      </c>
      <c r="K38" s="54"/>
      <c r="L38" s="55"/>
      <c r="M38" s="56">
        <f t="shared" si="31"/>
        <v>0</v>
      </c>
      <c r="N38" s="54"/>
      <c r="O38" s="55"/>
      <c r="P38" s="56">
        <f t="shared" si="32"/>
        <v>0</v>
      </c>
      <c r="Q38" s="54"/>
      <c r="R38" s="55"/>
      <c r="S38" s="56">
        <f t="shared" si="33"/>
        <v>0</v>
      </c>
      <c r="T38" s="54"/>
      <c r="U38" s="55"/>
      <c r="V38" s="56">
        <f t="shared" si="34"/>
        <v>0</v>
      </c>
      <c r="W38" s="57">
        <f t="shared" si="9"/>
        <v>0</v>
      </c>
      <c r="X38" s="275">
        <f t="shared" si="16"/>
        <v>0</v>
      </c>
      <c r="Y38" s="275">
        <f t="shared" si="4"/>
        <v>0</v>
      </c>
      <c r="Z38" s="283" t="e">
        <f t="shared" si="5"/>
        <v>#DIV/0!</v>
      </c>
      <c r="AA38" s="241"/>
      <c r="AB38" s="5"/>
      <c r="AC38" s="5"/>
      <c r="AD38" s="5"/>
      <c r="AE38" s="5"/>
      <c r="AF38" s="5"/>
      <c r="AG38" s="5"/>
    </row>
    <row r="39" spans="1:33" ht="30" customHeight="1" thickBot="1" x14ac:dyDescent="0.25">
      <c r="A39" s="60" t="s">
        <v>19</v>
      </c>
      <c r="B39" s="61" t="s">
        <v>47</v>
      </c>
      <c r="C39" s="214" t="s">
        <v>33</v>
      </c>
      <c r="D39" s="265" t="s">
        <v>22</v>
      </c>
      <c r="E39" s="63"/>
      <c r="F39" s="64"/>
      <c r="G39" s="65">
        <f t="shared" si="29"/>
        <v>0</v>
      </c>
      <c r="H39" s="63"/>
      <c r="I39" s="64"/>
      <c r="J39" s="65">
        <f t="shared" si="30"/>
        <v>0</v>
      </c>
      <c r="K39" s="75"/>
      <c r="L39" s="76"/>
      <c r="M39" s="77">
        <f t="shared" si="31"/>
        <v>0</v>
      </c>
      <c r="N39" s="75"/>
      <c r="O39" s="76"/>
      <c r="P39" s="77">
        <f t="shared" si="32"/>
        <v>0</v>
      </c>
      <c r="Q39" s="75"/>
      <c r="R39" s="76"/>
      <c r="S39" s="77">
        <f t="shared" si="33"/>
        <v>0</v>
      </c>
      <c r="T39" s="75"/>
      <c r="U39" s="76"/>
      <c r="V39" s="77">
        <f t="shared" si="34"/>
        <v>0</v>
      </c>
      <c r="W39" s="66">
        <f t="shared" si="9"/>
        <v>0</v>
      </c>
      <c r="X39" s="275">
        <f t="shared" si="16"/>
        <v>0</v>
      </c>
      <c r="Y39" s="279">
        <f t="shared" si="4"/>
        <v>0</v>
      </c>
      <c r="Z39" s="283" t="e">
        <f t="shared" si="5"/>
        <v>#DIV/0!</v>
      </c>
      <c r="AA39" s="252"/>
      <c r="AB39" s="5"/>
      <c r="AC39" s="5"/>
      <c r="AD39" s="5"/>
      <c r="AE39" s="5"/>
      <c r="AF39" s="5"/>
      <c r="AG39" s="5"/>
    </row>
    <row r="40" spans="1:33" ht="30" customHeight="1" thickBot="1" x14ac:dyDescent="0.25">
      <c r="A40" s="219" t="s">
        <v>48</v>
      </c>
      <c r="B40" s="220"/>
      <c r="C40" s="221"/>
      <c r="D40" s="222"/>
      <c r="E40" s="266"/>
      <c r="F40" s="223"/>
      <c r="G40" s="89">
        <f>G13+G24+G28+G32+G36</f>
        <v>160566.64000000001</v>
      </c>
      <c r="H40" s="266"/>
      <c r="I40" s="223"/>
      <c r="J40" s="89">
        <f>J13+J24+J28+J32+J36</f>
        <v>160566.64000000001</v>
      </c>
      <c r="K40" s="266"/>
      <c r="L40" s="115"/>
      <c r="M40" s="89">
        <f>M13+M24+M28+M32+M36</f>
        <v>0</v>
      </c>
      <c r="N40" s="266"/>
      <c r="O40" s="115"/>
      <c r="P40" s="89">
        <f>P13+P24+P28+P32+P36</f>
        <v>0</v>
      </c>
      <c r="Q40" s="266"/>
      <c r="R40" s="115"/>
      <c r="S40" s="89">
        <f>S13+S24+S28+S32+S36</f>
        <v>0</v>
      </c>
      <c r="T40" s="266"/>
      <c r="U40" s="115"/>
      <c r="V40" s="89">
        <f>V13+V24+V28+V32+V36</f>
        <v>0</v>
      </c>
      <c r="W40" s="89">
        <f>W13+W24+W28+W32+W36</f>
        <v>160566.64000000001</v>
      </c>
      <c r="X40" s="316">
        <f>X13+X24+X28+X32+X36</f>
        <v>160566.64000000001</v>
      </c>
      <c r="Y40" s="318">
        <f t="shared" si="4"/>
        <v>0</v>
      </c>
      <c r="Z40" s="317">
        <f>Y40/W40</f>
        <v>0</v>
      </c>
      <c r="AA40" s="254"/>
      <c r="AB40" s="4"/>
      <c r="AC40" s="5"/>
      <c r="AD40" s="5"/>
      <c r="AE40" s="5"/>
      <c r="AF40" s="5"/>
      <c r="AG40" s="5"/>
    </row>
    <row r="41" spans="1:33" ht="30" customHeight="1" thickBot="1" x14ac:dyDescent="0.25">
      <c r="A41" s="215" t="s">
        <v>16</v>
      </c>
      <c r="B41" s="121">
        <v>2</v>
      </c>
      <c r="C41" s="216" t="s">
        <v>49</v>
      </c>
      <c r="D41" s="217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40"/>
      <c r="X41" s="40"/>
      <c r="Y41" s="321"/>
      <c r="Z41" s="40"/>
      <c r="AA41" s="248"/>
      <c r="AB41" s="5"/>
      <c r="AC41" s="5"/>
      <c r="AD41" s="5"/>
      <c r="AE41" s="5"/>
      <c r="AF41" s="5"/>
      <c r="AG41" s="5"/>
    </row>
    <row r="42" spans="1:33" ht="30" customHeight="1" x14ac:dyDescent="0.2">
      <c r="A42" s="41" t="s">
        <v>17</v>
      </c>
      <c r="B42" s="80" t="s">
        <v>50</v>
      </c>
      <c r="C42" s="43" t="s">
        <v>51</v>
      </c>
      <c r="D42" s="44"/>
      <c r="E42" s="45">
        <f>SUM(E43:E45)</f>
        <v>0</v>
      </c>
      <c r="F42" s="46"/>
      <c r="G42" s="47">
        <f>SUM(G43:G45)</f>
        <v>0</v>
      </c>
      <c r="H42" s="45">
        <f>SUM(H43:H45)</f>
        <v>0</v>
      </c>
      <c r="I42" s="46"/>
      <c r="J42" s="47">
        <f>SUM(J43:J45)</f>
        <v>0</v>
      </c>
      <c r="K42" s="45">
        <f>SUM(K43:K45)</f>
        <v>0</v>
      </c>
      <c r="L42" s="46"/>
      <c r="M42" s="47">
        <f>SUM(M43:M45)</f>
        <v>0</v>
      </c>
      <c r="N42" s="45">
        <f>SUM(N43:N45)</f>
        <v>0</v>
      </c>
      <c r="O42" s="46"/>
      <c r="P42" s="47">
        <f>SUM(P43:P45)</f>
        <v>0</v>
      </c>
      <c r="Q42" s="45">
        <f>SUM(Q43:Q45)</f>
        <v>0</v>
      </c>
      <c r="R42" s="46"/>
      <c r="S42" s="47">
        <f>SUM(S43:S45)</f>
        <v>0</v>
      </c>
      <c r="T42" s="45">
        <f>SUM(T43:T45)</f>
        <v>0</v>
      </c>
      <c r="U42" s="46"/>
      <c r="V42" s="47">
        <f>SUM(V43:V45)</f>
        <v>0</v>
      </c>
      <c r="W42" s="47">
        <f>SUM(W43:W45)</f>
        <v>0</v>
      </c>
      <c r="X42" s="319">
        <f>SUM(X43:X45)</f>
        <v>0</v>
      </c>
      <c r="Y42" s="322">
        <f t="shared" si="4"/>
        <v>0</v>
      </c>
      <c r="Z42" s="320" t="e">
        <f>Y42/W42</f>
        <v>#DIV/0!</v>
      </c>
      <c r="AA42" s="249"/>
      <c r="AB42" s="95"/>
      <c r="AC42" s="49"/>
      <c r="AD42" s="49"/>
      <c r="AE42" s="49"/>
      <c r="AF42" s="49"/>
      <c r="AG42" s="49"/>
    </row>
    <row r="43" spans="1:33" ht="30" customHeight="1" x14ac:dyDescent="0.2">
      <c r="A43" s="50" t="s">
        <v>19</v>
      </c>
      <c r="B43" s="51" t="s">
        <v>52</v>
      </c>
      <c r="C43" s="52" t="s">
        <v>53</v>
      </c>
      <c r="D43" s="53" t="s">
        <v>54</v>
      </c>
      <c r="E43" s="54"/>
      <c r="F43" s="55"/>
      <c r="G43" s="56">
        <f t="shared" ref="G43:G45" si="35">E43*F43</f>
        <v>0</v>
      </c>
      <c r="H43" s="54"/>
      <c r="I43" s="55"/>
      <c r="J43" s="56">
        <f t="shared" ref="J43:J45" si="36">H43*I43</f>
        <v>0</v>
      </c>
      <c r="K43" s="54"/>
      <c r="L43" s="55"/>
      <c r="M43" s="56">
        <f t="shared" ref="M43:M45" si="37">K43*L43</f>
        <v>0</v>
      </c>
      <c r="N43" s="54"/>
      <c r="O43" s="55"/>
      <c r="P43" s="56">
        <f t="shared" ref="P43:P45" si="38">N43*O43</f>
        <v>0</v>
      </c>
      <c r="Q43" s="54"/>
      <c r="R43" s="55"/>
      <c r="S43" s="56">
        <f t="shared" ref="S43:S45" si="39">Q43*R43</f>
        <v>0</v>
      </c>
      <c r="T43" s="54"/>
      <c r="U43" s="55"/>
      <c r="V43" s="56">
        <f t="shared" ref="V43:V45" si="40">T43*U43</f>
        <v>0</v>
      </c>
      <c r="W43" s="57">
        <f>G43+M43+S43</f>
        <v>0</v>
      </c>
      <c r="X43" s="275">
        <f>J43+P43+V43</f>
        <v>0</v>
      </c>
      <c r="Y43" s="275">
        <f t="shared" si="4"/>
        <v>0</v>
      </c>
      <c r="Z43" s="283" t="e">
        <f t="shared" ref="Z43:Z53" si="41">Y43/W43</f>
        <v>#DIV/0!</v>
      </c>
      <c r="AA43" s="241"/>
      <c r="AB43" s="59"/>
      <c r="AC43" s="59"/>
      <c r="AD43" s="59"/>
      <c r="AE43" s="59"/>
      <c r="AF43" s="59"/>
      <c r="AG43" s="59"/>
    </row>
    <row r="44" spans="1:33" ht="30" customHeight="1" x14ac:dyDescent="0.2">
      <c r="A44" s="50" t="s">
        <v>19</v>
      </c>
      <c r="B44" s="51" t="s">
        <v>55</v>
      </c>
      <c r="C44" s="52" t="s">
        <v>53</v>
      </c>
      <c r="D44" s="53" t="s">
        <v>54</v>
      </c>
      <c r="E44" s="54"/>
      <c r="F44" s="55"/>
      <c r="G44" s="56">
        <f t="shared" si="35"/>
        <v>0</v>
      </c>
      <c r="H44" s="54"/>
      <c r="I44" s="55"/>
      <c r="J44" s="56">
        <f t="shared" si="36"/>
        <v>0</v>
      </c>
      <c r="K44" s="54"/>
      <c r="L44" s="55"/>
      <c r="M44" s="56">
        <f t="shared" si="37"/>
        <v>0</v>
      </c>
      <c r="N44" s="54"/>
      <c r="O44" s="55"/>
      <c r="P44" s="56">
        <f t="shared" si="38"/>
        <v>0</v>
      </c>
      <c r="Q44" s="54"/>
      <c r="R44" s="55"/>
      <c r="S44" s="56">
        <f t="shared" si="39"/>
        <v>0</v>
      </c>
      <c r="T44" s="54"/>
      <c r="U44" s="55"/>
      <c r="V44" s="56">
        <f t="shared" si="40"/>
        <v>0</v>
      </c>
      <c r="W44" s="57">
        <f t="shared" ref="W44:W49" si="42">G44+M44+S44</f>
        <v>0</v>
      </c>
      <c r="X44" s="275">
        <f t="shared" ref="X44:X53" si="43">J44+P44+V44</f>
        <v>0</v>
      </c>
      <c r="Y44" s="275">
        <f t="shared" si="4"/>
        <v>0</v>
      </c>
      <c r="Z44" s="283" t="e">
        <f t="shared" si="41"/>
        <v>#DIV/0!</v>
      </c>
      <c r="AA44" s="241"/>
      <c r="AB44" s="59"/>
      <c r="AC44" s="59"/>
      <c r="AD44" s="59"/>
      <c r="AE44" s="59"/>
      <c r="AF44" s="59"/>
      <c r="AG44" s="59"/>
    </row>
    <row r="45" spans="1:33" ht="30" customHeight="1" thickBot="1" x14ac:dyDescent="0.25">
      <c r="A45" s="73" t="s">
        <v>19</v>
      </c>
      <c r="B45" s="79" t="s">
        <v>56</v>
      </c>
      <c r="C45" s="52" t="s">
        <v>53</v>
      </c>
      <c r="D45" s="74" t="s">
        <v>54</v>
      </c>
      <c r="E45" s="75"/>
      <c r="F45" s="76"/>
      <c r="G45" s="77">
        <f t="shared" si="35"/>
        <v>0</v>
      </c>
      <c r="H45" s="75"/>
      <c r="I45" s="76"/>
      <c r="J45" s="77">
        <f t="shared" si="36"/>
        <v>0</v>
      </c>
      <c r="K45" s="75"/>
      <c r="L45" s="76"/>
      <c r="M45" s="77">
        <f t="shared" si="37"/>
        <v>0</v>
      </c>
      <c r="N45" s="75"/>
      <c r="O45" s="76"/>
      <c r="P45" s="77">
        <f t="shared" si="38"/>
        <v>0</v>
      </c>
      <c r="Q45" s="75"/>
      <c r="R45" s="76"/>
      <c r="S45" s="77">
        <f t="shared" si="39"/>
        <v>0</v>
      </c>
      <c r="T45" s="75"/>
      <c r="U45" s="76"/>
      <c r="V45" s="77">
        <f t="shared" si="40"/>
        <v>0</v>
      </c>
      <c r="W45" s="66">
        <f t="shared" si="42"/>
        <v>0</v>
      </c>
      <c r="X45" s="275">
        <f t="shared" si="43"/>
        <v>0</v>
      </c>
      <c r="Y45" s="275">
        <f t="shared" si="4"/>
        <v>0</v>
      </c>
      <c r="Z45" s="283" t="e">
        <f t="shared" si="41"/>
        <v>#DIV/0!</v>
      </c>
      <c r="AA45" s="252"/>
      <c r="AB45" s="59"/>
      <c r="AC45" s="59"/>
      <c r="AD45" s="59"/>
      <c r="AE45" s="59"/>
      <c r="AF45" s="59"/>
      <c r="AG45" s="59"/>
    </row>
    <row r="46" spans="1:33" ht="30" customHeight="1" x14ac:dyDescent="0.2">
      <c r="A46" s="41" t="s">
        <v>17</v>
      </c>
      <c r="B46" s="80" t="s">
        <v>57</v>
      </c>
      <c r="C46" s="78" t="s">
        <v>58</v>
      </c>
      <c r="D46" s="68"/>
      <c r="E46" s="69">
        <f>SUM(E47:E49)</f>
        <v>0</v>
      </c>
      <c r="F46" s="70"/>
      <c r="G46" s="71">
        <f>SUM(G47:G49)</f>
        <v>0</v>
      </c>
      <c r="H46" s="69">
        <f>SUM(H47:H49)</f>
        <v>0</v>
      </c>
      <c r="I46" s="70"/>
      <c r="J46" s="71">
        <f>SUM(J47:J49)</f>
        <v>0</v>
      </c>
      <c r="K46" s="69">
        <f>SUM(K47:K49)</f>
        <v>0</v>
      </c>
      <c r="L46" s="70"/>
      <c r="M46" s="71">
        <f>SUM(M47:M49)</f>
        <v>0</v>
      </c>
      <c r="N46" s="69">
        <f>SUM(N47:N49)</f>
        <v>0</v>
      </c>
      <c r="O46" s="70"/>
      <c r="P46" s="71">
        <f>SUM(P47:P49)</f>
        <v>0</v>
      </c>
      <c r="Q46" s="69">
        <f>SUM(Q47:Q49)</f>
        <v>0</v>
      </c>
      <c r="R46" s="70"/>
      <c r="S46" s="71">
        <f>SUM(S47:S49)</f>
        <v>0</v>
      </c>
      <c r="T46" s="69">
        <f>SUM(T47:T49)</f>
        <v>0</v>
      </c>
      <c r="U46" s="70"/>
      <c r="V46" s="71">
        <f>SUM(V47:V49)</f>
        <v>0</v>
      </c>
      <c r="W46" s="71">
        <f>SUM(W47:W49)</f>
        <v>0</v>
      </c>
      <c r="X46" s="71">
        <f>SUM(X47:X49)</f>
        <v>0</v>
      </c>
      <c r="Y46" s="324">
        <f t="shared" si="4"/>
        <v>0</v>
      </c>
      <c r="Z46" s="324" t="e">
        <f>Y46/W46</f>
        <v>#DIV/0!</v>
      </c>
      <c r="AA46" s="251"/>
      <c r="AB46" s="49"/>
      <c r="AC46" s="49"/>
      <c r="AD46" s="49"/>
      <c r="AE46" s="49"/>
      <c r="AF46" s="49"/>
      <c r="AG46" s="49"/>
    </row>
    <row r="47" spans="1:33" ht="30" customHeight="1" x14ac:dyDescent="0.2">
      <c r="A47" s="50" t="s">
        <v>19</v>
      </c>
      <c r="B47" s="51" t="s">
        <v>59</v>
      </c>
      <c r="C47" s="52" t="s">
        <v>60</v>
      </c>
      <c r="D47" s="53" t="s">
        <v>61</v>
      </c>
      <c r="E47" s="54"/>
      <c r="F47" s="55"/>
      <c r="G47" s="56">
        <f t="shared" ref="G47:G49" si="44">E47*F47</f>
        <v>0</v>
      </c>
      <c r="H47" s="54"/>
      <c r="I47" s="55"/>
      <c r="J47" s="56">
        <f t="shared" ref="J47:J49" si="45">H47*I47</f>
        <v>0</v>
      </c>
      <c r="K47" s="54"/>
      <c r="L47" s="55"/>
      <c r="M47" s="56">
        <f t="shared" ref="M47:M49" si="46">K47*L47</f>
        <v>0</v>
      </c>
      <c r="N47" s="54"/>
      <c r="O47" s="55"/>
      <c r="P47" s="56">
        <f t="shared" ref="P47:P49" si="47">N47*O47</f>
        <v>0</v>
      </c>
      <c r="Q47" s="54"/>
      <c r="R47" s="55"/>
      <c r="S47" s="56">
        <f t="shared" ref="S47:S49" si="48">Q47*R47</f>
        <v>0</v>
      </c>
      <c r="T47" s="54"/>
      <c r="U47" s="55"/>
      <c r="V47" s="56">
        <f t="shared" ref="V47:V49" si="49">T47*U47</f>
        <v>0</v>
      </c>
      <c r="W47" s="57">
        <f t="shared" si="42"/>
        <v>0</v>
      </c>
      <c r="X47" s="275">
        <f t="shared" si="43"/>
        <v>0</v>
      </c>
      <c r="Y47" s="275">
        <f t="shared" si="4"/>
        <v>0</v>
      </c>
      <c r="Z47" s="283" t="e">
        <f t="shared" si="41"/>
        <v>#DIV/0!</v>
      </c>
      <c r="AA47" s="241"/>
      <c r="AB47" s="59"/>
      <c r="AC47" s="59"/>
      <c r="AD47" s="59"/>
      <c r="AE47" s="59"/>
      <c r="AF47" s="59"/>
      <c r="AG47" s="59"/>
    </row>
    <row r="48" spans="1:33" ht="30" customHeight="1" x14ac:dyDescent="0.2">
      <c r="A48" s="50" t="s">
        <v>19</v>
      </c>
      <c r="B48" s="51" t="s">
        <v>62</v>
      </c>
      <c r="C48" s="96" t="s">
        <v>60</v>
      </c>
      <c r="D48" s="53" t="s">
        <v>61</v>
      </c>
      <c r="E48" s="54"/>
      <c r="F48" s="55"/>
      <c r="G48" s="56">
        <f t="shared" si="44"/>
        <v>0</v>
      </c>
      <c r="H48" s="54"/>
      <c r="I48" s="55"/>
      <c r="J48" s="56">
        <f t="shared" si="45"/>
        <v>0</v>
      </c>
      <c r="K48" s="54"/>
      <c r="L48" s="55"/>
      <c r="M48" s="56">
        <f t="shared" si="46"/>
        <v>0</v>
      </c>
      <c r="N48" s="54"/>
      <c r="O48" s="55"/>
      <c r="P48" s="56">
        <f t="shared" si="47"/>
        <v>0</v>
      </c>
      <c r="Q48" s="54"/>
      <c r="R48" s="55"/>
      <c r="S48" s="56">
        <f t="shared" si="48"/>
        <v>0</v>
      </c>
      <c r="T48" s="54"/>
      <c r="U48" s="55"/>
      <c r="V48" s="56">
        <f t="shared" si="49"/>
        <v>0</v>
      </c>
      <c r="W48" s="57">
        <f t="shared" si="42"/>
        <v>0</v>
      </c>
      <c r="X48" s="275">
        <f t="shared" si="43"/>
        <v>0</v>
      </c>
      <c r="Y48" s="275">
        <f t="shared" si="4"/>
        <v>0</v>
      </c>
      <c r="Z48" s="283" t="e">
        <f t="shared" si="41"/>
        <v>#DIV/0!</v>
      </c>
      <c r="AA48" s="241"/>
      <c r="AB48" s="59"/>
      <c r="AC48" s="59"/>
      <c r="AD48" s="59"/>
      <c r="AE48" s="59"/>
      <c r="AF48" s="59"/>
      <c r="AG48" s="59"/>
    </row>
    <row r="49" spans="1:33" ht="30" customHeight="1" thickBot="1" x14ac:dyDescent="0.25">
      <c r="A49" s="73" t="s">
        <v>19</v>
      </c>
      <c r="B49" s="79" t="s">
        <v>63</v>
      </c>
      <c r="C49" s="97" t="s">
        <v>60</v>
      </c>
      <c r="D49" s="74" t="s">
        <v>61</v>
      </c>
      <c r="E49" s="75"/>
      <c r="F49" s="76"/>
      <c r="G49" s="77">
        <f t="shared" si="44"/>
        <v>0</v>
      </c>
      <c r="H49" s="75"/>
      <c r="I49" s="76"/>
      <c r="J49" s="77">
        <f t="shared" si="45"/>
        <v>0</v>
      </c>
      <c r="K49" s="75"/>
      <c r="L49" s="76"/>
      <c r="M49" s="77">
        <f t="shared" si="46"/>
        <v>0</v>
      </c>
      <c r="N49" s="75"/>
      <c r="O49" s="76"/>
      <c r="P49" s="77">
        <f t="shared" si="47"/>
        <v>0</v>
      </c>
      <c r="Q49" s="75"/>
      <c r="R49" s="76"/>
      <c r="S49" s="77">
        <f t="shared" si="48"/>
        <v>0</v>
      </c>
      <c r="T49" s="75"/>
      <c r="U49" s="76"/>
      <c r="V49" s="77">
        <f t="shared" si="49"/>
        <v>0</v>
      </c>
      <c r="W49" s="66">
        <f t="shared" si="42"/>
        <v>0</v>
      </c>
      <c r="X49" s="275">
        <f t="shared" si="43"/>
        <v>0</v>
      </c>
      <c r="Y49" s="275">
        <f t="shared" si="4"/>
        <v>0</v>
      </c>
      <c r="Z49" s="283" t="e">
        <f t="shared" si="41"/>
        <v>#DIV/0!</v>
      </c>
      <c r="AA49" s="252"/>
      <c r="AB49" s="59"/>
      <c r="AC49" s="59"/>
      <c r="AD49" s="59"/>
      <c r="AE49" s="59"/>
      <c r="AF49" s="59"/>
      <c r="AG49" s="59"/>
    </row>
    <row r="50" spans="1:33" ht="30" customHeight="1" x14ac:dyDescent="0.2">
      <c r="A50" s="41" t="s">
        <v>17</v>
      </c>
      <c r="B50" s="80" t="s">
        <v>64</v>
      </c>
      <c r="C50" s="78" t="s">
        <v>65</v>
      </c>
      <c r="D50" s="68"/>
      <c r="E50" s="69">
        <f>SUM(E51:E53)</f>
        <v>0</v>
      </c>
      <c r="F50" s="70"/>
      <c r="G50" s="71">
        <f>SUM(G51:G53)</f>
        <v>0</v>
      </c>
      <c r="H50" s="69">
        <f>SUM(H51:H53)</f>
        <v>0</v>
      </c>
      <c r="I50" s="70"/>
      <c r="J50" s="71">
        <f>SUM(J51:J53)</f>
        <v>0</v>
      </c>
      <c r="K50" s="69">
        <f>SUM(K51:K53)</f>
        <v>0</v>
      </c>
      <c r="L50" s="70"/>
      <c r="M50" s="71">
        <f>SUM(M51:M53)</f>
        <v>0</v>
      </c>
      <c r="N50" s="69">
        <f>SUM(N51:N53)</f>
        <v>0</v>
      </c>
      <c r="O50" s="70"/>
      <c r="P50" s="71">
        <f>SUM(P51:P53)</f>
        <v>0</v>
      </c>
      <c r="Q50" s="69">
        <f>SUM(Q51:Q53)</f>
        <v>0</v>
      </c>
      <c r="R50" s="70"/>
      <c r="S50" s="71">
        <f>SUM(S51:S53)</f>
        <v>0</v>
      </c>
      <c r="T50" s="69">
        <f>SUM(T51:T53)</f>
        <v>0</v>
      </c>
      <c r="U50" s="70"/>
      <c r="V50" s="71">
        <f>SUM(V51:V53)</f>
        <v>0</v>
      </c>
      <c r="W50" s="71">
        <f>SUM(W51:W53)</f>
        <v>0</v>
      </c>
      <c r="X50" s="71">
        <f>SUM(X51:X53)</f>
        <v>0</v>
      </c>
      <c r="Y50" s="70">
        <f t="shared" si="4"/>
        <v>0</v>
      </c>
      <c r="Z50" s="70" t="e">
        <f>Y50/W50</f>
        <v>#DIV/0!</v>
      </c>
      <c r="AA50" s="251"/>
      <c r="AB50" s="49"/>
      <c r="AC50" s="49"/>
      <c r="AD50" s="49"/>
      <c r="AE50" s="49"/>
      <c r="AF50" s="49"/>
      <c r="AG50" s="49"/>
    </row>
    <row r="51" spans="1:33" ht="30" customHeight="1" x14ac:dyDescent="0.2">
      <c r="A51" s="50" t="s">
        <v>19</v>
      </c>
      <c r="B51" s="51" t="s">
        <v>66</v>
      </c>
      <c r="C51" s="52" t="s">
        <v>67</v>
      </c>
      <c r="D51" s="53" t="s">
        <v>61</v>
      </c>
      <c r="E51" s="54"/>
      <c r="F51" s="55"/>
      <c r="G51" s="56">
        <f t="shared" ref="G51:G53" si="50">E51*F51</f>
        <v>0</v>
      </c>
      <c r="H51" s="54"/>
      <c r="I51" s="55"/>
      <c r="J51" s="56">
        <f t="shared" ref="J51:J53" si="51">H51*I51</f>
        <v>0</v>
      </c>
      <c r="K51" s="54"/>
      <c r="L51" s="55"/>
      <c r="M51" s="56">
        <f t="shared" ref="M51:M53" si="52">K51*L51</f>
        <v>0</v>
      </c>
      <c r="N51" s="54"/>
      <c r="O51" s="55"/>
      <c r="P51" s="56">
        <f t="shared" ref="P51:P53" si="53">N51*O51</f>
        <v>0</v>
      </c>
      <c r="Q51" s="54"/>
      <c r="R51" s="55"/>
      <c r="S51" s="56">
        <f t="shared" ref="S51:S53" si="54">Q51*R51</f>
        <v>0</v>
      </c>
      <c r="T51" s="54"/>
      <c r="U51" s="55"/>
      <c r="V51" s="56">
        <f t="shared" ref="V51:V53" si="55">T51*U51</f>
        <v>0</v>
      </c>
      <c r="W51" s="57">
        <f>G51+M51+S51</f>
        <v>0</v>
      </c>
      <c r="X51" s="275">
        <f t="shared" si="43"/>
        <v>0</v>
      </c>
      <c r="Y51" s="275">
        <f t="shared" si="4"/>
        <v>0</v>
      </c>
      <c r="Z51" s="283" t="e">
        <f t="shared" si="41"/>
        <v>#DIV/0!</v>
      </c>
      <c r="AA51" s="241"/>
      <c r="AB51" s="58"/>
      <c r="AC51" s="59"/>
      <c r="AD51" s="59"/>
      <c r="AE51" s="59"/>
      <c r="AF51" s="59"/>
      <c r="AG51" s="59"/>
    </row>
    <row r="52" spans="1:33" ht="30" customHeight="1" x14ac:dyDescent="0.2">
      <c r="A52" s="50" t="s">
        <v>19</v>
      </c>
      <c r="B52" s="51" t="s">
        <v>68</v>
      </c>
      <c r="C52" s="52" t="s">
        <v>69</v>
      </c>
      <c r="D52" s="53" t="s">
        <v>61</v>
      </c>
      <c r="E52" s="54"/>
      <c r="F52" s="55"/>
      <c r="G52" s="56">
        <f t="shared" si="50"/>
        <v>0</v>
      </c>
      <c r="H52" s="54"/>
      <c r="I52" s="55"/>
      <c r="J52" s="56">
        <f t="shared" si="51"/>
        <v>0</v>
      </c>
      <c r="K52" s="54"/>
      <c r="L52" s="55"/>
      <c r="M52" s="56">
        <f t="shared" si="52"/>
        <v>0</v>
      </c>
      <c r="N52" s="54"/>
      <c r="O52" s="55"/>
      <c r="P52" s="56">
        <f t="shared" si="53"/>
        <v>0</v>
      </c>
      <c r="Q52" s="54"/>
      <c r="R52" s="55"/>
      <c r="S52" s="56">
        <f t="shared" si="54"/>
        <v>0</v>
      </c>
      <c r="T52" s="54"/>
      <c r="U52" s="55"/>
      <c r="V52" s="56">
        <f t="shared" si="55"/>
        <v>0</v>
      </c>
      <c r="W52" s="57">
        <f>G52+M52+S52</f>
        <v>0</v>
      </c>
      <c r="X52" s="275">
        <f t="shared" si="43"/>
        <v>0</v>
      </c>
      <c r="Y52" s="275">
        <f t="shared" si="4"/>
        <v>0</v>
      </c>
      <c r="Z52" s="283" t="e">
        <f t="shared" si="41"/>
        <v>#DIV/0!</v>
      </c>
      <c r="AA52" s="241"/>
      <c r="AB52" s="59"/>
      <c r="AC52" s="59"/>
      <c r="AD52" s="59"/>
      <c r="AE52" s="59"/>
      <c r="AF52" s="59"/>
      <c r="AG52" s="59"/>
    </row>
    <row r="53" spans="1:33" ht="30" customHeight="1" thickBot="1" x14ac:dyDescent="0.25">
      <c r="A53" s="60" t="s">
        <v>19</v>
      </c>
      <c r="B53" s="61" t="s">
        <v>70</v>
      </c>
      <c r="C53" s="214" t="s">
        <v>67</v>
      </c>
      <c r="D53" s="62" t="s">
        <v>61</v>
      </c>
      <c r="E53" s="75"/>
      <c r="F53" s="76"/>
      <c r="G53" s="77">
        <f t="shared" si="50"/>
        <v>0</v>
      </c>
      <c r="H53" s="75"/>
      <c r="I53" s="76"/>
      <c r="J53" s="77">
        <f t="shared" si="51"/>
        <v>0</v>
      </c>
      <c r="K53" s="75"/>
      <c r="L53" s="76"/>
      <c r="M53" s="77">
        <f t="shared" si="52"/>
        <v>0</v>
      </c>
      <c r="N53" s="75"/>
      <c r="O53" s="76"/>
      <c r="P53" s="77">
        <f t="shared" si="53"/>
        <v>0</v>
      </c>
      <c r="Q53" s="75"/>
      <c r="R53" s="76"/>
      <c r="S53" s="77">
        <f t="shared" si="54"/>
        <v>0</v>
      </c>
      <c r="T53" s="75"/>
      <c r="U53" s="76"/>
      <c r="V53" s="77">
        <f t="shared" si="55"/>
        <v>0</v>
      </c>
      <c r="W53" s="66">
        <f>G53+M53+S53</f>
        <v>0</v>
      </c>
      <c r="X53" s="275">
        <f t="shared" si="43"/>
        <v>0</v>
      </c>
      <c r="Y53" s="275">
        <f t="shared" si="4"/>
        <v>0</v>
      </c>
      <c r="Z53" s="283" t="e">
        <f t="shared" si="41"/>
        <v>#DIV/0!</v>
      </c>
      <c r="AA53" s="252"/>
      <c r="AB53" s="59"/>
      <c r="AC53" s="59"/>
      <c r="AD53" s="59"/>
      <c r="AE53" s="59"/>
      <c r="AF53" s="59"/>
      <c r="AG53" s="59"/>
    </row>
    <row r="54" spans="1:33" ht="30" customHeight="1" thickBot="1" x14ac:dyDescent="0.25">
      <c r="A54" s="224" t="s">
        <v>250</v>
      </c>
      <c r="B54" s="220"/>
      <c r="C54" s="221"/>
      <c r="D54" s="222"/>
      <c r="E54" s="115">
        <f>E50+E46+E42</f>
        <v>0</v>
      </c>
      <c r="F54" s="90"/>
      <c r="G54" s="89">
        <f>G50+G46+G42</f>
        <v>0</v>
      </c>
      <c r="H54" s="115">
        <f>H50+H46+H42</f>
        <v>0</v>
      </c>
      <c r="I54" s="90"/>
      <c r="J54" s="89">
        <f>J50+J46+J42</f>
        <v>0</v>
      </c>
      <c r="K54" s="91">
        <f>K50+K46+K42</f>
        <v>0</v>
      </c>
      <c r="L54" s="90"/>
      <c r="M54" s="89">
        <f>M50+M46+M42</f>
        <v>0</v>
      </c>
      <c r="N54" s="91">
        <f>N50+N46+N42</f>
        <v>0</v>
      </c>
      <c r="O54" s="90"/>
      <c r="P54" s="89">
        <f>P50+P46+P42</f>
        <v>0</v>
      </c>
      <c r="Q54" s="91">
        <f>Q50+Q46+Q42</f>
        <v>0</v>
      </c>
      <c r="R54" s="90"/>
      <c r="S54" s="89">
        <f>S50+S46+S42</f>
        <v>0</v>
      </c>
      <c r="T54" s="91">
        <f>T50+T46+T42</f>
        <v>0</v>
      </c>
      <c r="U54" s="90"/>
      <c r="V54" s="89">
        <f>V50+V46+V42</f>
        <v>0</v>
      </c>
      <c r="W54" s="98">
        <f>W50+W46+W42</f>
        <v>0</v>
      </c>
      <c r="X54" s="98">
        <f>X50+X46+X42</f>
        <v>0</v>
      </c>
      <c r="Y54" s="98">
        <f t="shared" si="4"/>
        <v>0</v>
      </c>
      <c r="Z54" s="98" t="e">
        <f>Y54/W54</f>
        <v>#DIV/0!</v>
      </c>
      <c r="AA54" s="254"/>
      <c r="AB54" s="5"/>
      <c r="AC54" s="5"/>
      <c r="AD54" s="5"/>
      <c r="AE54" s="5"/>
      <c r="AF54" s="5"/>
      <c r="AG54" s="5"/>
    </row>
    <row r="55" spans="1:33" ht="30" customHeight="1" thickBot="1" x14ac:dyDescent="0.25">
      <c r="A55" s="215" t="s">
        <v>16</v>
      </c>
      <c r="B55" s="121">
        <v>3</v>
      </c>
      <c r="C55" s="216" t="s">
        <v>71</v>
      </c>
      <c r="D55" s="217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40"/>
      <c r="X55" s="40"/>
      <c r="Y55" s="40"/>
      <c r="Z55" s="40"/>
      <c r="AA55" s="248"/>
      <c r="AB55" s="5"/>
      <c r="AC55" s="5"/>
      <c r="AD55" s="5"/>
      <c r="AE55" s="5"/>
      <c r="AF55" s="5"/>
      <c r="AG55" s="5"/>
    </row>
    <row r="56" spans="1:33" ht="45" customHeight="1" x14ac:dyDescent="0.2">
      <c r="A56" s="41" t="s">
        <v>17</v>
      </c>
      <c r="B56" s="80" t="s">
        <v>72</v>
      </c>
      <c r="C56" s="43" t="s">
        <v>73</v>
      </c>
      <c r="D56" s="44"/>
      <c r="E56" s="45">
        <f>SUM(E57:E59)</f>
        <v>0</v>
      </c>
      <c r="F56" s="46"/>
      <c r="G56" s="47">
        <f>SUM(G57:G59)</f>
        <v>0</v>
      </c>
      <c r="H56" s="45">
        <f>SUM(H57:H59)</f>
        <v>0</v>
      </c>
      <c r="I56" s="46"/>
      <c r="J56" s="47">
        <f>SUM(J57:J59)</f>
        <v>0</v>
      </c>
      <c r="K56" s="45">
        <f t="shared" ref="K56" si="56">SUM(K57:K59)</f>
        <v>0</v>
      </c>
      <c r="L56" s="46"/>
      <c r="M56" s="47">
        <f>SUM(M57:M59)</f>
        <v>0</v>
      </c>
      <c r="N56" s="45">
        <f t="shared" ref="N56" si="57">SUM(N57:N59)</f>
        <v>0</v>
      </c>
      <c r="O56" s="46"/>
      <c r="P56" s="47">
        <f>SUM(P57:P59)</f>
        <v>0</v>
      </c>
      <c r="Q56" s="45">
        <f t="shared" ref="Q56" si="58">SUM(Q57:Q59)</f>
        <v>0</v>
      </c>
      <c r="R56" s="46"/>
      <c r="S56" s="47">
        <f>SUM(S57:S59)</f>
        <v>0</v>
      </c>
      <c r="T56" s="45">
        <f t="shared" ref="T56" si="59">SUM(T57:T59)</f>
        <v>0</v>
      </c>
      <c r="U56" s="46"/>
      <c r="V56" s="47">
        <f>SUM(V57:V59)</f>
        <v>0</v>
      </c>
      <c r="W56" s="47">
        <f>SUM(W57:W59)</f>
        <v>0</v>
      </c>
      <c r="X56" s="47">
        <f>SUM(X57:X59)</f>
        <v>0</v>
      </c>
      <c r="Y56" s="48">
        <f t="shared" si="4"/>
        <v>0</v>
      </c>
      <c r="Z56" s="277" t="e">
        <f>Y56/W56</f>
        <v>#DIV/0!</v>
      </c>
      <c r="AA56" s="249"/>
      <c r="AB56" s="49"/>
      <c r="AC56" s="49"/>
      <c r="AD56" s="49"/>
      <c r="AE56" s="49"/>
      <c r="AF56" s="49"/>
      <c r="AG56" s="49"/>
    </row>
    <row r="57" spans="1:33" ht="30" customHeight="1" x14ac:dyDescent="0.2">
      <c r="A57" s="50" t="s">
        <v>19</v>
      </c>
      <c r="B57" s="51" t="s">
        <v>74</v>
      </c>
      <c r="C57" s="96" t="s">
        <v>75</v>
      </c>
      <c r="D57" s="53" t="s">
        <v>54</v>
      </c>
      <c r="E57" s="54"/>
      <c r="F57" s="55"/>
      <c r="G57" s="56">
        <f t="shared" ref="G57:G59" si="60">E57*F57</f>
        <v>0</v>
      </c>
      <c r="H57" s="54"/>
      <c r="I57" s="55"/>
      <c r="J57" s="56">
        <f t="shared" ref="J57:J59" si="61">H57*I57</f>
        <v>0</v>
      </c>
      <c r="K57" s="54"/>
      <c r="L57" s="55"/>
      <c r="M57" s="56">
        <f t="shared" ref="M57:M59" si="62">K57*L57</f>
        <v>0</v>
      </c>
      <c r="N57" s="54"/>
      <c r="O57" s="55"/>
      <c r="P57" s="56">
        <f t="shared" ref="P57:P59" si="63">N57*O57</f>
        <v>0</v>
      </c>
      <c r="Q57" s="54"/>
      <c r="R57" s="55"/>
      <c r="S57" s="56">
        <f t="shared" ref="S57:S59" si="64">Q57*R57</f>
        <v>0</v>
      </c>
      <c r="T57" s="54"/>
      <c r="U57" s="55"/>
      <c r="V57" s="56">
        <f t="shared" ref="V57:V59" si="65">T57*U57</f>
        <v>0</v>
      </c>
      <c r="W57" s="57">
        <f>G57+M57+S57</f>
        <v>0</v>
      </c>
      <c r="X57" s="275">
        <f t="shared" ref="X57:X62" si="66">J57+P57+V57</f>
        <v>0</v>
      </c>
      <c r="Y57" s="275">
        <f t="shared" si="4"/>
        <v>0</v>
      </c>
      <c r="Z57" s="283" t="e">
        <f t="shared" ref="Z57:Z62" si="67">Y57/W57</f>
        <v>#DIV/0!</v>
      </c>
      <c r="AA57" s="241"/>
      <c r="AB57" s="59"/>
      <c r="AC57" s="59"/>
      <c r="AD57" s="59"/>
      <c r="AE57" s="59"/>
      <c r="AF57" s="59"/>
      <c r="AG57" s="59"/>
    </row>
    <row r="58" spans="1:33" ht="30" customHeight="1" x14ac:dyDescent="0.2">
      <c r="A58" s="50" t="s">
        <v>19</v>
      </c>
      <c r="B58" s="51" t="s">
        <v>76</v>
      </c>
      <c r="C58" s="183" t="s">
        <v>77</v>
      </c>
      <c r="D58" s="53" t="s">
        <v>54</v>
      </c>
      <c r="E58" s="54"/>
      <c r="F58" s="55"/>
      <c r="G58" s="56">
        <f t="shared" si="60"/>
        <v>0</v>
      </c>
      <c r="H58" s="54"/>
      <c r="I58" s="55"/>
      <c r="J58" s="56">
        <f t="shared" si="61"/>
        <v>0</v>
      </c>
      <c r="K58" s="54"/>
      <c r="L58" s="55"/>
      <c r="M58" s="56">
        <f t="shared" si="62"/>
        <v>0</v>
      </c>
      <c r="N58" s="54"/>
      <c r="O58" s="55"/>
      <c r="P58" s="56">
        <f t="shared" si="63"/>
        <v>0</v>
      </c>
      <c r="Q58" s="54"/>
      <c r="R58" s="55"/>
      <c r="S58" s="56">
        <f t="shared" si="64"/>
        <v>0</v>
      </c>
      <c r="T58" s="54"/>
      <c r="U58" s="55"/>
      <c r="V58" s="56">
        <f t="shared" si="65"/>
        <v>0</v>
      </c>
      <c r="W58" s="57">
        <f>G58+M58+S58</f>
        <v>0</v>
      </c>
      <c r="X58" s="275">
        <f t="shared" si="66"/>
        <v>0</v>
      </c>
      <c r="Y58" s="275">
        <f t="shared" si="4"/>
        <v>0</v>
      </c>
      <c r="Z58" s="283" t="e">
        <f t="shared" si="67"/>
        <v>#DIV/0!</v>
      </c>
      <c r="AA58" s="241"/>
      <c r="AB58" s="59"/>
      <c r="AC58" s="59"/>
      <c r="AD58" s="59"/>
      <c r="AE58" s="59"/>
      <c r="AF58" s="59"/>
      <c r="AG58" s="59"/>
    </row>
    <row r="59" spans="1:33" ht="30" customHeight="1" thickBot="1" x14ac:dyDescent="0.25">
      <c r="A59" s="60" t="s">
        <v>19</v>
      </c>
      <c r="B59" s="61" t="s">
        <v>78</v>
      </c>
      <c r="C59" s="88" t="s">
        <v>79</v>
      </c>
      <c r="D59" s="62" t="s">
        <v>54</v>
      </c>
      <c r="E59" s="63"/>
      <c r="F59" s="64"/>
      <c r="G59" s="65">
        <f t="shared" si="60"/>
        <v>0</v>
      </c>
      <c r="H59" s="63"/>
      <c r="I59" s="64"/>
      <c r="J59" s="65">
        <f t="shared" si="61"/>
        <v>0</v>
      </c>
      <c r="K59" s="63"/>
      <c r="L59" s="64"/>
      <c r="M59" s="65">
        <f t="shared" si="62"/>
        <v>0</v>
      </c>
      <c r="N59" s="63"/>
      <c r="O59" s="64"/>
      <c r="P59" s="65">
        <f t="shared" si="63"/>
        <v>0</v>
      </c>
      <c r="Q59" s="63"/>
      <c r="R59" s="64"/>
      <c r="S59" s="65">
        <f t="shared" si="64"/>
        <v>0</v>
      </c>
      <c r="T59" s="63"/>
      <c r="U59" s="64"/>
      <c r="V59" s="65">
        <f t="shared" si="65"/>
        <v>0</v>
      </c>
      <c r="W59" s="66">
        <f>G59+M59+S59</f>
        <v>0</v>
      </c>
      <c r="X59" s="275">
        <f t="shared" si="66"/>
        <v>0</v>
      </c>
      <c r="Y59" s="275">
        <f t="shared" si="4"/>
        <v>0</v>
      </c>
      <c r="Z59" s="283" t="e">
        <f t="shared" si="67"/>
        <v>#DIV/0!</v>
      </c>
      <c r="AA59" s="250"/>
      <c r="AB59" s="59"/>
      <c r="AC59" s="59"/>
      <c r="AD59" s="59"/>
      <c r="AE59" s="59"/>
      <c r="AF59" s="59"/>
      <c r="AG59" s="59"/>
    </row>
    <row r="60" spans="1:33" ht="47.25" customHeight="1" x14ac:dyDescent="0.2">
      <c r="A60" s="41" t="s">
        <v>17</v>
      </c>
      <c r="B60" s="80" t="s">
        <v>80</v>
      </c>
      <c r="C60" s="67" t="s">
        <v>81</v>
      </c>
      <c r="D60" s="68"/>
      <c r="E60" s="69"/>
      <c r="F60" s="70"/>
      <c r="G60" s="71"/>
      <c r="H60" s="69"/>
      <c r="I60" s="70"/>
      <c r="J60" s="71"/>
      <c r="K60" s="69">
        <f>SUM(K61:K62)</f>
        <v>0</v>
      </c>
      <c r="L60" s="70"/>
      <c r="M60" s="71">
        <f>SUM(M61:M62)</f>
        <v>0</v>
      </c>
      <c r="N60" s="69">
        <f>SUM(N61:N62)</f>
        <v>0</v>
      </c>
      <c r="O60" s="70"/>
      <c r="P60" s="71">
        <f>SUM(P61:P62)</f>
        <v>0</v>
      </c>
      <c r="Q60" s="69">
        <f>SUM(Q61:Q62)</f>
        <v>0</v>
      </c>
      <c r="R60" s="70"/>
      <c r="S60" s="71">
        <f>SUM(S61:S62)</f>
        <v>0</v>
      </c>
      <c r="T60" s="69">
        <f>SUM(T61:T62)</f>
        <v>0</v>
      </c>
      <c r="U60" s="70"/>
      <c r="V60" s="71">
        <f>SUM(V61:V62)</f>
        <v>0</v>
      </c>
      <c r="W60" s="71">
        <f>SUM(W61:W62)</f>
        <v>0</v>
      </c>
      <c r="X60" s="71">
        <f>SUM(X61:X62)</f>
        <v>0</v>
      </c>
      <c r="Y60" s="71">
        <f t="shared" si="4"/>
        <v>0</v>
      </c>
      <c r="Z60" s="71" t="e">
        <f>Y60/W60</f>
        <v>#DIV/0!</v>
      </c>
      <c r="AA60" s="251"/>
      <c r="AB60" s="49"/>
      <c r="AC60" s="49"/>
      <c r="AD60" s="49"/>
      <c r="AE60" s="49"/>
      <c r="AF60" s="49"/>
      <c r="AG60" s="49"/>
    </row>
    <row r="61" spans="1:33" ht="30" customHeight="1" x14ac:dyDescent="0.2">
      <c r="A61" s="50" t="s">
        <v>19</v>
      </c>
      <c r="B61" s="51" t="s">
        <v>82</v>
      </c>
      <c r="C61" s="96" t="s">
        <v>83</v>
      </c>
      <c r="D61" s="53" t="s">
        <v>84</v>
      </c>
      <c r="E61" s="433" t="s">
        <v>85</v>
      </c>
      <c r="F61" s="434"/>
      <c r="G61" s="435"/>
      <c r="H61" s="433" t="s">
        <v>85</v>
      </c>
      <c r="I61" s="434"/>
      <c r="J61" s="435"/>
      <c r="K61" s="54"/>
      <c r="L61" s="55"/>
      <c r="M61" s="56">
        <f t="shared" ref="M61:M62" si="68">K61*L61</f>
        <v>0</v>
      </c>
      <c r="N61" s="54"/>
      <c r="O61" s="55"/>
      <c r="P61" s="56">
        <f t="shared" ref="P61:P62" si="69">N61*O61</f>
        <v>0</v>
      </c>
      <c r="Q61" s="54"/>
      <c r="R61" s="55"/>
      <c r="S61" s="56">
        <f t="shared" ref="S61:S62" si="70">Q61*R61</f>
        <v>0</v>
      </c>
      <c r="T61" s="54"/>
      <c r="U61" s="55"/>
      <c r="V61" s="56">
        <f t="shared" ref="V61:V62" si="71">T61*U61</f>
        <v>0</v>
      </c>
      <c r="W61" s="66">
        <f>G61+M61+S61</f>
        <v>0</v>
      </c>
      <c r="X61" s="275">
        <f t="shared" si="66"/>
        <v>0</v>
      </c>
      <c r="Y61" s="275">
        <f t="shared" si="4"/>
        <v>0</v>
      </c>
      <c r="Z61" s="283" t="e">
        <f t="shared" si="67"/>
        <v>#DIV/0!</v>
      </c>
      <c r="AA61" s="241"/>
      <c r="AB61" s="59"/>
      <c r="AC61" s="59"/>
      <c r="AD61" s="59"/>
      <c r="AE61" s="59"/>
      <c r="AF61" s="59"/>
      <c r="AG61" s="59"/>
    </row>
    <row r="62" spans="1:33" ht="30" customHeight="1" thickBot="1" x14ac:dyDescent="0.25">
      <c r="A62" s="60" t="s">
        <v>19</v>
      </c>
      <c r="B62" s="61" t="s">
        <v>86</v>
      </c>
      <c r="C62" s="88" t="s">
        <v>87</v>
      </c>
      <c r="D62" s="62" t="s">
        <v>84</v>
      </c>
      <c r="E62" s="436"/>
      <c r="F62" s="437"/>
      <c r="G62" s="438"/>
      <c r="H62" s="436"/>
      <c r="I62" s="437"/>
      <c r="J62" s="438"/>
      <c r="K62" s="75"/>
      <c r="L62" s="76"/>
      <c r="M62" s="77">
        <f t="shared" si="68"/>
        <v>0</v>
      </c>
      <c r="N62" s="75"/>
      <c r="O62" s="76"/>
      <c r="P62" s="77">
        <f t="shared" si="69"/>
        <v>0</v>
      </c>
      <c r="Q62" s="75"/>
      <c r="R62" s="76"/>
      <c r="S62" s="77">
        <f t="shared" si="70"/>
        <v>0</v>
      </c>
      <c r="T62" s="75"/>
      <c r="U62" s="76"/>
      <c r="V62" s="77">
        <f t="shared" si="71"/>
        <v>0</v>
      </c>
      <c r="W62" s="66">
        <f>G62+M62+S62</f>
        <v>0</v>
      </c>
      <c r="X62" s="275">
        <f t="shared" si="66"/>
        <v>0</v>
      </c>
      <c r="Y62" s="279">
        <f t="shared" si="4"/>
        <v>0</v>
      </c>
      <c r="Z62" s="283" t="e">
        <f t="shared" si="67"/>
        <v>#DIV/0!</v>
      </c>
      <c r="AA62" s="252"/>
      <c r="AB62" s="59"/>
      <c r="AC62" s="59"/>
      <c r="AD62" s="59"/>
      <c r="AE62" s="59"/>
      <c r="AF62" s="59"/>
      <c r="AG62" s="59"/>
    </row>
    <row r="63" spans="1:33" ht="30" customHeight="1" thickBot="1" x14ac:dyDescent="0.25">
      <c r="A63" s="219" t="s">
        <v>88</v>
      </c>
      <c r="B63" s="220"/>
      <c r="C63" s="221"/>
      <c r="D63" s="222"/>
      <c r="E63" s="115">
        <f>E56</f>
        <v>0</v>
      </c>
      <c r="F63" s="90"/>
      <c r="G63" s="89">
        <f>G56</f>
        <v>0</v>
      </c>
      <c r="H63" s="115">
        <f>H56</f>
        <v>0</v>
      </c>
      <c r="I63" s="90"/>
      <c r="J63" s="89">
        <f>J56</f>
        <v>0</v>
      </c>
      <c r="K63" s="91">
        <f>K60+K56</f>
        <v>0</v>
      </c>
      <c r="L63" s="90"/>
      <c r="M63" s="89">
        <f>M60+M56</f>
        <v>0</v>
      </c>
      <c r="N63" s="91">
        <f>N60+N56</f>
        <v>0</v>
      </c>
      <c r="O63" s="90"/>
      <c r="P63" s="89">
        <f>P60+P56</f>
        <v>0</v>
      </c>
      <c r="Q63" s="91">
        <f>Q60+Q56</f>
        <v>0</v>
      </c>
      <c r="R63" s="90"/>
      <c r="S63" s="89">
        <f>S60+S56</f>
        <v>0</v>
      </c>
      <c r="T63" s="91">
        <f>T60+T56</f>
        <v>0</v>
      </c>
      <c r="U63" s="90"/>
      <c r="V63" s="89">
        <f>V60+V56</f>
        <v>0</v>
      </c>
      <c r="W63" s="98">
        <f>W60+W56</f>
        <v>0</v>
      </c>
      <c r="X63" s="98">
        <f>X60+X56</f>
        <v>0</v>
      </c>
      <c r="Y63" s="98">
        <f t="shared" si="4"/>
        <v>0</v>
      </c>
      <c r="Z63" s="98" t="e">
        <f>Y63/W63</f>
        <v>#DIV/0!</v>
      </c>
      <c r="AA63" s="254"/>
      <c r="AB63" s="59"/>
      <c r="AC63" s="59"/>
      <c r="AD63" s="59"/>
      <c r="AE63" s="5"/>
      <c r="AF63" s="5"/>
      <c r="AG63" s="5"/>
    </row>
    <row r="64" spans="1:33" ht="30" customHeight="1" thickBot="1" x14ac:dyDescent="0.25">
      <c r="A64" s="215" t="s">
        <v>16</v>
      </c>
      <c r="B64" s="121">
        <v>4</v>
      </c>
      <c r="C64" s="216" t="s">
        <v>89</v>
      </c>
      <c r="D64" s="217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40"/>
      <c r="X64" s="40"/>
      <c r="Y64" s="325"/>
      <c r="Z64" s="40"/>
      <c r="AA64" s="248"/>
      <c r="AB64" s="5"/>
      <c r="AC64" s="5"/>
      <c r="AD64" s="5"/>
      <c r="AE64" s="5"/>
      <c r="AF64" s="5"/>
      <c r="AG64" s="5"/>
    </row>
    <row r="65" spans="1:33" ht="30" customHeight="1" x14ac:dyDescent="0.2">
      <c r="A65" s="41" t="s">
        <v>17</v>
      </c>
      <c r="B65" s="80" t="s">
        <v>90</v>
      </c>
      <c r="C65" s="99" t="s">
        <v>91</v>
      </c>
      <c r="D65" s="44"/>
      <c r="E65" s="45">
        <f>SUM(E66:E68)</f>
        <v>0</v>
      </c>
      <c r="F65" s="46"/>
      <c r="G65" s="47">
        <f>SUM(G66:G68)</f>
        <v>0</v>
      </c>
      <c r="H65" s="45">
        <f>SUM(H66:H68)</f>
        <v>0</v>
      </c>
      <c r="I65" s="46"/>
      <c r="J65" s="47">
        <f>SUM(J66:J68)</f>
        <v>0</v>
      </c>
      <c r="K65" s="45">
        <f>SUM(K66:K68)</f>
        <v>0</v>
      </c>
      <c r="L65" s="46"/>
      <c r="M65" s="47">
        <f>SUM(M66:M68)</f>
        <v>0</v>
      </c>
      <c r="N65" s="45">
        <f>SUM(N66:N68)</f>
        <v>0</v>
      </c>
      <c r="O65" s="46"/>
      <c r="P65" s="47">
        <f>SUM(P66:P68)</f>
        <v>0</v>
      </c>
      <c r="Q65" s="45">
        <f>SUM(Q66:Q68)</f>
        <v>0</v>
      </c>
      <c r="R65" s="46"/>
      <c r="S65" s="47">
        <f>SUM(S66:S68)</f>
        <v>0</v>
      </c>
      <c r="T65" s="45">
        <f>SUM(T66:T68)</f>
        <v>0</v>
      </c>
      <c r="U65" s="46"/>
      <c r="V65" s="47">
        <f>SUM(V66:V68)</f>
        <v>0</v>
      </c>
      <c r="W65" s="47">
        <f>SUM(W66:W68)</f>
        <v>0</v>
      </c>
      <c r="X65" s="47">
        <f>SUM(X66:X68)</f>
        <v>0</v>
      </c>
      <c r="Y65" s="326">
        <f t="shared" si="4"/>
        <v>0</v>
      </c>
      <c r="Z65" s="277" t="e">
        <f>Y65/W65</f>
        <v>#DIV/0!</v>
      </c>
      <c r="AA65" s="249"/>
      <c r="AB65" s="49"/>
      <c r="AC65" s="49"/>
      <c r="AD65" s="49"/>
      <c r="AE65" s="49"/>
      <c r="AF65" s="49"/>
      <c r="AG65" s="49"/>
    </row>
    <row r="66" spans="1:33" ht="30" customHeight="1" x14ac:dyDescent="0.2">
      <c r="A66" s="50" t="s">
        <v>19</v>
      </c>
      <c r="B66" s="51" t="s">
        <v>92</v>
      </c>
      <c r="C66" s="96" t="s">
        <v>93</v>
      </c>
      <c r="D66" s="100" t="s">
        <v>94</v>
      </c>
      <c r="E66" s="101"/>
      <c r="F66" s="102"/>
      <c r="G66" s="103">
        <f t="shared" ref="G66:G68" si="72">E66*F66</f>
        <v>0</v>
      </c>
      <c r="H66" s="101"/>
      <c r="I66" s="102"/>
      <c r="J66" s="103">
        <f t="shared" ref="J66:J68" si="73">H66*I66</f>
        <v>0</v>
      </c>
      <c r="K66" s="54"/>
      <c r="L66" s="102"/>
      <c r="M66" s="56">
        <f t="shared" ref="M66:M68" si="74">K66*L66</f>
        <v>0</v>
      </c>
      <c r="N66" s="54"/>
      <c r="O66" s="102"/>
      <c r="P66" s="56">
        <f t="shared" ref="P66:P68" si="75">N66*O66</f>
        <v>0</v>
      </c>
      <c r="Q66" s="54"/>
      <c r="R66" s="102"/>
      <c r="S66" s="56">
        <f t="shared" ref="S66:S68" si="76">Q66*R66</f>
        <v>0</v>
      </c>
      <c r="T66" s="54"/>
      <c r="U66" s="102"/>
      <c r="V66" s="56">
        <f t="shared" ref="V66:V68" si="77">T66*U66</f>
        <v>0</v>
      </c>
      <c r="W66" s="57">
        <f t="shared" ref="W66:W118" si="78">G66+M66+S66</f>
        <v>0</v>
      </c>
      <c r="X66" s="275">
        <f t="shared" ref="X66:X118" si="79">J66+P66+V66</f>
        <v>0</v>
      </c>
      <c r="Y66" s="275">
        <f t="shared" si="4"/>
        <v>0</v>
      </c>
      <c r="Z66" s="283" t="e">
        <f t="shared" ref="Z66:Z118" si="80">Y66/W66</f>
        <v>#DIV/0!</v>
      </c>
      <c r="AA66" s="241"/>
      <c r="AB66" s="59"/>
      <c r="AC66" s="59"/>
      <c r="AD66" s="59"/>
      <c r="AE66" s="59"/>
      <c r="AF66" s="59"/>
      <c r="AG66" s="59"/>
    </row>
    <row r="67" spans="1:33" ht="30" customHeight="1" x14ac:dyDescent="0.2">
      <c r="A67" s="50" t="s">
        <v>19</v>
      </c>
      <c r="B67" s="51" t="s">
        <v>95</v>
      </c>
      <c r="C67" s="96" t="s">
        <v>93</v>
      </c>
      <c r="D67" s="100" t="s">
        <v>94</v>
      </c>
      <c r="E67" s="101"/>
      <c r="F67" s="102"/>
      <c r="G67" s="103">
        <f t="shared" si="72"/>
        <v>0</v>
      </c>
      <c r="H67" s="101"/>
      <c r="I67" s="102"/>
      <c r="J67" s="103">
        <f t="shared" si="73"/>
        <v>0</v>
      </c>
      <c r="K67" s="54"/>
      <c r="L67" s="102"/>
      <c r="M67" s="56">
        <f t="shared" si="74"/>
        <v>0</v>
      </c>
      <c r="N67" s="54"/>
      <c r="O67" s="102"/>
      <c r="P67" s="56">
        <f t="shared" si="75"/>
        <v>0</v>
      </c>
      <c r="Q67" s="54"/>
      <c r="R67" s="102"/>
      <c r="S67" s="56">
        <f t="shared" si="76"/>
        <v>0</v>
      </c>
      <c r="T67" s="54"/>
      <c r="U67" s="102"/>
      <c r="V67" s="56">
        <f t="shared" si="77"/>
        <v>0</v>
      </c>
      <c r="W67" s="57">
        <f t="shared" si="78"/>
        <v>0</v>
      </c>
      <c r="X67" s="275">
        <f t="shared" si="79"/>
        <v>0</v>
      </c>
      <c r="Y67" s="275">
        <f t="shared" si="4"/>
        <v>0</v>
      </c>
      <c r="Z67" s="283" t="e">
        <f t="shared" si="80"/>
        <v>#DIV/0!</v>
      </c>
      <c r="AA67" s="241"/>
      <c r="AB67" s="59"/>
      <c r="AC67" s="59"/>
      <c r="AD67" s="59"/>
      <c r="AE67" s="59"/>
      <c r="AF67" s="59"/>
      <c r="AG67" s="59"/>
    </row>
    <row r="68" spans="1:33" ht="30" customHeight="1" thickBot="1" x14ac:dyDescent="0.25">
      <c r="A68" s="73" t="s">
        <v>19</v>
      </c>
      <c r="B68" s="61" t="s">
        <v>96</v>
      </c>
      <c r="C68" s="88" t="s">
        <v>93</v>
      </c>
      <c r="D68" s="100" t="s">
        <v>94</v>
      </c>
      <c r="E68" s="104"/>
      <c r="F68" s="105"/>
      <c r="G68" s="106">
        <f t="shared" si="72"/>
        <v>0</v>
      </c>
      <c r="H68" s="104"/>
      <c r="I68" s="105"/>
      <c r="J68" s="106">
        <f t="shared" si="73"/>
        <v>0</v>
      </c>
      <c r="K68" s="63"/>
      <c r="L68" s="105"/>
      <c r="M68" s="65">
        <f t="shared" si="74"/>
        <v>0</v>
      </c>
      <c r="N68" s="63"/>
      <c r="O68" s="105"/>
      <c r="P68" s="65">
        <f t="shared" si="75"/>
        <v>0</v>
      </c>
      <c r="Q68" s="63"/>
      <c r="R68" s="105"/>
      <c r="S68" s="65">
        <f t="shared" si="76"/>
        <v>0</v>
      </c>
      <c r="T68" s="63"/>
      <c r="U68" s="105"/>
      <c r="V68" s="65">
        <f t="shared" si="77"/>
        <v>0</v>
      </c>
      <c r="W68" s="66">
        <f t="shared" si="78"/>
        <v>0</v>
      </c>
      <c r="X68" s="275">
        <f t="shared" si="79"/>
        <v>0</v>
      </c>
      <c r="Y68" s="275">
        <f t="shared" si="4"/>
        <v>0</v>
      </c>
      <c r="Z68" s="283" t="e">
        <f t="shared" si="80"/>
        <v>#DIV/0!</v>
      </c>
      <c r="AA68" s="250"/>
      <c r="AB68" s="59"/>
      <c r="AC68" s="59"/>
      <c r="AD68" s="59"/>
      <c r="AE68" s="59"/>
      <c r="AF68" s="59"/>
      <c r="AG68" s="59"/>
    </row>
    <row r="69" spans="1:33" ht="30" customHeight="1" x14ac:dyDescent="0.2">
      <c r="A69" s="41" t="s">
        <v>17</v>
      </c>
      <c r="B69" s="80" t="s">
        <v>97</v>
      </c>
      <c r="C69" s="78" t="s">
        <v>98</v>
      </c>
      <c r="D69" s="68"/>
      <c r="E69" s="69">
        <v>483</v>
      </c>
      <c r="F69" s="70"/>
      <c r="G69" s="71">
        <f>SUM(G70:G102)</f>
        <v>781240</v>
      </c>
      <c r="H69" s="69">
        <f>SUM(H70:H102)</f>
        <v>469</v>
      </c>
      <c r="I69" s="70"/>
      <c r="J69" s="71">
        <f>SUM(J70:J102)</f>
        <v>822059.00120000006</v>
      </c>
      <c r="K69" s="69">
        <f>SUM(K70:K102)</f>
        <v>0</v>
      </c>
      <c r="L69" s="70"/>
      <c r="M69" s="71">
        <f>SUM(M70:M102)</f>
        <v>0</v>
      </c>
      <c r="N69" s="69">
        <f>SUM(N70:N102)</f>
        <v>0</v>
      </c>
      <c r="O69" s="70"/>
      <c r="P69" s="71">
        <f>SUM(P70:P102)</f>
        <v>0</v>
      </c>
      <c r="Q69" s="69">
        <f>SUM(Q70:Q102)</f>
        <v>0</v>
      </c>
      <c r="R69" s="70"/>
      <c r="S69" s="71">
        <f>SUM(S70:S102)</f>
        <v>0</v>
      </c>
      <c r="T69" s="69">
        <f>SUM(T70:T102)</f>
        <v>0</v>
      </c>
      <c r="U69" s="70"/>
      <c r="V69" s="71">
        <f>SUM(V70:V102)</f>
        <v>0</v>
      </c>
      <c r="W69" s="71">
        <f>SUM(W70:W102)</f>
        <v>781240</v>
      </c>
      <c r="X69" s="71">
        <f>SUM(X70:X102)</f>
        <v>822059.00120000006</v>
      </c>
      <c r="Y69" s="71">
        <f t="shared" si="4"/>
        <v>-40819.001200000057</v>
      </c>
      <c r="Z69" s="71">
        <f>Y69/W69</f>
        <v>-5.2248990323076207E-2</v>
      </c>
      <c r="AA69" s="251"/>
      <c r="AB69" s="49"/>
      <c r="AC69" s="49"/>
      <c r="AD69" s="49"/>
      <c r="AE69" s="49"/>
      <c r="AF69" s="49"/>
      <c r="AG69" s="49"/>
    </row>
    <row r="70" spans="1:33" ht="30" customHeight="1" x14ac:dyDescent="0.2">
      <c r="A70" s="50" t="s">
        <v>19</v>
      </c>
      <c r="B70" s="51" t="s">
        <v>99</v>
      </c>
      <c r="C70" s="107" t="s">
        <v>344</v>
      </c>
      <c r="D70" s="238" t="s">
        <v>265</v>
      </c>
      <c r="E70" s="54">
        <v>5</v>
      </c>
      <c r="F70" s="55">
        <v>1540</v>
      </c>
      <c r="G70" s="56">
        <f t="shared" ref="G70:G71" si="81">E70*F70</f>
        <v>7700</v>
      </c>
      <c r="H70" s="54">
        <v>4</v>
      </c>
      <c r="I70" s="55">
        <v>1250</v>
      </c>
      <c r="J70" s="56">
        <f t="shared" ref="J70:J71" si="82">H70*I70</f>
        <v>5000</v>
      </c>
      <c r="K70" s="54"/>
      <c r="L70" s="55"/>
      <c r="M70" s="56">
        <f t="shared" ref="M70:M71" si="83">K70*L70</f>
        <v>0</v>
      </c>
      <c r="N70" s="54"/>
      <c r="O70" s="55"/>
      <c r="P70" s="56">
        <f t="shared" ref="P70:P71" si="84">N70*O70</f>
        <v>0</v>
      </c>
      <c r="Q70" s="54"/>
      <c r="R70" s="55"/>
      <c r="S70" s="56">
        <f t="shared" ref="S70:S71" si="85">Q70*R70</f>
        <v>0</v>
      </c>
      <c r="T70" s="54"/>
      <c r="U70" s="55"/>
      <c r="V70" s="56">
        <f t="shared" ref="V70:V71" si="86">T70*U70</f>
        <v>0</v>
      </c>
      <c r="W70" s="57">
        <f t="shared" si="78"/>
        <v>7700</v>
      </c>
      <c r="X70" s="275">
        <f t="shared" si="79"/>
        <v>5000</v>
      </c>
      <c r="Y70" s="275">
        <f t="shared" si="4"/>
        <v>2700</v>
      </c>
      <c r="Z70" s="283">
        <f t="shared" si="80"/>
        <v>0.35064935064935066</v>
      </c>
      <c r="AA70" s="241"/>
      <c r="AB70" s="59"/>
      <c r="AC70" s="59"/>
      <c r="AD70" s="59"/>
      <c r="AE70" s="59"/>
      <c r="AF70" s="59"/>
      <c r="AG70" s="59"/>
    </row>
    <row r="71" spans="1:33" ht="30" customHeight="1" x14ac:dyDescent="0.2">
      <c r="A71" s="50" t="s">
        <v>19</v>
      </c>
      <c r="B71" s="51" t="s">
        <v>100</v>
      </c>
      <c r="C71" s="107" t="s">
        <v>345</v>
      </c>
      <c r="D71" s="238" t="s">
        <v>265</v>
      </c>
      <c r="E71" s="54">
        <v>5</v>
      </c>
      <c r="F71" s="55">
        <v>1240</v>
      </c>
      <c r="G71" s="56">
        <f t="shared" si="81"/>
        <v>6200</v>
      </c>
      <c r="H71" s="54">
        <v>4</v>
      </c>
      <c r="I71" s="55">
        <v>1250</v>
      </c>
      <c r="J71" s="56">
        <f t="shared" si="82"/>
        <v>5000</v>
      </c>
      <c r="K71" s="54"/>
      <c r="L71" s="55"/>
      <c r="M71" s="56">
        <f t="shared" si="83"/>
        <v>0</v>
      </c>
      <c r="N71" s="54"/>
      <c r="O71" s="55"/>
      <c r="P71" s="56">
        <f t="shared" si="84"/>
        <v>0</v>
      </c>
      <c r="Q71" s="54"/>
      <c r="R71" s="55"/>
      <c r="S71" s="56">
        <f t="shared" si="85"/>
        <v>0</v>
      </c>
      <c r="T71" s="54"/>
      <c r="U71" s="55"/>
      <c r="V71" s="56">
        <f t="shared" si="86"/>
        <v>0</v>
      </c>
      <c r="W71" s="57">
        <f t="shared" si="78"/>
        <v>6200</v>
      </c>
      <c r="X71" s="275">
        <f t="shared" si="79"/>
        <v>5000</v>
      </c>
      <c r="Y71" s="275">
        <f t="shared" si="4"/>
        <v>1200</v>
      </c>
      <c r="Z71" s="283">
        <f t="shared" si="80"/>
        <v>0.19354838709677419</v>
      </c>
      <c r="AA71" s="241"/>
      <c r="AB71" s="59"/>
      <c r="AC71" s="59"/>
      <c r="AD71" s="59"/>
      <c r="AE71" s="59"/>
      <c r="AF71" s="59"/>
      <c r="AG71" s="59"/>
    </row>
    <row r="72" spans="1:33" s="401" customFormat="1" ht="30" customHeight="1" thickBot="1" x14ac:dyDescent="0.25">
      <c r="A72" s="60" t="s">
        <v>19</v>
      </c>
      <c r="B72" s="79" t="s">
        <v>101</v>
      </c>
      <c r="C72" s="109" t="s">
        <v>342</v>
      </c>
      <c r="D72" s="238" t="s">
        <v>265</v>
      </c>
      <c r="E72" s="63">
        <v>10</v>
      </c>
      <c r="F72" s="64">
        <v>1210</v>
      </c>
      <c r="G72" s="65">
        <f t="shared" ref="G72:G100" si="87">E72*F72</f>
        <v>12100</v>
      </c>
      <c r="H72" s="63">
        <v>4</v>
      </c>
      <c r="I72" s="64">
        <v>2000</v>
      </c>
      <c r="J72" s="65">
        <f t="shared" ref="J72:J100" si="88">H72*I72</f>
        <v>8000</v>
      </c>
      <c r="K72" s="63"/>
      <c r="L72" s="64"/>
      <c r="M72" s="65">
        <v>0</v>
      </c>
      <c r="N72" s="63"/>
      <c r="O72" s="64"/>
      <c r="P72" s="65">
        <v>0</v>
      </c>
      <c r="Q72" s="63"/>
      <c r="R72" s="64"/>
      <c r="S72" s="65">
        <v>0</v>
      </c>
      <c r="T72" s="63"/>
      <c r="U72" s="64"/>
      <c r="V72" s="65">
        <v>0</v>
      </c>
      <c r="W72" s="66">
        <f t="shared" ref="W72:W82" si="89">G72+M72+S72</f>
        <v>12100</v>
      </c>
      <c r="X72" s="358">
        <f t="shared" ref="X72:X78" si="90">J72+P72+V72</f>
        <v>8000</v>
      </c>
      <c r="Y72" s="358">
        <f t="shared" si="4"/>
        <v>4100</v>
      </c>
      <c r="Z72" s="359">
        <f t="shared" si="80"/>
        <v>0.33884297520661155</v>
      </c>
      <c r="AA72" s="250"/>
      <c r="AB72" s="59"/>
      <c r="AC72" s="59"/>
      <c r="AD72" s="59"/>
      <c r="AE72" s="59"/>
      <c r="AF72" s="59"/>
      <c r="AG72" s="59"/>
    </row>
    <row r="73" spans="1:33" s="401" customFormat="1" ht="39.75" customHeight="1" thickBot="1" x14ac:dyDescent="0.25">
      <c r="A73" s="60" t="s">
        <v>19</v>
      </c>
      <c r="B73" s="79" t="s">
        <v>340</v>
      </c>
      <c r="C73" s="109" t="s">
        <v>343</v>
      </c>
      <c r="D73" s="238" t="s">
        <v>265</v>
      </c>
      <c r="E73" s="63">
        <v>10</v>
      </c>
      <c r="F73" s="64">
        <v>380</v>
      </c>
      <c r="G73" s="65">
        <f t="shared" si="87"/>
        <v>3800</v>
      </c>
      <c r="H73" s="63">
        <v>4</v>
      </c>
      <c r="I73" s="64">
        <v>1500</v>
      </c>
      <c r="J73" s="65">
        <f t="shared" si="88"/>
        <v>6000</v>
      </c>
      <c r="K73" s="63"/>
      <c r="L73" s="64"/>
      <c r="M73" s="65">
        <v>0</v>
      </c>
      <c r="N73" s="63"/>
      <c r="O73" s="64"/>
      <c r="P73" s="65">
        <v>0</v>
      </c>
      <c r="Q73" s="63"/>
      <c r="R73" s="64"/>
      <c r="S73" s="65">
        <v>0</v>
      </c>
      <c r="T73" s="63"/>
      <c r="U73" s="64"/>
      <c r="V73" s="65">
        <v>0</v>
      </c>
      <c r="W73" s="66">
        <f t="shared" si="89"/>
        <v>3800</v>
      </c>
      <c r="X73" s="358">
        <f t="shared" si="90"/>
        <v>6000</v>
      </c>
      <c r="Y73" s="358">
        <f t="shared" si="4"/>
        <v>-2200</v>
      </c>
      <c r="Z73" s="359">
        <f t="shared" si="80"/>
        <v>-0.57894736842105265</v>
      </c>
      <c r="AA73" s="250"/>
      <c r="AB73" s="59"/>
      <c r="AC73" s="59"/>
      <c r="AD73" s="59"/>
      <c r="AE73" s="59"/>
      <c r="AF73" s="59"/>
      <c r="AG73" s="59"/>
    </row>
    <row r="74" spans="1:33" s="401" customFormat="1" ht="30" customHeight="1" thickBot="1" x14ac:dyDescent="0.25">
      <c r="A74" s="60" t="s">
        <v>19</v>
      </c>
      <c r="B74" s="79" t="s">
        <v>346</v>
      </c>
      <c r="C74" s="109" t="s">
        <v>347</v>
      </c>
      <c r="D74" s="238" t="s">
        <v>265</v>
      </c>
      <c r="E74" s="63">
        <v>20</v>
      </c>
      <c r="F74" s="64">
        <v>1720</v>
      </c>
      <c r="G74" s="65">
        <f t="shared" si="87"/>
        <v>34400</v>
      </c>
      <c r="H74" s="63">
        <v>20</v>
      </c>
      <c r="I74" s="64">
        <v>4000</v>
      </c>
      <c r="J74" s="65">
        <f t="shared" si="88"/>
        <v>80000</v>
      </c>
      <c r="K74" s="63"/>
      <c r="L74" s="64"/>
      <c r="M74" s="65">
        <v>0</v>
      </c>
      <c r="N74" s="63"/>
      <c r="O74" s="64"/>
      <c r="P74" s="65">
        <v>0</v>
      </c>
      <c r="Q74" s="63"/>
      <c r="R74" s="64"/>
      <c r="S74" s="65">
        <v>0</v>
      </c>
      <c r="T74" s="63"/>
      <c r="U74" s="64"/>
      <c r="V74" s="65">
        <v>0</v>
      </c>
      <c r="W74" s="66">
        <f t="shared" si="89"/>
        <v>34400</v>
      </c>
      <c r="X74" s="358">
        <f t="shared" si="90"/>
        <v>80000</v>
      </c>
      <c r="Y74" s="358">
        <f t="shared" si="4"/>
        <v>-45600</v>
      </c>
      <c r="Z74" s="359">
        <f t="shared" si="80"/>
        <v>-1.3255813953488371</v>
      </c>
      <c r="AA74" s="250"/>
      <c r="AB74" s="59"/>
      <c r="AC74" s="59"/>
      <c r="AD74" s="59"/>
      <c r="AE74" s="59"/>
      <c r="AF74" s="59"/>
      <c r="AG74" s="59"/>
    </row>
    <row r="75" spans="1:33" s="401" customFormat="1" ht="30" customHeight="1" thickBot="1" x14ac:dyDescent="0.25">
      <c r="A75" s="60" t="s">
        <v>19</v>
      </c>
      <c r="B75" s="79" t="s">
        <v>348</v>
      </c>
      <c r="C75" s="109" t="s">
        <v>349</v>
      </c>
      <c r="D75" s="238" t="s">
        <v>265</v>
      </c>
      <c r="E75" s="63">
        <v>16</v>
      </c>
      <c r="F75" s="64">
        <v>1260</v>
      </c>
      <c r="G75" s="65">
        <f t="shared" si="87"/>
        <v>20160</v>
      </c>
      <c r="H75" s="63">
        <v>16</v>
      </c>
      <c r="I75" s="64">
        <v>4000</v>
      </c>
      <c r="J75" s="65">
        <f t="shared" si="88"/>
        <v>64000</v>
      </c>
      <c r="K75" s="63"/>
      <c r="L75" s="64"/>
      <c r="M75" s="65">
        <v>0</v>
      </c>
      <c r="N75" s="63"/>
      <c r="O75" s="64"/>
      <c r="P75" s="65">
        <v>0</v>
      </c>
      <c r="Q75" s="63"/>
      <c r="R75" s="64"/>
      <c r="S75" s="65">
        <v>0</v>
      </c>
      <c r="T75" s="63"/>
      <c r="U75" s="64"/>
      <c r="V75" s="65">
        <v>0</v>
      </c>
      <c r="W75" s="66">
        <f t="shared" si="89"/>
        <v>20160</v>
      </c>
      <c r="X75" s="358">
        <f t="shared" si="90"/>
        <v>64000</v>
      </c>
      <c r="Y75" s="358">
        <f t="shared" si="4"/>
        <v>-43840</v>
      </c>
      <c r="Z75" s="359">
        <f t="shared" si="80"/>
        <v>-2.1746031746031744</v>
      </c>
      <c r="AA75" s="250"/>
      <c r="AB75" s="59"/>
      <c r="AC75" s="59"/>
      <c r="AD75" s="59"/>
      <c r="AE75" s="59"/>
      <c r="AF75" s="59"/>
      <c r="AG75" s="59"/>
    </row>
    <row r="76" spans="1:33" s="401" customFormat="1" ht="30" customHeight="1" thickBot="1" x14ac:dyDescent="0.25">
      <c r="A76" s="60" t="s">
        <v>19</v>
      </c>
      <c r="B76" s="79" t="s">
        <v>350</v>
      </c>
      <c r="C76" s="109" t="s">
        <v>351</v>
      </c>
      <c r="D76" s="238" t="s">
        <v>265</v>
      </c>
      <c r="E76" s="63">
        <v>16</v>
      </c>
      <c r="F76" s="64">
        <v>1460</v>
      </c>
      <c r="G76" s="65">
        <f t="shared" si="87"/>
        <v>23360</v>
      </c>
      <c r="H76" s="63">
        <v>16</v>
      </c>
      <c r="I76" s="64">
        <v>4500</v>
      </c>
      <c r="J76" s="65">
        <f t="shared" si="88"/>
        <v>72000</v>
      </c>
      <c r="K76" s="63"/>
      <c r="L76" s="64"/>
      <c r="M76" s="65">
        <v>0</v>
      </c>
      <c r="N76" s="63"/>
      <c r="O76" s="64"/>
      <c r="P76" s="65">
        <v>0</v>
      </c>
      <c r="Q76" s="63"/>
      <c r="R76" s="64"/>
      <c r="S76" s="65">
        <v>0</v>
      </c>
      <c r="T76" s="63"/>
      <c r="U76" s="64"/>
      <c r="V76" s="65">
        <v>0</v>
      </c>
      <c r="W76" s="66">
        <f t="shared" si="89"/>
        <v>23360</v>
      </c>
      <c r="X76" s="358">
        <f t="shared" si="90"/>
        <v>72000</v>
      </c>
      <c r="Y76" s="358">
        <f t="shared" si="4"/>
        <v>-48640</v>
      </c>
      <c r="Z76" s="359">
        <f t="shared" si="80"/>
        <v>-2.0821917808219177</v>
      </c>
      <c r="AA76" s="250"/>
      <c r="AB76" s="59"/>
      <c r="AC76" s="59"/>
      <c r="AD76" s="59"/>
      <c r="AE76" s="59"/>
      <c r="AF76" s="59"/>
      <c r="AG76" s="59"/>
    </row>
    <row r="77" spans="1:33" s="401" customFormat="1" ht="30" customHeight="1" thickBot="1" x14ac:dyDescent="0.25">
      <c r="A77" s="60" t="s">
        <v>19</v>
      </c>
      <c r="B77" s="79" t="s">
        <v>352</v>
      </c>
      <c r="C77" s="109" t="s">
        <v>353</v>
      </c>
      <c r="D77" s="238" t="s">
        <v>265</v>
      </c>
      <c r="E77" s="63">
        <v>12</v>
      </c>
      <c r="F77" s="64">
        <v>1100</v>
      </c>
      <c r="G77" s="65">
        <f t="shared" si="87"/>
        <v>13200</v>
      </c>
      <c r="H77" s="63">
        <v>12</v>
      </c>
      <c r="I77" s="64">
        <v>1000</v>
      </c>
      <c r="J77" s="65">
        <f t="shared" si="88"/>
        <v>12000</v>
      </c>
      <c r="K77" s="63"/>
      <c r="L77" s="64"/>
      <c r="M77" s="65">
        <v>0</v>
      </c>
      <c r="N77" s="63"/>
      <c r="O77" s="64"/>
      <c r="P77" s="65">
        <v>0</v>
      </c>
      <c r="Q77" s="63"/>
      <c r="R77" s="64"/>
      <c r="S77" s="65">
        <v>0</v>
      </c>
      <c r="T77" s="63"/>
      <c r="U77" s="64"/>
      <c r="V77" s="65">
        <v>0</v>
      </c>
      <c r="W77" s="66">
        <f t="shared" si="89"/>
        <v>13200</v>
      </c>
      <c r="X77" s="358">
        <f t="shared" si="90"/>
        <v>12000</v>
      </c>
      <c r="Y77" s="358">
        <f t="shared" si="4"/>
        <v>1200</v>
      </c>
      <c r="Z77" s="359">
        <f t="shared" si="80"/>
        <v>9.0909090909090912E-2</v>
      </c>
      <c r="AA77" s="250"/>
      <c r="AB77" s="59"/>
      <c r="AC77" s="59"/>
      <c r="AD77" s="59"/>
      <c r="AE77" s="59"/>
      <c r="AF77" s="59"/>
      <c r="AG77" s="59"/>
    </row>
    <row r="78" spans="1:33" s="401" customFormat="1" ht="30" customHeight="1" thickBot="1" x14ac:dyDescent="0.25">
      <c r="A78" s="60" t="s">
        <v>19</v>
      </c>
      <c r="B78" s="79" t="s">
        <v>354</v>
      </c>
      <c r="C78" s="109" t="s">
        <v>355</v>
      </c>
      <c r="D78" s="238" t="s">
        <v>265</v>
      </c>
      <c r="E78" s="63">
        <v>12</v>
      </c>
      <c r="F78" s="64">
        <v>2750</v>
      </c>
      <c r="G78" s="65">
        <f t="shared" si="87"/>
        <v>33000</v>
      </c>
      <c r="H78" s="63">
        <v>12</v>
      </c>
      <c r="I78" s="64">
        <v>2000</v>
      </c>
      <c r="J78" s="65">
        <f t="shared" si="88"/>
        <v>24000</v>
      </c>
      <c r="K78" s="63"/>
      <c r="L78" s="64"/>
      <c r="M78" s="65">
        <v>0</v>
      </c>
      <c r="N78" s="63"/>
      <c r="O78" s="64"/>
      <c r="P78" s="65">
        <v>0</v>
      </c>
      <c r="Q78" s="63"/>
      <c r="R78" s="64"/>
      <c r="S78" s="65">
        <v>0</v>
      </c>
      <c r="T78" s="63"/>
      <c r="U78" s="64"/>
      <c r="V78" s="65">
        <v>0</v>
      </c>
      <c r="W78" s="66">
        <f t="shared" si="89"/>
        <v>33000</v>
      </c>
      <c r="X78" s="358">
        <f t="shared" si="90"/>
        <v>24000</v>
      </c>
      <c r="Y78" s="358">
        <f t="shared" si="4"/>
        <v>9000</v>
      </c>
      <c r="Z78" s="359">
        <f t="shared" si="80"/>
        <v>0.27272727272727271</v>
      </c>
      <c r="AA78" s="250"/>
      <c r="AB78" s="59"/>
      <c r="AC78" s="59"/>
      <c r="AD78" s="59"/>
      <c r="AE78" s="59"/>
      <c r="AF78" s="59"/>
      <c r="AG78" s="59"/>
    </row>
    <row r="79" spans="1:33" s="401" customFormat="1" ht="30" customHeight="1" thickBot="1" x14ac:dyDescent="0.25">
      <c r="A79" s="60" t="s">
        <v>19</v>
      </c>
      <c r="B79" s="79" t="s">
        <v>356</v>
      </c>
      <c r="C79" s="109" t="s">
        <v>357</v>
      </c>
      <c r="D79" s="238" t="s">
        <v>265</v>
      </c>
      <c r="E79" s="63">
        <v>2</v>
      </c>
      <c r="F79" s="64">
        <v>8900</v>
      </c>
      <c r="G79" s="65">
        <f t="shared" si="87"/>
        <v>17800</v>
      </c>
      <c r="H79" s="63">
        <v>2</v>
      </c>
      <c r="I79" s="64">
        <v>12000</v>
      </c>
      <c r="J79" s="65">
        <f t="shared" si="88"/>
        <v>24000</v>
      </c>
      <c r="K79" s="63"/>
      <c r="L79" s="64"/>
      <c r="M79" s="65">
        <v>0</v>
      </c>
      <c r="N79" s="63"/>
      <c r="O79" s="64"/>
      <c r="P79" s="65">
        <v>0</v>
      </c>
      <c r="Q79" s="63"/>
      <c r="R79" s="64"/>
      <c r="S79" s="65">
        <v>0</v>
      </c>
      <c r="T79" s="63"/>
      <c r="U79" s="64"/>
      <c r="V79" s="65">
        <v>0</v>
      </c>
      <c r="W79" s="66">
        <f t="shared" si="89"/>
        <v>17800</v>
      </c>
      <c r="X79" s="358">
        <f>P79+V79+J79</f>
        <v>24000</v>
      </c>
      <c r="Y79" s="358">
        <f t="shared" si="4"/>
        <v>-6200</v>
      </c>
      <c r="Z79" s="359">
        <f t="shared" si="80"/>
        <v>-0.34831460674157305</v>
      </c>
      <c r="AA79" s="250"/>
      <c r="AB79" s="59"/>
      <c r="AC79" s="59"/>
      <c r="AD79" s="59"/>
      <c r="AE79" s="59"/>
      <c r="AF79" s="59"/>
      <c r="AG79" s="59"/>
    </row>
    <row r="80" spans="1:33" s="401" customFormat="1" ht="30" customHeight="1" thickBot="1" x14ac:dyDescent="0.25">
      <c r="A80" s="60" t="s">
        <v>19</v>
      </c>
      <c r="B80" s="79" t="s">
        <v>358</v>
      </c>
      <c r="C80" s="109" t="s">
        <v>359</v>
      </c>
      <c r="D80" s="238" t="s">
        <v>265</v>
      </c>
      <c r="E80" s="63">
        <v>6</v>
      </c>
      <c r="F80" s="64">
        <v>3160</v>
      </c>
      <c r="G80" s="65">
        <f t="shared" si="87"/>
        <v>18960</v>
      </c>
      <c r="H80" s="63">
        <v>2</v>
      </c>
      <c r="I80" s="64">
        <v>5000</v>
      </c>
      <c r="J80" s="65">
        <f t="shared" si="88"/>
        <v>10000</v>
      </c>
      <c r="K80" s="63"/>
      <c r="L80" s="64"/>
      <c r="M80" s="65">
        <v>0</v>
      </c>
      <c r="N80" s="63"/>
      <c r="O80" s="64"/>
      <c r="P80" s="65">
        <v>0</v>
      </c>
      <c r="Q80" s="63"/>
      <c r="R80" s="64"/>
      <c r="S80" s="65">
        <v>0</v>
      </c>
      <c r="T80" s="63"/>
      <c r="U80" s="64"/>
      <c r="V80" s="65">
        <v>0</v>
      </c>
      <c r="W80" s="66">
        <f t="shared" si="89"/>
        <v>18960</v>
      </c>
      <c r="X80" s="358">
        <f t="shared" ref="X80:X86" si="91">J80+P80+V80</f>
        <v>10000</v>
      </c>
      <c r="Y80" s="358">
        <f t="shared" si="4"/>
        <v>8960</v>
      </c>
      <c r="Z80" s="359">
        <f t="shared" si="80"/>
        <v>0.47257383966244726</v>
      </c>
      <c r="AA80" s="250"/>
      <c r="AB80" s="59"/>
      <c r="AC80" s="59"/>
      <c r="AD80" s="59"/>
      <c r="AE80" s="59"/>
      <c r="AF80" s="59"/>
      <c r="AG80" s="59"/>
    </row>
    <row r="81" spans="1:33" s="401" customFormat="1" ht="30" customHeight="1" thickBot="1" x14ac:dyDescent="0.25">
      <c r="A81" s="60" t="s">
        <v>19</v>
      </c>
      <c r="B81" s="79" t="s">
        <v>360</v>
      </c>
      <c r="C81" s="109" t="s">
        <v>361</v>
      </c>
      <c r="D81" s="238" t="s">
        <v>265</v>
      </c>
      <c r="E81" s="63">
        <v>6</v>
      </c>
      <c r="F81" s="64">
        <v>285</v>
      </c>
      <c r="G81" s="65">
        <f t="shared" si="87"/>
        <v>1710</v>
      </c>
      <c r="H81" s="63">
        <v>6</v>
      </c>
      <c r="I81" s="64">
        <v>1000</v>
      </c>
      <c r="J81" s="65">
        <f t="shared" si="88"/>
        <v>6000</v>
      </c>
      <c r="K81" s="63"/>
      <c r="L81" s="64"/>
      <c r="M81" s="65">
        <v>0</v>
      </c>
      <c r="N81" s="63"/>
      <c r="O81" s="64"/>
      <c r="P81" s="65">
        <v>0</v>
      </c>
      <c r="Q81" s="63"/>
      <c r="R81" s="64"/>
      <c r="S81" s="65">
        <v>0</v>
      </c>
      <c r="T81" s="63"/>
      <c r="U81" s="64"/>
      <c r="V81" s="65">
        <v>0</v>
      </c>
      <c r="W81" s="66">
        <f t="shared" si="89"/>
        <v>1710</v>
      </c>
      <c r="X81" s="358">
        <f t="shared" si="91"/>
        <v>6000</v>
      </c>
      <c r="Y81" s="358">
        <f t="shared" si="4"/>
        <v>-4290</v>
      </c>
      <c r="Z81" s="359">
        <f t="shared" si="80"/>
        <v>-2.5087719298245612</v>
      </c>
      <c r="AA81" s="250"/>
      <c r="AB81" s="59"/>
      <c r="AC81" s="59"/>
      <c r="AD81" s="59"/>
      <c r="AE81" s="59"/>
      <c r="AF81" s="59"/>
      <c r="AG81" s="59"/>
    </row>
    <row r="82" spans="1:33" s="401" customFormat="1" ht="30" customHeight="1" thickBot="1" x14ac:dyDescent="0.25">
      <c r="A82" s="60" t="s">
        <v>19</v>
      </c>
      <c r="B82" s="79" t="s">
        <v>362</v>
      </c>
      <c r="C82" s="109" t="s">
        <v>363</v>
      </c>
      <c r="D82" s="238" t="s">
        <v>265</v>
      </c>
      <c r="E82" s="63">
        <v>8</v>
      </c>
      <c r="F82" s="64">
        <v>550</v>
      </c>
      <c r="G82" s="65">
        <f t="shared" si="87"/>
        <v>4400</v>
      </c>
      <c r="H82" s="63">
        <v>8</v>
      </c>
      <c r="I82" s="64">
        <v>1000</v>
      </c>
      <c r="J82" s="65">
        <f t="shared" si="88"/>
        <v>8000</v>
      </c>
      <c r="K82" s="63"/>
      <c r="L82" s="64"/>
      <c r="M82" s="65">
        <v>0</v>
      </c>
      <c r="N82" s="63"/>
      <c r="O82" s="64"/>
      <c r="P82" s="65">
        <v>0</v>
      </c>
      <c r="Q82" s="63"/>
      <c r="R82" s="64"/>
      <c r="S82" s="65">
        <v>0</v>
      </c>
      <c r="T82" s="63"/>
      <c r="U82" s="64"/>
      <c r="V82" s="65">
        <v>0</v>
      </c>
      <c r="W82" s="66">
        <f t="shared" si="89"/>
        <v>4400</v>
      </c>
      <c r="X82" s="358">
        <f t="shared" si="91"/>
        <v>8000</v>
      </c>
      <c r="Y82" s="358">
        <f t="shared" si="4"/>
        <v>-3600</v>
      </c>
      <c r="Z82" s="359">
        <f t="shared" si="80"/>
        <v>-0.81818181818181823</v>
      </c>
      <c r="AA82" s="250"/>
      <c r="AB82" s="59"/>
      <c r="AC82" s="59"/>
      <c r="AD82" s="59"/>
      <c r="AE82" s="59"/>
      <c r="AF82" s="59"/>
      <c r="AG82" s="59"/>
    </row>
    <row r="83" spans="1:33" s="401" customFormat="1" ht="30" customHeight="1" thickBot="1" x14ac:dyDescent="0.25">
      <c r="A83" s="60" t="s">
        <v>19</v>
      </c>
      <c r="B83" s="79" t="s">
        <v>364</v>
      </c>
      <c r="C83" s="109" t="s">
        <v>365</v>
      </c>
      <c r="D83" s="238" t="s">
        <v>265</v>
      </c>
      <c r="E83" s="63">
        <v>8</v>
      </c>
      <c r="F83" s="64">
        <v>145</v>
      </c>
      <c r="G83" s="65">
        <f t="shared" si="87"/>
        <v>1160</v>
      </c>
      <c r="H83" s="63">
        <v>8</v>
      </c>
      <c r="I83" s="64">
        <v>500</v>
      </c>
      <c r="J83" s="65">
        <f t="shared" si="88"/>
        <v>4000</v>
      </c>
      <c r="K83" s="63"/>
      <c r="L83" s="64"/>
      <c r="M83" s="65">
        <v>0</v>
      </c>
      <c r="N83" s="63"/>
      <c r="O83" s="64"/>
      <c r="P83" s="65">
        <v>0</v>
      </c>
      <c r="Q83" s="63"/>
      <c r="R83" s="64"/>
      <c r="S83" s="65">
        <v>0</v>
      </c>
      <c r="T83" s="63"/>
      <c r="U83" s="64"/>
      <c r="V83" s="65">
        <v>0</v>
      </c>
      <c r="W83" s="66">
        <f>G83++M83+S83</f>
        <v>1160</v>
      </c>
      <c r="X83" s="358">
        <f t="shared" si="91"/>
        <v>4000</v>
      </c>
      <c r="Y83" s="358">
        <f t="shared" si="4"/>
        <v>-2840</v>
      </c>
      <c r="Z83" s="359">
        <f t="shared" si="80"/>
        <v>-2.4482758620689653</v>
      </c>
      <c r="AA83" s="250"/>
      <c r="AB83" s="59"/>
      <c r="AC83" s="59"/>
      <c r="AD83" s="59"/>
      <c r="AE83" s="59"/>
      <c r="AF83" s="59"/>
      <c r="AG83" s="59"/>
    </row>
    <row r="84" spans="1:33" s="401" customFormat="1" ht="30" customHeight="1" thickBot="1" x14ac:dyDescent="0.25">
      <c r="A84" s="60" t="s">
        <v>19</v>
      </c>
      <c r="B84" s="79" t="s">
        <v>366</v>
      </c>
      <c r="C84" s="109" t="s">
        <v>367</v>
      </c>
      <c r="D84" s="238" t="s">
        <v>265</v>
      </c>
      <c r="E84" s="63">
        <v>8</v>
      </c>
      <c r="F84" s="64">
        <v>145</v>
      </c>
      <c r="G84" s="65">
        <f t="shared" si="87"/>
        <v>1160</v>
      </c>
      <c r="H84" s="63">
        <v>8</v>
      </c>
      <c r="I84" s="64">
        <v>500</v>
      </c>
      <c r="J84" s="65">
        <f t="shared" si="88"/>
        <v>4000</v>
      </c>
      <c r="K84" s="63"/>
      <c r="L84" s="64"/>
      <c r="M84" s="65">
        <v>0</v>
      </c>
      <c r="N84" s="63"/>
      <c r="O84" s="64"/>
      <c r="P84" s="65">
        <v>0</v>
      </c>
      <c r="Q84" s="63"/>
      <c r="R84" s="64"/>
      <c r="S84" s="65">
        <v>0</v>
      </c>
      <c r="T84" s="63"/>
      <c r="U84" s="64"/>
      <c r="V84" s="65">
        <v>0</v>
      </c>
      <c r="W84" s="66">
        <f t="shared" ref="W84:W100" si="92">G84+M84+S84</f>
        <v>1160</v>
      </c>
      <c r="X84" s="358">
        <f t="shared" si="91"/>
        <v>4000</v>
      </c>
      <c r="Y84" s="358">
        <f t="shared" si="4"/>
        <v>-2840</v>
      </c>
      <c r="Z84" s="359">
        <f t="shared" si="80"/>
        <v>-2.4482758620689653</v>
      </c>
      <c r="AA84" s="250"/>
      <c r="AB84" s="59"/>
      <c r="AC84" s="59"/>
      <c r="AD84" s="59"/>
      <c r="AE84" s="59"/>
      <c r="AF84" s="59"/>
      <c r="AG84" s="59"/>
    </row>
    <row r="85" spans="1:33" s="401" customFormat="1" ht="30" customHeight="1" thickBot="1" x14ac:dyDescent="0.25">
      <c r="A85" s="60" t="s">
        <v>19</v>
      </c>
      <c r="B85" s="79" t="s">
        <v>368</v>
      </c>
      <c r="C85" s="109" t="s">
        <v>369</v>
      </c>
      <c r="D85" s="238" t="s">
        <v>265</v>
      </c>
      <c r="E85" s="63">
        <v>48</v>
      </c>
      <c r="F85" s="64">
        <v>1680</v>
      </c>
      <c r="G85" s="65">
        <f t="shared" si="87"/>
        <v>80640</v>
      </c>
      <c r="H85" s="63">
        <v>48</v>
      </c>
      <c r="I85" s="64">
        <v>1000</v>
      </c>
      <c r="J85" s="65">
        <f t="shared" si="88"/>
        <v>48000</v>
      </c>
      <c r="K85" s="63"/>
      <c r="L85" s="64"/>
      <c r="M85" s="65">
        <v>0</v>
      </c>
      <c r="N85" s="63"/>
      <c r="O85" s="64"/>
      <c r="P85" s="65">
        <v>0</v>
      </c>
      <c r="Q85" s="63"/>
      <c r="R85" s="64"/>
      <c r="S85" s="65">
        <v>0</v>
      </c>
      <c r="T85" s="63"/>
      <c r="U85" s="64"/>
      <c r="V85" s="65">
        <v>0</v>
      </c>
      <c r="W85" s="66">
        <f t="shared" si="92"/>
        <v>80640</v>
      </c>
      <c r="X85" s="358">
        <f t="shared" si="91"/>
        <v>48000</v>
      </c>
      <c r="Y85" s="358">
        <f t="shared" si="4"/>
        <v>32640</v>
      </c>
      <c r="Z85" s="359">
        <f t="shared" si="80"/>
        <v>0.40476190476190477</v>
      </c>
      <c r="AA85" s="250"/>
      <c r="AB85" s="59"/>
      <c r="AC85" s="59"/>
      <c r="AD85" s="59"/>
      <c r="AE85" s="59"/>
      <c r="AF85" s="59"/>
      <c r="AG85" s="59"/>
    </row>
    <row r="86" spans="1:33" s="401" customFormat="1" ht="30" customHeight="1" thickBot="1" x14ac:dyDescent="0.25">
      <c r="A86" s="60" t="s">
        <v>19</v>
      </c>
      <c r="B86" s="79" t="s">
        <v>370</v>
      </c>
      <c r="C86" s="109" t="s">
        <v>371</v>
      </c>
      <c r="D86" s="238" t="s">
        <v>265</v>
      </c>
      <c r="E86" s="63">
        <v>24</v>
      </c>
      <c r="F86" s="64">
        <v>1400</v>
      </c>
      <c r="G86" s="65">
        <f t="shared" si="87"/>
        <v>33600</v>
      </c>
      <c r="H86" s="63">
        <v>24</v>
      </c>
      <c r="I86" s="64">
        <v>1000</v>
      </c>
      <c r="J86" s="65">
        <f t="shared" si="88"/>
        <v>24000</v>
      </c>
      <c r="K86" s="63"/>
      <c r="L86" s="64"/>
      <c r="M86" s="65">
        <v>0</v>
      </c>
      <c r="N86" s="63"/>
      <c r="O86" s="64"/>
      <c r="P86" s="65">
        <v>0</v>
      </c>
      <c r="Q86" s="63"/>
      <c r="R86" s="64"/>
      <c r="S86" s="65">
        <v>0</v>
      </c>
      <c r="T86" s="63"/>
      <c r="U86" s="64"/>
      <c r="V86" s="65">
        <v>0</v>
      </c>
      <c r="W86" s="66">
        <f t="shared" si="92"/>
        <v>33600</v>
      </c>
      <c r="X86" s="358">
        <f t="shared" si="91"/>
        <v>24000</v>
      </c>
      <c r="Y86" s="358">
        <f t="shared" si="4"/>
        <v>9600</v>
      </c>
      <c r="Z86" s="359">
        <f t="shared" si="80"/>
        <v>0.2857142857142857</v>
      </c>
      <c r="AA86" s="250"/>
      <c r="AB86" s="59"/>
      <c r="AC86" s="59"/>
      <c r="AD86" s="59"/>
      <c r="AE86" s="59"/>
      <c r="AF86" s="59"/>
      <c r="AG86" s="59"/>
    </row>
    <row r="87" spans="1:33" s="401" customFormat="1" ht="30" customHeight="1" thickBot="1" x14ac:dyDescent="0.25">
      <c r="A87" s="60" t="s">
        <v>19</v>
      </c>
      <c r="B87" s="79" t="s">
        <v>372</v>
      </c>
      <c r="C87" s="109" t="s">
        <v>373</v>
      </c>
      <c r="D87" s="238" t="s">
        <v>265</v>
      </c>
      <c r="E87" s="63">
        <v>24</v>
      </c>
      <c r="F87" s="64">
        <v>700</v>
      </c>
      <c r="G87" s="65">
        <f t="shared" si="87"/>
        <v>16800</v>
      </c>
      <c r="H87" s="63">
        <v>24</v>
      </c>
      <c r="I87" s="64">
        <v>2000</v>
      </c>
      <c r="J87" s="65">
        <f t="shared" si="88"/>
        <v>48000</v>
      </c>
      <c r="K87" s="63"/>
      <c r="L87" s="64"/>
      <c r="M87" s="65">
        <v>0</v>
      </c>
      <c r="N87" s="63"/>
      <c r="O87" s="64"/>
      <c r="P87" s="65">
        <v>0</v>
      </c>
      <c r="Q87" s="63"/>
      <c r="R87" s="64"/>
      <c r="S87" s="65">
        <v>0</v>
      </c>
      <c r="T87" s="63"/>
      <c r="U87" s="64"/>
      <c r="V87" s="65">
        <v>0</v>
      </c>
      <c r="W87" s="66">
        <f t="shared" si="92"/>
        <v>16800</v>
      </c>
      <c r="X87" s="358">
        <f>P87+V87+J87</f>
        <v>48000</v>
      </c>
      <c r="Y87" s="358">
        <f t="shared" si="4"/>
        <v>-31200</v>
      </c>
      <c r="Z87" s="359">
        <f t="shared" si="80"/>
        <v>-1.8571428571428572</v>
      </c>
      <c r="AA87" s="250"/>
      <c r="AB87" s="59"/>
      <c r="AC87" s="59"/>
      <c r="AD87" s="59"/>
      <c r="AE87" s="59"/>
      <c r="AF87" s="59"/>
      <c r="AG87" s="59"/>
    </row>
    <row r="88" spans="1:33" s="401" customFormat="1" ht="30" customHeight="1" thickBot="1" x14ac:dyDescent="0.25">
      <c r="A88" s="60" t="s">
        <v>19</v>
      </c>
      <c r="B88" s="79" t="s">
        <v>374</v>
      </c>
      <c r="C88" s="109" t="s">
        <v>375</v>
      </c>
      <c r="D88" s="238" t="s">
        <v>265</v>
      </c>
      <c r="E88" s="63">
        <v>24</v>
      </c>
      <c r="F88" s="64">
        <v>350</v>
      </c>
      <c r="G88" s="65">
        <f t="shared" si="87"/>
        <v>8400</v>
      </c>
      <c r="H88" s="63">
        <v>24</v>
      </c>
      <c r="I88" s="64">
        <v>500</v>
      </c>
      <c r="J88" s="65">
        <f t="shared" si="88"/>
        <v>12000</v>
      </c>
      <c r="K88" s="63"/>
      <c r="L88" s="64"/>
      <c r="M88" s="65">
        <v>0</v>
      </c>
      <c r="N88" s="63"/>
      <c r="O88" s="64"/>
      <c r="P88" s="65">
        <v>0</v>
      </c>
      <c r="Q88" s="63"/>
      <c r="R88" s="64"/>
      <c r="S88" s="65">
        <v>0</v>
      </c>
      <c r="T88" s="63"/>
      <c r="U88" s="64"/>
      <c r="V88" s="65">
        <v>0</v>
      </c>
      <c r="W88" s="66">
        <f t="shared" si="92"/>
        <v>8400</v>
      </c>
      <c r="X88" s="358">
        <f t="shared" ref="X88:X100" si="93">J88+P88+V88</f>
        <v>12000</v>
      </c>
      <c r="Y88" s="358">
        <f t="shared" si="4"/>
        <v>-3600</v>
      </c>
      <c r="Z88" s="359">
        <f t="shared" si="80"/>
        <v>-0.42857142857142855</v>
      </c>
      <c r="AA88" s="250"/>
      <c r="AB88" s="59"/>
      <c r="AC88" s="59"/>
      <c r="AD88" s="59"/>
      <c r="AE88" s="59"/>
      <c r="AF88" s="59"/>
      <c r="AG88" s="59"/>
    </row>
    <row r="89" spans="1:33" s="401" customFormat="1" ht="30" customHeight="1" thickBot="1" x14ac:dyDescent="0.25">
      <c r="A89" s="60" t="s">
        <v>19</v>
      </c>
      <c r="B89" s="79" t="s">
        <v>376</v>
      </c>
      <c r="C89" s="109" t="s">
        <v>377</v>
      </c>
      <c r="D89" s="238" t="s">
        <v>265</v>
      </c>
      <c r="E89" s="63">
        <v>2</v>
      </c>
      <c r="F89" s="64">
        <v>1120</v>
      </c>
      <c r="G89" s="65">
        <f t="shared" si="87"/>
        <v>2240</v>
      </c>
      <c r="H89" s="63">
        <v>2</v>
      </c>
      <c r="I89" s="64">
        <v>8000</v>
      </c>
      <c r="J89" s="65">
        <f t="shared" si="88"/>
        <v>16000</v>
      </c>
      <c r="K89" s="63"/>
      <c r="L89" s="64"/>
      <c r="M89" s="65">
        <v>0</v>
      </c>
      <c r="N89" s="63"/>
      <c r="O89" s="64"/>
      <c r="P89" s="65">
        <v>0</v>
      </c>
      <c r="Q89" s="63"/>
      <c r="R89" s="64"/>
      <c r="S89" s="65">
        <v>0</v>
      </c>
      <c r="T89" s="63"/>
      <c r="U89" s="64"/>
      <c r="V89" s="65">
        <v>0</v>
      </c>
      <c r="W89" s="66">
        <f t="shared" si="92"/>
        <v>2240</v>
      </c>
      <c r="X89" s="358">
        <f t="shared" si="93"/>
        <v>16000</v>
      </c>
      <c r="Y89" s="358">
        <f t="shared" si="4"/>
        <v>-13760</v>
      </c>
      <c r="Z89" s="359">
        <f t="shared" si="80"/>
        <v>-6.1428571428571432</v>
      </c>
      <c r="AA89" s="250"/>
      <c r="AB89" s="59"/>
      <c r="AC89" s="59"/>
      <c r="AD89" s="59"/>
      <c r="AE89" s="59"/>
      <c r="AF89" s="59"/>
      <c r="AG89" s="59"/>
    </row>
    <row r="90" spans="1:33" s="401" customFormat="1" ht="30" customHeight="1" thickBot="1" x14ac:dyDescent="0.25">
      <c r="A90" s="60" t="s">
        <v>19</v>
      </c>
      <c r="B90" s="79" t="s">
        <v>378</v>
      </c>
      <c r="C90" s="109" t="s">
        <v>388</v>
      </c>
      <c r="D90" s="238" t="s">
        <v>265</v>
      </c>
      <c r="E90" s="63">
        <v>4</v>
      </c>
      <c r="F90" s="64">
        <v>140</v>
      </c>
      <c r="G90" s="65">
        <f t="shared" si="87"/>
        <v>560</v>
      </c>
      <c r="H90" s="63">
        <v>4</v>
      </c>
      <c r="I90" s="64">
        <v>2000</v>
      </c>
      <c r="J90" s="65">
        <f t="shared" si="88"/>
        <v>8000</v>
      </c>
      <c r="K90" s="63"/>
      <c r="L90" s="64"/>
      <c r="M90" s="65">
        <v>0</v>
      </c>
      <c r="N90" s="63"/>
      <c r="O90" s="64"/>
      <c r="P90" s="65">
        <v>0</v>
      </c>
      <c r="Q90" s="63"/>
      <c r="R90" s="64"/>
      <c r="S90" s="65">
        <v>0</v>
      </c>
      <c r="T90" s="63"/>
      <c r="U90" s="64"/>
      <c r="V90" s="65">
        <v>0</v>
      </c>
      <c r="W90" s="66">
        <f t="shared" si="92"/>
        <v>560</v>
      </c>
      <c r="X90" s="358">
        <f t="shared" si="93"/>
        <v>8000</v>
      </c>
      <c r="Y90" s="358">
        <f t="shared" si="4"/>
        <v>-7440</v>
      </c>
      <c r="Z90" s="359">
        <f t="shared" si="80"/>
        <v>-13.285714285714286</v>
      </c>
      <c r="AA90" s="250"/>
      <c r="AB90" s="59"/>
      <c r="AC90" s="59"/>
      <c r="AD90" s="59"/>
      <c r="AE90" s="59"/>
      <c r="AF90" s="59"/>
      <c r="AG90" s="59"/>
    </row>
    <row r="91" spans="1:33" s="401" customFormat="1" ht="30" customHeight="1" thickBot="1" x14ac:dyDescent="0.25">
      <c r="A91" s="60" t="s">
        <v>19</v>
      </c>
      <c r="B91" s="79" t="s">
        <v>379</v>
      </c>
      <c r="C91" s="109" t="s">
        <v>392</v>
      </c>
      <c r="D91" s="238" t="s">
        <v>265</v>
      </c>
      <c r="E91" s="63">
        <v>2</v>
      </c>
      <c r="F91" s="64">
        <v>55700</v>
      </c>
      <c r="G91" s="65">
        <f t="shared" si="87"/>
        <v>111400</v>
      </c>
      <c r="H91" s="63">
        <v>2</v>
      </c>
      <c r="I91" s="64">
        <v>72000</v>
      </c>
      <c r="J91" s="65">
        <f t="shared" si="88"/>
        <v>144000</v>
      </c>
      <c r="K91" s="63"/>
      <c r="L91" s="64"/>
      <c r="M91" s="65">
        <v>0</v>
      </c>
      <c r="N91" s="63"/>
      <c r="O91" s="64"/>
      <c r="P91" s="65">
        <v>0</v>
      </c>
      <c r="Q91" s="63"/>
      <c r="R91" s="64"/>
      <c r="S91" s="65">
        <v>0</v>
      </c>
      <c r="T91" s="63"/>
      <c r="U91" s="64"/>
      <c r="V91" s="65">
        <v>0</v>
      </c>
      <c r="W91" s="66">
        <f t="shared" si="92"/>
        <v>111400</v>
      </c>
      <c r="X91" s="358">
        <f t="shared" si="93"/>
        <v>144000</v>
      </c>
      <c r="Y91" s="358">
        <f t="shared" si="4"/>
        <v>-32600</v>
      </c>
      <c r="Z91" s="359">
        <f t="shared" si="80"/>
        <v>-0.29263913824057453</v>
      </c>
      <c r="AA91" s="250"/>
      <c r="AB91" s="59"/>
      <c r="AC91" s="59"/>
      <c r="AD91" s="59"/>
      <c r="AE91" s="59"/>
      <c r="AF91" s="59"/>
      <c r="AG91" s="59"/>
    </row>
    <row r="92" spans="1:33" s="403" customFormat="1" ht="30" customHeight="1" thickBot="1" x14ac:dyDescent="0.25">
      <c r="A92" s="60" t="s">
        <v>19</v>
      </c>
      <c r="B92" s="79" t="s">
        <v>380</v>
      </c>
      <c r="C92" s="109" t="s">
        <v>393</v>
      </c>
      <c r="D92" s="238" t="s">
        <v>265</v>
      </c>
      <c r="E92" s="63">
        <v>4</v>
      </c>
      <c r="F92" s="64">
        <v>2550</v>
      </c>
      <c r="G92" s="65">
        <f t="shared" si="87"/>
        <v>10200</v>
      </c>
      <c r="H92" s="63">
        <v>4</v>
      </c>
      <c r="I92" s="407">
        <v>2064.75</v>
      </c>
      <c r="J92" s="65">
        <f t="shared" si="88"/>
        <v>8259</v>
      </c>
      <c r="K92" s="63"/>
      <c r="L92" s="64"/>
      <c r="M92" s="65">
        <v>0</v>
      </c>
      <c r="N92" s="63"/>
      <c r="O92" s="64"/>
      <c r="P92" s="65">
        <v>0</v>
      </c>
      <c r="Q92" s="63"/>
      <c r="R92" s="64"/>
      <c r="S92" s="65">
        <v>0</v>
      </c>
      <c r="T92" s="63"/>
      <c r="U92" s="64"/>
      <c r="V92" s="65">
        <v>0</v>
      </c>
      <c r="W92" s="66">
        <f t="shared" si="92"/>
        <v>10200</v>
      </c>
      <c r="X92" s="358">
        <f t="shared" si="93"/>
        <v>8259</v>
      </c>
      <c r="Y92" s="358">
        <f t="shared" si="4"/>
        <v>1941</v>
      </c>
      <c r="Z92" s="359">
        <f t="shared" si="80"/>
        <v>0.19029411764705884</v>
      </c>
      <c r="AA92" s="250"/>
      <c r="AB92" s="59"/>
      <c r="AC92" s="59"/>
      <c r="AD92" s="59"/>
      <c r="AE92" s="59"/>
      <c r="AF92" s="59"/>
      <c r="AG92" s="59"/>
    </row>
    <row r="93" spans="1:33" s="403" customFormat="1" ht="30" customHeight="1" thickBot="1" x14ac:dyDescent="0.25">
      <c r="A93" s="60" t="s">
        <v>19</v>
      </c>
      <c r="B93" s="79" t="s">
        <v>381</v>
      </c>
      <c r="C93" s="109" t="s">
        <v>394</v>
      </c>
      <c r="D93" s="238" t="s">
        <v>265</v>
      </c>
      <c r="E93" s="63">
        <v>2</v>
      </c>
      <c r="F93" s="64">
        <v>9160</v>
      </c>
      <c r="G93" s="65">
        <f t="shared" si="87"/>
        <v>18320</v>
      </c>
      <c r="H93" s="63">
        <v>2</v>
      </c>
      <c r="I93" s="64">
        <v>5000</v>
      </c>
      <c r="J93" s="65">
        <f t="shared" si="88"/>
        <v>10000</v>
      </c>
      <c r="K93" s="63"/>
      <c r="L93" s="64"/>
      <c r="M93" s="65">
        <v>0</v>
      </c>
      <c r="N93" s="63"/>
      <c r="O93" s="64"/>
      <c r="P93" s="65">
        <v>0</v>
      </c>
      <c r="Q93" s="63"/>
      <c r="R93" s="64"/>
      <c r="S93" s="65">
        <v>0</v>
      </c>
      <c r="T93" s="63"/>
      <c r="U93" s="64"/>
      <c r="V93" s="65">
        <v>0</v>
      </c>
      <c r="W93" s="66">
        <f t="shared" si="92"/>
        <v>18320</v>
      </c>
      <c r="X93" s="358">
        <f t="shared" si="93"/>
        <v>10000</v>
      </c>
      <c r="Y93" s="358">
        <f t="shared" si="4"/>
        <v>8320</v>
      </c>
      <c r="Z93" s="359">
        <f t="shared" si="80"/>
        <v>0.45414847161572053</v>
      </c>
      <c r="AA93" s="250"/>
      <c r="AB93" s="59"/>
      <c r="AC93" s="59"/>
      <c r="AD93" s="59"/>
      <c r="AE93" s="59"/>
      <c r="AF93" s="59"/>
      <c r="AG93" s="59"/>
    </row>
    <row r="94" spans="1:33" s="403" customFormat="1" ht="30" customHeight="1" thickBot="1" x14ac:dyDescent="0.25">
      <c r="A94" s="60" t="s">
        <v>19</v>
      </c>
      <c r="B94" s="79" t="s">
        <v>382</v>
      </c>
      <c r="C94" s="109" t="s">
        <v>395</v>
      </c>
      <c r="D94" s="238" t="s">
        <v>265</v>
      </c>
      <c r="E94" s="63">
        <v>4</v>
      </c>
      <c r="F94" s="64">
        <v>7650</v>
      </c>
      <c r="G94" s="65">
        <f t="shared" si="87"/>
        <v>30600</v>
      </c>
      <c r="H94" s="63">
        <v>4</v>
      </c>
      <c r="I94" s="64">
        <v>1200</v>
      </c>
      <c r="J94" s="65">
        <f t="shared" si="88"/>
        <v>4800</v>
      </c>
      <c r="K94" s="63"/>
      <c r="L94" s="64"/>
      <c r="M94" s="65">
        <v>0</v>
      </c>
      <c r="N94" s="63"/>
      <c r="O94" s="64"/>
      <c r="P94" s="65">
        <v>0</v>
      </c>
      <c r="Q94" s="63"/>
      <c r="R94" s="64"/>
      <c r="S94" s="65">
        <v>0</v>
      </c>
      <c r="T94" s="63"/>
      <c r="U94" s="64"/>
      <c r="V94" s="65">
        <v>0</v>
      </c>
      <c r="W94" s="66">
        <f t="shared" si="92"/>
        <v>30600</v>
      </c>
      <c r="X94" s="358">
        <f t="shared" si="93"/>
        <v>4800</v>
      </c>
      <c r="Y94" s="358">
        <f t="shared" si="4"/>
        <v>25800</v>
      </c>
      <c r="Z94" s="359">
        <f t="shared" si="80"/>
        <v>0.84313725490196079</v>
      </c>
      <c r="AA94" s="250"/>
      <c r="AB94" s="59"/>
      <c r="AC94" s="59"/>
      <c r="AD94" s="59"/>
      <c r="AE94" s="59"/>
      <c r="AF94" s="59"/>
      <c r="AG94" s="59"/>
    </row>
    <row r="95" spans="1:33" s="403" customFormat="1" ht="30" customHeight="1" thickBot="1" x14ac:dyDescent="0.25">
      <c r="A95" s="60" t="s">
        <v>19</v>
      </c>
      <c r="B95" s="79" t="s">
        <v>383</v>
      </c>
      <c r="C95" s="109" t="s">
        <v>396</v>
      </c>
      <c r="D95" s="238" t="s">
        <v>265</v>
      </c>
      <c r="E95" s="63">
        <v>180</v>
      </c>
      <c r="F95" s="64">
        <v>120</v>
      </c>
      <c r="G95" s="65">
        <f t="shared" si="87"/>
        <v>21600</v>
      </c>
      <c r="H95" s="63">
        <v>180</v>
      </c>
      <c r="I95" s="64">
        <v>33.33334</v>
      </c>
      <c r="J95" s="65">
        <f t="shared" si="88"/>
        <v>6000.0011999999997</v>
      </c>
      <c r="K95" s="63"/>
      <c r="L95" s="64"/>
      <c r="M95" s="65">
        <v>0</v>
      </c>
      <c r="N95" s="63"/>
      <c r="O95" s="64"/>
      <c r="P95" s="65">
        <v>0</v>
      </c>
      <c r="Q95" s="63"/>
      <c r="R95" s="64"/>
      <c r="S95" s="65">
        <v>0</v>
      </c>
      <c r="T95" s="63"/>
      <c r="U95" s="64"/>
      <c r="V95" s="65">
        <v>0</v>
      </c>
      <c r="W95" s="66">
        <f t="shared" si="92"/>
        <v>21600</v>
      </c>
      <c r="X95" s="411">
        <f t="shared" si="93"/>
        <v>6000.0011999999997</v>
      </c>
      <c r="Y95" s="358">
        <f t="shared" si="4"/>
        <v>15599.998800000001</v>
      </c>
      <c r="Z95" s="359">
        <f t="shared" si="80"/>
        <v>0.72222216666666672</v>
      </c>
      <c r="AA95" s="250"/>
      <c r="AB95" s="59"/>
      <c r="AC95" s="59"/>
      <c r="AD95" s="59"/>
      <c r="AE95" s="59"/>
      <c r="AF95" s="59"/>
      <c r="AG95" s="59"/>
    </row>
    <row r="96" spans="1:33" s="403" customFormat="1" ht="30" customHeight="1" thickBot="1" x14ac:dyDescent="0.25">
      <c r="A96" s="60" t="s">
        <v>19</v>
      </c>
      <c r="B96" s="79" t="s">
        <v>384</v>
      </c>
      <c r="C96" s="109" t="s">
        <v>397</v>
      </c>
      <c r="D96" s="238" t="s">
        <v>265</v>
      </c>
      <c r="E96" s="63">
        <v>5</v>
      </c>
      <c r="F96" s="64">
        <v>16500</v>
      </c>
      <c r="G96" s="65">
        <f t="shared" si="87"/>
        <v>82500</v>
      </c>
      <c r="H96" s="63">
        <v>4</v>
      </c>
      <c r="I96" s="64">
        <v>20000</v>
      </c>
      <c r="J96" s="65">
        <f t="shared" si="88"/>
        <v>80000</v>
      </c>
      <c r="K96" s="63"/>
      <c r="L96" s="64"/>
      <c r="M96" s="65">
        <v>0</v>
      </c>
      <c r="N96" s="63"/>
      <c r="O96" s="64"/>
      <c r="P96" s="65">
        <v>0</v>
      </c>
      <c r="Q96" s="63"/>
      <c r="R96" s="64"/>
      <c r="S96" s="65">
        <v>0</v>
      </c>
      <c r="T96" s="63"/>
      <c r="U96" s="64"/>
      <c r="V96" s="65">
        <v>0</v>
      </c>
      <c r="W96" s="66">
        <f t="shared" si="92"/>
        <v>82500</v>
      </c>
      <c r="X96" s="358">
        <f t="shared" si="93"/>
        <v>80000</v>
      </c>
      <c r="Y96" s="358">
        <f t="shared" si="4"/>
        <v>2500</v>
      </c>
      <c r="Z96" s="359">
        <f t="shared" si="80"/>
        <v>3.0303030303030304E-2</v>
      </c>
      <c r="AA96" s="250"/>
      <c r="AB96" s="59"/>
      <c r="AC96" s="59"/>
      <c r="AD96" s="59"/>
      <c r="AE96" s="59"/>
      <c r="AF96" s="59"/>
      <c r="AG96" s="59"/>
    </row>
    <row r="97" spans="1:33" s="403" customFormat="1" ht="30" customHeight="1" thickBot="1" x14ac:dyDescent="0.25">
      <c r="A97" s="60" t="s">
        <v>19</v>
      </c>
      <c r="B97" s="79" t="s">
        <v>385</v>
      </c>
      <c r="C97" s="109" t="s">
        <v>398</v>
      </c>
      <c r="D97" s="238" t="s">
        <v>265</v>
      </c>
      <c r="E97" s="63">
        <v>5</v>
      </c>
      <c r="F97" s="64">
        <v>1250</v>
      </c>
      <c r="G97" s="65">
        <f t="shared" si="87"/>
        <v>6250</v>
      </c>
      <c r="H97" s="63">
        <v>10</v>
      </c>
      <c r="I97" s="64">
        <v>800</v>
      </c>
      <c r="J97" s="65">
        <f t="shared" si="88"/>
        <v>8000</v>
      </c>
      <c r="K97" s="63"/>
      <c r="L97" s="64"/>
      <c r="M97" s="65">
        <v>0</v>
      </c>
      <c r="N97" s="63"/>
      <c r="O97" s="64"/>
      <c r="P97" s="65">
        <v>0</v>
      </c>
      <c r="Q97" s="63"/>
      <c r="R97" s="64"/>
      <c r="S97" s="65">
        <v>0</v>
      </c>
      <c r="T97" s="63"/>
      <c r="U97" s="64"/>
      <c r="V97" s="65">
        <v>0</v>
      </c>
      <c r="W97" s="66">
        <f t="shared" si="92"/>
        <v>6250</v>
      </c>
      <c r="X97" s="358">
        <f t="shared" si="93"/>
        <v>8000</v>
      </c>
      <c r="Y97" s="358">
        <f t="shared" si="4"/>
        <v>-1750</v>
      </c>
      <c r="Z97" s="359">
        <f t="shared" si="80"/>
        <v>-0.28000000000000003</v>
      </c>
      <c r="AA97" s="250"/>
      <c r="AB97" s="59"/>
      <c r="AC97" s="59"/>
      <c r="AD97" s="59"/>
      <c r="AE97" s="59"/>
      <c r="AF97" s="59"/>
      <c r="AG97" s="59"/>
    </row>
    <row r="98" spans="1:33" s="403" customFormat="1" ht="30" customHeight="1" thickBot="1" x14ac:dyDescent="0.25">
      <c r="A98" s="60" t="s">
        <v>19</v>
      </c>
      <c r="B98" s="79" t="s">
        <v>386</v>
      </c>
      <c r="C98" s="109" t="s">
        <v>399</v>
      </c>
      <c r="D98" s="238" t="s">
        <v>265</v>
      </c>
      <c r="E98" s="63">
        <v>4</v>
      </c>
      <c r="F98" s="64">
        <v>13780</v>
      </c>
      <c r="G98" s="65">
        <f t="shared" si="87"/>
        <v>55120</v>
      </c>
      <c r="H98" s="63">
        <v>4</v>
      </c>
      <c r="I98" s="64">
        <v>6000</v>
      </c>
      <c r="J98" s="65">
        <f t="shared" si="88"/>
        <v>24000</v>
      </c>
      <c r="K98" s="63"/>
      <c r="L98" s="64"/>
      <c r="M98" s="65">
        <v>0</v>
      </c>
      <c r="N98" s="63"/>
      <c r="O98" s="64"/>
      <c r="P98" s="65">
        <v>0</v>
      </c>
      <c r="Q98" s="63"/>
      <c r="R98" s="64"/>
      <c r="S98" s="65">
        <v>0</v>
      </c>
      <c r="T98" s="63"/>
      <c r="U98" s="64"/>
      <c r="V98" s="65">
        <v>0</v>
      </c>
      <c r="W98" s="66">
        <f t="shared" si="92"/>
        <v>55120</v>
      </c>
      <c r="X98" s="358">
        <f t="shared" si="93"/>
        <v>24000</v>
      </c>
      <c r="Y98" s="358">
        <f t="shared" si="4"/>
        <v>31120</v>
      </c>
      <c r="Z98" s="359">
        <f t="shared" si="80"/>
        <v>0.56458635703918725</v>
      </c>
      <c r="AA98" s="250"/>
      <c r="AB98" s="59"/>
      <c r="AC98" s="59"/>
      <c r="AD98" s="59"/>
      <c r="AE98" s="59"/>
      <c r="AF98" s="59"/>
      <c r="AG98" s="59"/>
    </row>
    <row r="99" spans="1:33" s="403" customFormat="1" ht="30" customHeight="1" thickBot="1" x14ac:dyDescent="0.25">
      <c r="A99" s="60" t="s">
        <v>19</v>
      </c>
      <c r="B99" s="79" t="s">
        <v>387</v>
      </c>
      <c r="C99" s="109" t="s">
        <v>400</v>
      </c>
      <c r="D99" s="238" t="s">
        <v>265</v>
      </c>
      <c r="E99" s="63">
        <v>5</v>
      </c>
      <c r="F99" s="64">
        <v>11620</v>
      </c>
      <c r="G99" s="65">
        <f t="shared" si="87"/>
        <v>58100</v>
      </c>
      <c r="H99" s="63">
        <v>2</v>
      </c>
      <c r="I99" s="64">
        <v>6000</v>
      </c>
      <c r="J99" s="65">
        <f t="shared" si="88"/>
        <v>12000</v>
      </c>
      <c r="K99" s="63"/>
      <c r="L99" s="64"/>
      <c r="M99" s="65">
        <v>0</v>
      </c>
      <c r="N99" s="63"/>
      <c r="O99" s="64"/>
      <c r="P99" s="65">
        <v>0</v>
      </c>
      <c r="Q99" s="63"/>
      <c r="R99" s="64"/>
      <c r="S99" s="65">
        <v>0</v>
      </c>
      <c r="T99" s="63"/>
      <c r="U99" s="64"/>
      <c r="V99" s="65">
        <v>0</v>
      </c>
      <c r="W99" s="66">
        <f t="shared" si="92"/>
        <v>58100</v>
      </c>
      <c r="X99" s="358">
        <f t="shared" si="93"/>
        <v>12000</v>
      </c>
      <c r="Y99" s="358">
        <f t="shared" si="4"/>
        <v>46100</v>
      </c>
      <c r="Z99" s="359">
        <f t="shared" si="80"/>
        <v>0.79345955249569711</v>
      </c>
      <c r="AA99" s="250"/>
      <c r="AB99" s="59"/>
      <c r="AC99" s="59"/>
      <c r="AD99" s="59"/>
      <c r="AE99" s="59"/>
      <c r="AF99" s="59"/>
      <c r="AG99" s="59"/>
    </row>
    <row r="100" spans="1:33" s="403" customFormat="1" ht="30" customHeight="1" thickBot="1" x14ac:dyDescent="0.25">
      <c r="A100" s="60" t="s">
        <v>19</v>
      </c>
      <c r="B100" s="79" t="s">
        <v>389</v>
      </c>
      <c r="C100" s="109" t="s">
        <v>401</v>
      </c>
      <c r="D100" s="238" t="s">
        <v>265</v>
      </c>
      <c r="E100" s="63">
        <v>2</v>
      </c>
      <c r="F100" s="64">
        <v>22900</v>
      </c>
      <c r="G100" s="65">
        <f t="shared" si="87"/>
        <v>45800</v>
      </c>
      <c r="H100" s="63">
        <v>5</v>
      </c>
      <c r="I100" s="64">
        <v>7400</v>
      </c>
      <c r="J100" s="65">
        <f t="shared" si="88"/>
        <v>37000</v>
      </c>
      <c r="K100" s="63"/>
      <c r="L100" s="64"/>
      <c r="M100" s="65">
        <v>0</v>
      </c>
      <c r="N100" s="63"/>
      <c r="O100" s="64"/>
      <c r="P100" s="65">
        <v>0</v>
      </c>
      <c r="Q100" s="63"/>
      <c r="R100" s="64"/>
      <c r="S100" s="65">
        <v>0</v>
      </c>
      <c r="T100" s="63"/>
      <c r="U100" s="64"/>
      <c r="V100" s="65">
        <v>0</v>
      </c>
      <c r="W100" s="66">
        <f t="shared" si="92"/>
        <v>45800</v>
      </c>
      <c r="X100" s="358">
        <f t="shared" si="93"/>
        <v>37000</v>
      </c>
      <c r="Y100" s="358">
        <f t="shared" si="4"/>
        <v>8800</v>
      </c>
      <c r="Z100" s="359">
        <f t="shared" si="80"/>
        <v>0.19213973799126638</v>
      </c>
      <c r="AA100" s="250"/>
      <c r="AB100" s="59"/>
      <c r="AC100" s="59"/>
      <c r="AD100" s="59"/>
      <c r="AE100" s="59"/>
      <c r="AF100" s="59"/>
      <c r="AG100" s="59"/>
    </row>
    <row r="101" spans="1:33" s="403" customFormat="1" ht="30" customHeight="1" thickBot="1" x14ac:dyDescent="0.25">
      <c r="A101" s="60" t="s">
        <v>19</v>
      </c>
      <c r="B101" s="79" t="s">
        <v>390</v>
      </c>
      <c r="C101" s="109" t="s">
        <v>75</v>
      </c>
      <c r="D101" s="238" t="s">
        <v>265</v>
      </c>
      <c r="E101" s="63"/>
      <c r="F101" s="64"/>
      <c r="G101" s="65"/>
      <c r="H101" s="63"/>
      <c r="I101" s="64"/>
      <c r="J101" s="65"/>
      <c r="K101" s="63"/>
      <c r="L101" s="64"/>
      <c r="M101" s="65"/>
      <c r="N101" s="63"/>
      <c r="O101" s="64"/>
      <c r="P101" s="65"/>
      <c r="Q101" s="63"/>
      <c r="R101" s="64"/>
      <c r="S101" s="65"/>
      <c r="T101" s="63"/>
      <c r="U101" s="64"/>
      <c r="V101" s="65"/>
      <c r="W101" s="66"/>
      <c r="X101" s="358"/>
      <c r="Y101" s="358"/>
      <c r="Z101" s="359"/>
      <c r="AA101" s="250"/>
      <c r="AB101" s="59"/>
      <c r="AC101" s="59"/>
      <c r="AD101" s="59"/>
      <c r="AE101" s="59"/>
      <c r="AF101" s="59"/>
      <c r="AG101" s="59"/>
    </row>
    <row r="102" spans="1:33" s="403" customFormat="1" ht="30" customHeight="1" thickBot="1" x14ac:dyDescent="0.25">
      <c r="A102" s="60" t="s">
        <v>19</v>
      </c>
      <c r="B102" s="79" t="s">
        <v>391</v>
      </c>
      <c r="C102" s="109" t="s">
        <v>402</v>
      </c>
      <c r="D102" s="238" t="s">
        <v>265</v>
      </c>
      <c r="E102" s="63"/>
      <c r="F102" s="64"/>
      <c r="G102" s="65"/>
      <c r="H102" s="63"/>
      <c r="I102" s="64"/>
      <c r="J102" s="65"/>
      <c r="K102" s="63"/>
      <c r="L102" s="64"/>
      <c r="M102" s="65"/>
      <c r="N102" s="63"/>
      <c r="O102" s="64"/>
      <c r="P102" s="65"/>
      <c r="Q102" s="63"/>
      <c r="R102" s="64"/>
      <c r="S102" s="65"/>
      <c r="T102" s="63"/>
      <c r="U102" s="64"/>
      <c r="V102" s="65"/>
      <c r="W102" s="66"/>
      <c r="X102" s="358"/>
      <c r="Y102" s="358"/>
      <c r="Z102" s="359"/>
      <c r="AA102" s="250"/>
      <c r="AB102" s="59"/>
      <c r="AC102" s="59"/>
      <c r="AD102" s="59"/>
      <c r="AE102" s="59"/>
      <c r="AF102" s="59"/>
      <c r="AG102" s="59"/>
    </row>
    <row r="103" spans="1:33" ht="30" customHeight="1" x14ac:dyDescent="0.2">
      <c r="A103" s="41" t="s">
        <v>17</v>
      </c>
      <c r="B103" s="80" t="s">
        <v>102</v>
      </c>
      <c r="C103" s="78" t="s">
        <v>103</v>
      </c>
      <c r="D103" s="68"/>
      <c r="E103" s="69">
        <f>SUM(E104:E106)</f>
        <v>0</v>
      </c>
      <c r="F103" s="70"/>
      <c r="G103" s="71">
        <f>SUM(G104:G106)</f>
        <v>0</v>
      </c>
      <c r="H103" s="69">
        <f>SUM(H104:H106)</f>
        <v>0</v>
      </c>
      <c r="I103" s="70"/>
      <c r="J103" s="71">
        <f>SUM(J104:J106)</f>
        <v>0</v>
      </c>
      <c r="K103" s="69">
        <f>SUM(K104:K106)</f>
        <v>0</v>
      </c>
      <c r="L103" s="70"/>
      <c r="M103" s="71">
        <f>SUM(M104:M106)</f>
        <v>0</v>
      </c>
      <c r="N103" s="69">
        <f>SUM(N104:N106)</f>
        <v>0</v>
      </c>
      <c r="O103" s="70"/>
      <c r="P103" s="71">
        <f>SUM(P104:P106)</f>
        <v>0</v>
      </c>
      <c r="Q103" s="69">
        <f>SUM(Q104:Q106)</f>
        <v>0</v>
      </c>
      <c r="R103" s="70"/>
      <c r="S103" s="71">
        <f>SUM(S104:S106)</f>
        <v>0</v>
      </c>
      <c r="T103" s="69">
        <f>SUM(T104:T106)</f>
        <v>0</v>
      </c>
      <c r="U103" s="70"/>
      <c r="V103" s="71">
        <f>SUM(V104:V106)</f>
        <v>0</v>
      </c>
      <c r="W103" s="71">
        <f>SUM(W104:W106)</f>
        <v>0</v>
      </c>
      <c r="X103" s="71">
        <f>SUM(X104:X106)</f>
        <v>0</v>
      </c>
      <c r="Y103" s="71">
        <f t="shared" si="4"/>
        <v>0</v>
      </c>
      <c r="Z103" s="71" t="e">
        <f>Y103/W103</f>
        <v>#DIV/0!</v>
      </c>
      <c r="AA103" s="251"/>
      <c r="AB103" s="49"/>
      <c r="AC103" s="49"/>
      <c r="AD103" s="49"/>
      <c r="AE103" s="49"/>
      <c r="AF103" s="49"/>
      <c r="AG103" s="49"/>
    </row>
    <row r="104" spans="1:33" ht="30" customHeight="1" x14ac:dyDescent="0.2">
      <c r="A104" s="50" t="s">
        <v>19</v>
      </c>
      <c r="B104" s="51" t="s">
        <v>104</v>
      </c>
      <c r="C104" s="107" t="s">
        <v>105</v>
      </c>
      <c r="D104" s="108" t="s">
        <v>106</v>
      </c>
      <c r="E104" s="54"/>
      <c r="F104" s="55"/>
      <c r="G104" s="56">
        <f t="shared" ref="G104:G106" si="94">E104*F104</f>
        <v>0</v>
      </c>
      <c r="H104" s="54"/>
      <c r="I104" s="55"/>
      <c r="J104" s="56">
        <f t="shared" ref="J104:J106" si="95">H104*I104</f>
        <v>0</v>
      </c>
      <c r="K104" s="54"/>
      <c r="L104" s="55"/>
      <c r="M104" s="56">
        <f t="shared" ref="M104:M106" si="96">K104*L104</f>
        <v>0</v>
      </c>
      <c r="N104" s="54"/>
      <c r="O104" s="55"/>
      <c r="P104" s="56">
        <f t="shared" ref="P104:P106" si="97">N104*O104</f>
        <v>0</v>
      </c>
      <c r="Q104" s="54"/>
      <c r="R104" s="55"/>
      <c r="S104" s="56">
        <f t="shared" ref="S104:S106" si="98">Q104*R104</f>
        <v>0</v>
      </c>
      <c r="T104" s="54"/>
      <c r="U104" s="55"/>
      <c r="V104" s="56">
        <f t="shared" ref="V104:V106" si="99">T104*U104</f>
        <v>0</v>
      </c>
      <c r="W104" s="57">
        <f t="shared" si="78"/>
        <v>0</v>
      </c>
      <c r="X104" s="275">
        <f t="shared" si="79"/>
        <v>0</v>
      </c>
      <c r="Y104" s="275">
        <f t="shared" si="4"/>
        <v>0</v>
      </c>
      <c r="Z104" s="283" t="e">
        <f t="shared" si="80"/>
        <v>#DIV/0!</v>
      </c>
      <c r="AA104" s="241"/>
      <c r="AB104" s="59"/>
      <c r="AC104" s="59"/>
      <c r="AD104" s="59"/>
      <c r="AE104" s="59"/>
      <c r="AF104" s="59"/>
      <c r="AG104" s="59"/>
    </row>
    <row r="105" spans="1:33" ht="30" customHeight="1" x14ac:dyDescent="0.2">
      <c r="A105" s="50" t="s">
        <v>19</v>
      </c>
      <c r="B105" s="51" t="s">
        <v>107</v>
      </c>
      <c r="C105" s="107" t="s">
        <v>108</v>
      </c>
      <c r="D105" s="108" t="s">
        <v>106</v>
      </c>
      <c r="E105" s="54"/>
      <c r="F105" s="55"/>
      <c r="G105" s="56">
        <f t="shared" si="94"/>
        <v>0</v>
      </c>
      <c r="H105" s="54"/>
      <c r="I105" s="55"/>
      <c r="J105" s="56">
        <f t="shared" si="95"/>
        <v>0</v>
      </c>
      <c r="K105" s="54"/>
      <c r="L105" s="55"/>
      <c r="M105" s="56">
        <f t="shared" si="96"/>
        <v>0</v>
      </c>
      <c r="N105" s="54"/>
      <c r="O105" s="55"/>
      <c r="P105" s="56">
        <f t="shared" si="97"/>
        <v>0</v>
      </c>
      <c r="Q105" s="54"/>
      <c r="R105" s="55"/>
      <c r="S105" s="56">
        <f t="shared" si="98"/>
        <v>0</v>
      </c>
      <c r="T105" s="54"/>
      <c r="U105" s="55"/>
      <c r="V105" s="56">
        <f t="shared" si="99"/>
        <v>0</v>
      </c>
      <c r="W105" s="57">
        <f t="shared" si="78"/>
        <v>0</v>
      </c>
      <c r="X105" s="275">
        <f t="shared" si="79"/>
        <v>0</v>
      </c>
      <c r="Y105" s="275">
        <f t="shared" si="4"/>
        <v>0</v>
      </c>
      <c r="Z105" s="283" t="e">
        <f t="shared" si="80"/>
        <v>#DIV/0!</v>
      </c>
      <c r="AA105" s="241"/>
      <c r="AB105" s="59"/>
      <c r="AC105" s="59"/>
      <c r="AD105" s="59"/>
      <c r="AE105" s="59"/>
      <c r="AF105" s="59"/>
      <c r="AG105" s="59"/>
    </row>
    <row r="106" spans="1:33" ht="30" customHeight="1" thickBot="1" x14ac:dyDescent="0.25">
      <c r="A106" s="60" t="s">
        <v>19</v>
      </c>
      <c r="B106" s="79" t="s">
        <v>109</v>
      </c>
      <c r="C106" s="109" t="s">
        <v>110</v>
      </c>
      <c r="D106" s="110" t="s">
        <v>106</v>
      </c>
      <c r="E106" s="63"/>
      <c r="F106" s="64"/>
      <c r="G106" s="65">
        <f t="shared" si="94"/>
        <v>0</v>
      </c>
      <c r="H106" s="63"/>
      <c r="I106" s="64"/>
      <c r="J106" s="65">
        <f t="shared" si="95"/>
        <v>0</v>
      </c>
      <c r="K106" s="63"/>
      <c r="L106" s="64"/>
      <c r="M106" s="65">
        <f t="shared" si="96"/>
        <v>0</v>
      </c>
      <c r="N106" s="63"/>
      <c r="O106" s="64"/>
      <c r="P106" s="65">
        <f t="shared" si="97"/>
        <v>0</v>
      </c>
      <c r="Q106" s="63"/>
      <c r="R106" s="64"/>
      <c r="S106" s="65">
        <f t="shared" si="98"/>
        <v>0</v>
      </c>
      <c r="T106" s="63"/>
      <c r="U106" s="64"/>
      <c r="V106" s="65">
        <f t="shared" si="99"/>
        <v>0</v>
      </c>
      <c r="W106" s="66">
        <f t="shared" si="78"/>
        <v>0</v>
      </c>
      <c r="X106" s="275">
        <f t="shared" si="79"/>
        <v>0</v>
      </c>
      <c r="Y106" s="275">
        <f t="shared" si="4"/>
        <v>0</v>
      </c>
      <c r="Z106" s="283" t="e">
        <f t="shared" si="80"/>
        <v>#DIV/0!</v>
      </c>
      <c r="AA106" s="250"/>
      <c r="AB106" s="59"/>
      <c r="AC106" s="59"/>
      <c r="AD106" s="59"/>
      <c r="AE106" s="59"/>
      <c r="AF106" s="59"/>
      <c r="AG106" s="59"/>
    </row>
    <row r="107" spans="1:33" ht="30" customHeight="1" x14ac:dyDescent="0.2">
      <c r="A107" s="41" t="s">
        <v>17</v>
      </c>
      <c r="B107" s="80" t="s">
        <v>111</v>
      </c>
      <c r="C107" s="78" t="s">
        <v>112</v>
      </c>
      <c r="D107" s="68"/>
      <c r="E107" s="69">
        <f>SUM(E108:E114)</f>
        <v>368</v>
      </c>
      <c r="F107" s="70"/>
      <c r="G107" s="71">
        <f>SUM(G108:G114)</f>
        <v>136520</v>
      </c>
      <c r="H107" s="69">
        <f>SUM(H108:H114)</f>
        <v>368</v>
      </c>
      <c r="I107" s="70"/>
      <c r="J107" s="412">
        <f>SUM(J108:J114)</f>
        <v>347399.99860000005</v>
      </c>
      <c r="K107" s="69">
        <f>SUM(K108:K114)</f>
        <v>0</v>
      </c>
      <c r="L107" s="70"/>
      <c r="M107" s="71">
        <f>SUM(M108:M114)</f>
        <v>0</v>
      </c>
      <c r="N107" s="69">
        <f>SUM(N108:N114)</f>
        <v>0</v>
      </c>
      <c r="O107" s="70"/>
      <c r="P107" s="71">
        <f>SUM(P108:P114)</f>
        <v>0</v>
      </c>
      <c r="Q107" s="69">
        <f>SUM(Q108:Q114)</f>
        <v>0</v>
      </c>
      <c r="R107" s="70"/>
      <c r="S107" s="71">
        <f>SUM(S108:S114)</f>
        <v>0</v>
      </c>
      <c r="T107" s="69">
        <f>SUM(T108:T114)</f>
        <v>0</v>
      </c>
      <c r="U107" s="70"/>
      <c r="V107" s="71">
        <f>SUM(V108:V114)</f>
        <v>0</v>
      </c>
      <c r="W107" s="71">
        <f>SUM(W108:W114)</f>
        <v>136520</v>
      </c>
      <c r="X107" s="71">
        <f>SUM(X108:X114)</f>
        <v>347399.99860000005</v>
      </c>
      <c r="Y107" s="71">
        <f t="shared" si="4"/>
        <v>-210879.99860000005</v>
      </c>
      <c r="Z107" s="71">
        <f>Y107/W107</f>
        <v>-1.544682087606212</v>
      </c>
      <c r="AA107" s="251"/>
      <c r="AB107" s="49"/>
      <c r="AC107" s="49"/>
      <c r="AD107" s="49"/>
      <c r="AE107" s="49"/>
      <c r="AF107" s="49"/>
      <c r="AG107" s="49"/>
    </row>
    <row r="108" spans="1:33" ht="30" customHeight="1" x14ac:dyDescent="0.2">
      <c r="A108" s="50" t="s">
        <v>19</v>
      </c>
      <c r="B108" s="51" t="s">
        <v>113</v>
      </c>
      <c r="C108" s="96" t="s">
        <v>403</v>
      </c>
      <c r="D108" s="108" t="s">
        <v>54</v>
      </c>
      <c r="E108" s="54">
        <v>4</v>
      </c>
      <c r="F108" s="55">
        <v>8920</v>
      </c>
      <c r="G108" s="56">
        <f t="shared" ref="G108:G109" si="100">E108*F108</f>
        <v>35680</v>
      </c>
      <c r="H108" s="54">
        <v>4</v>
      </c>
      <c r="I108" s="55">
        <v>7800</v>
      </c>
      <c r="J108" s="56">
        <f t="shared" ref="J108:J109" si="101">H108*I108</f>
        <v>31200</v>
      </c>
      <c r="K108" s="54"/>
      <c r="L108" s="55"/>
      <c r="M108" s="56">
        <f t="shared" ref="M108:M109" si="102">K108*L108</f>
        <v>0</v>
      </c>
      <c r="N108" s="54"/>
      <c r="O108" s="55"/>
      <c r="P108" s="56">
        <f t="shared" ref="P108:P109" si="103">N108*O108</f>
        <v>0</v>
      </c>
      <c r="Q108" s="54"/>
      <c r="R108" s="55"/>
      <c r="S108" s="56">
        <f t="shared" ref="S108:S109" si="104">Q108*R108</f>
        <v>0</v>
      </c>
      <c r="T108" s="54"/>
      <c r="U108" s="55"/>
      <c r="V108" s="56">
        <f t="shared" ref="V108:V109" si="105">T108*U108</f>
        <v>0</v>
      </c>
      <c r="W108" s="57">
        <f t="shared" si="78"/>
        <v>35680</v>
      </c>
      <c r="X108" s="275">
        <f t="shared" si="79"/>
        <v>31200</v>
      </c>
      <c r="Y108" s="275">
        <f t="shared" si="4"/>
        <v>4480</v>
      </c>
      <c r="Z108" s="283">
        <f t="shared" si="80"/>
        <v>0.12556053811659193</v>
      </c>
      <c r="AA108" s="241"/>
      <c r="AB108" s="59"/>
      <c r="AC108" s="59"/>
      <c r="AD108" s="59"/>
      <c r="AE108" s="59"/>
      <c r="AF108" s="59"/>
      <c r="AG108" s="59"/>
    </row>
    <row r="109" spans="1:33" ht="30" customHeight="1" x14ac:dyDescent="0.2">
      <c r="A109" s="50" t="s">
        <v>19</v>
      </c>
      <c r="B109" s="51" t="s">
        <v>114</v>
      </c>
      <c r="C109" s="96" t="s">
        <v>404</v>
      </c>
      <c r="D109" s="108" t="s">
        <v>54</v>
      </c>
      <c r="E109" s="54">
        <v>180</v>
      </c>
      <c r="F109" s="55">
        <v>97</v>
      </c>
      <c r="G109" s="56">
        <f t="shared" si="100"/>
        <v>17460</v>
      </c>
      <c r="H109" s="54">
        <v>180</v>
      </c>
      <c r="I109" s="408">
        <v>66.666669999999996</v>
      </c>
      <c r="J109" s="56">
        <f t="shared" si="101"/>
        <v>12000.000599999999</v>
      </c>
      <c r="K109" s="54"/>
      <c r="L109" s="55"/>
      <c r="M109" s="56">
        <f t="shared" si="102"/>
        <v>0</v>
      </c>
      <c r="N109" s="54"/>
      <c r="O109" s="55"/>
      <c r="P109" s="56">
        <f t="shared" si="103"/>
        <v>0</v>
      </c>
      <c r="Q109" s="54"/>
      <c r="R109" s="55"/>
      <c r="S109" s="56">
        <f t="shared" si="104"/>
        <v>0</v>
      </c>
      <c r="T109" s="54"/>
      <c r="U109" s="55"/>
      <c r="V109" s="56">
        <f t="shared" si="105"/>
        <v>0</v>
      </c>
      <c r="W109" s="57">
        <f t="shared" si="78"/>
        <v>17460</v>
      </c>
      <c r="X109" s="410">
        <f t="shared" si="79"/>
        <v>12000.000599999999</v>
      </c>
      <c r="Y109" s="275">
        <f t="shared" si="4"/>
        <v>5459.9994000000006</v>
      </c>
      <c r="Z109" s="283">
        <f t="shared" si="80"/>
        <v>0.31271474226804125</v>
      </c>
      <c r="AA109" s="241"/>
      <c r="AB109" s="59"/>
      <c r="AC109" s="59"/>
      <c r="AD109" s="59"/>
      <c r="AE109" s="59"/>
      <c r="AF109" s="59"/>
      <c r="AG109" s="59"/>
    </row>
    <row r="110" spans="1:33" s="404" customFormat="1" ht="30" customHeight="1" x14ac:dyDescent="0.2">
      <c r="A110" s="50" t="s">
        <v>19</v>
      </c>
      <c r="B110" s="61" t="s">
        <v>405</v>
      </c>
      <c r="C110" s="88" t="s">
        <v>410</v>
      </c>
      <c r="D110" s="108" t="s">
        <v>54</v>
      </c>
      <c r="E110" s="63">
        <v>4</v>
      </c>
      <c r="F110" s="64">
        <v>1250</v>
      </c>
      <c r="G110" s="65">
        <f>E110*F110</f>
        <v>5000</v>
      </c>
      <c r="H110" s="63">
        <v>4</v>
      </c>
      <c r="I110" s="64">
        <v>1200</v>
      </c>
      <c r="J110" s="65">
        <f>H110*I110</f>
        <v>4800</v>
      </c>
      <c r="K110" s="63"/>
      <c r="L110" s="64"/>
      <c r="M110" s="65">
        <v>0</v>
      </c>
      <c r="N110" s="63"/>
      <c r="O110" s="64"/>
      <c r="P110" s="65">
        <v>0</v>
      </c>
      <c r="Q110" s="63"/>
      <c r="R110" s="64"/>
      <c r="S110" s="65">
        <v>0</v>
      </c>
      <c r="T110" s="63"/>
      <c r="U110" s="64"/>
      <c r="V110" s="65">
        <v>0</v>
      </c>
      <c r="W110" s="66">
        <f>G110+M110+S110</f>
        <v>5000</v>
      </c>
      <c r="X110" s="358">
        <f>J110+P110+V110</f>
        <v>4800</v>
      </c>
      <c r="Y110" s="358">
        <f t="shared" si="4"/>
        <v>200</v>
      </c>
      <c r="Z110" s="359">
        <f t="shared" si="80"/>
        <v>0.04</v>
      </c>
      <c r="AA110" s="250"/>
      <c r="AB110" s="59"/>
      <c r="AC110" s="59"/>
      <c r="AD110" s="59"/>
      <c r="AE110" s="59"/>
      <c r="AF110" s="59"/>
      <c r="AG110" s="59"/>
    </row>
    <row r="111" spans="1:33" s="404" customFormat="1" ht="30" customHeight="1" x14ac:dyDescent="0.2">
      <c r="A111" s="50" t="s">
        <v>19</v>
      </c>
      <c r="B111" s="61" t="s">
        <v>406</v>
      </c>
      <c r="C111" s="88" t="s">
        <v>411</v>
      </c>
      <c r="D111" s="108" t="s">
        <v>54</v>
      </c>
      <c r="E111" s="63">
        <v>1</v>
      </c>
      <c r="F111" s="64">
        <v>14600</v>
      </c>
      <c r="G111" s="65">
        <f>E111*F111</f>
        <v>14600</v>
      </c>
      <c r="H111" s="63">
        <v>1</v>
      </c>
      <c r="I111" s="64">
        <v>254400</v>
      </c>
      <c r="J111" s="65">
        <v>254400</v>
      </c>
      <c r="K111" s="63"/>
      <c r="L111" s="64"/>
      <c r="M111" s="65">
        <v>0</v>
      </c>
      <c r="N111" s="63"/>
      <c r="O111" s="64"/>
      <c r="P111" s="65">
        <v>0</v>
      </c>
      <c r="Q111" s="63"/>
      <c r="R111" s="64"/>
      <c r="S111" s="65">
        <v>0</v>
      </c>
      <c r="T111" s="63"/>
      <c r="U111" s="64"/>
      <c r="V111" s="65">
        <v>0</v>
      </c>
      <c r="W111" s="66">
        <f>G111+M111+S111</f>
        <v>14600</v>
      </c>
      <c r="X111" s="358">
        <f>J111+P111+V111</f>
        <v>254400</v>
      </c>
      <c r="Y111" s="358">
        <f t="shared" si="4"/>
        <v>-239800</v>
      </c>
      <c r="Z111" s="359">
        <f t="shared" si="80"/>
        <v>-16.424657534246574</v>
      </c>
      <c r="AA111" s="250"/>
      <c r="AB111" s="59"/>
      <c r="AC111" s="59"/>
      <c r="AD111" s="59"/>
      <c r="AE111" s="59"/>
      <c r="AF111" s="59"/>
      <c r="AG111" s="59"/>
    </row>
    <row r="112" spans="1:33" s="404" customFormat="1" ht="30" customHeight="1" x14ac:dyDescent="0.2">
      <c r="A112" s="50" t="s">
        <v>19</v>
      </c>
      <c r="B112" s="61" t="s">
        <v>407</v>
      </c>
      <c r="C112" s="88" t="s">
        <v>412</v>
      </c>
      <c r="D112" s="108" t="s">
        <v>54</v>
      </c>
      <c r="E112" s="63">
        <v>130</v>
      </c>
      <c r="F112" s="64">
        <v>97</v>
      </c>
      <c r="G112" s="65">
        <f>E112*F112</f>
        <v>12610</v>
      </c>
      <c r="H112" s="63">
        <v>130</v>
      </c>
      <c r="I112" s="407">
        <v>55.384599999999999</v>
      </c>
      <c r="J112" s="409">
        <f>H112*I112</f>
        <v>7199.9979999999996</v>
      </c>
      <c r="K112" s="63"/>
      <c r="L112" s="64"/>
      <c r="M112" s="65">
        <v>0</v>
      </c>
      <c r="N112" s="63"/>
      <c r="O112" s="64"/>
      <c r="P112" s="65">
        <v>0</v>
      </c>
      <c r="Q112" s="63"/>
      <c r="R112" s="64"/>
      <c r="S112" s="65">
        <v>0</v>
      </c>
      <c r="T112" s="63"/>
      <c r="U112" s="64"/>
      <c r="V112" s="65">
        <v>0</v>
      </c>
      <c r="W112" s="66">
        <f>G112+M112+S112</f>
        <v>12610</v>
      </c>
      <c r="X112" s="358">
        <f>J112+P112+V112</f>
        <v>7199.9979999999996</v>
      </c>
      <c r="Y112" s="358">
        <f t="shared" si="4"/>
        <v>5410.0020000000004</v>
      </c>
      <c r="Z112" s="359">
        <f t="shared" si="80"/>
        <v>0.42902474226804127</v>
      </c>
      <c r="AA112" s="250"/>
      <c r="AB112" s="59"/>
      <c r="AC112" s="59"/>
      <c r="AD112" s="59"/>
      <c r="AE112" s="59"/>
      <c r="AF112" s="59"/>
      <c r="AG112" s="59"/>
    </row>
    <row r="113" spans="1:33" s="404" customFormat="1" ht="30" customHeight="1" x14ac:dyDescent="0.2">
      <c r="A113" s="50" t="s">
        <v>19</v>
      </c>
      <c r="B113" s="61" t="s">
        <v>408</v>
      </c>
      <c r="C113" s="88" t="s">
        <v>413</v>
      </c>
      <c r="D113" s="108" t="s">
        <v>54</v>
      </c>
      <c r="E113" s="63">
        <v>1</v>
      </c>
      <c r="F113" s="64">
        <v>1250</v>
      </c>
      <c r="G113" s="65">
        <f>E113*F113</f>
        <v>1250</v>
      </c>
      <c r="H113" s="63">
        <v>1</v>
      </c>
      <c r="I113" s="64">
        <v>1800</v>
      </c>
      <c r="J113" s="65">
        <f>H113*I113</f>
        <v>1800</v>
      </c>
      <c r="K113" s="63"/>
      <c r="L113" s="64"/>
      <c r="M113" s="65">
        <v>0</v>
      </c>
      <c r="N113" s="63"/>
      <c r="O113" s="64"/>
      <c r="P113" s="65">
        <v>0</v>
      </c>
      <c r="Q113" s="63"/>
      <c r="R113" s="64"/>
      <c r="S113" s="65">
        <v>0</v>
      </c>
      <c r="T113" s="63"/>
      <c r="U113" s="64"/>
      <c r="V113" s="65">
        <v>0</v>
      </c>
      <c r="W113" s="66">
        <f>G113+M113+S113</f>
        <v>1250</v>
      </c>
      <c r="X113" s="358">
        <f>J113+P113+V113</f>
        <v>1800</v>
      </c>
      <c r="Y113" s="358">
        <f t="shared" si="4"/>
        <v>-550</v>
      </c>
      <c r="Z113" s="359">
        <f t="shared" si="80"/>
        <v>-0.44</v>
      </c>
      <c r="AA113" s="250"/>
      <c r="AB113" s="59"/>
      <c r="AC113" s="59"/>
      <c r="AD113" s="59"/>
      <c r="AE113" s="59"/>
      <c r="AF113" s="59"/>
      <c r="AG113" s="59"/>
    </row>
    <row r="114" spans="1:33" s="404" customFormat="1" ht="30" customHeight="1" thickBot="1" x14ac:dyDescent="0.25">
      <c r="A114" s="50" t="s">
        <v>19</v>
      </c>
      <c r="B114" s="61" t="s">
        <v>409</v>
      </c>
      <c r="C114" s="88" t="s">
        <v>414</v>
      </c>
      <c r="D114" s="108" t="s">
        <v>54</v>
      </c>
      <c r="E114" s="63">
        <v>48</v>
      </c>
      <c r="F114" s="64">
        <v>1040</v>
      </c>
      <c r="G114" s="65">
        <f>E114*F114</f>
        <v>49920</v>
      </c>
      <c r="H114" s="63">
        <v>48</v>
      </c>
      <c r="I114" s="64">
        <v>750</v>
      </c>
      <c r="J114" s="65">
        <f>H114*I114</f>
        <v>36000</v>
      </c>
      <c r="K114" s="63"/>
      <c r="L114" s="64"/>
      <c r="M114" s="65">
        <v>0</v>
      </c>
      <c r="N114" s="63"/>
      <c r="O114" s="64"/>
      <c r="P114" s="65">
        <v>0</v>
      </c>
      <c r="Q114" s="63"/>
      <c r="R114" s="64"/>
      <c r="S114" s="65">
        <v>0</v>
      </c>
      <c r="T114" s="63"/>
      <c r="U114" s="64"/>
      <c r="V114" s="65">
        <v>0</v>
      </c>
      <c r="W114" s="66">
        <f>G114+M114+S114</f>
        <v>49920</v>
      </c>
      <c r="X114" s="358">
        <f>J114+P114+V114</f>
        <v>36000</v>
      </c>
      <c r="Y114" s="358">
        <f t="shared" si="4"/>
        <v>13920</v>
      </c>
      <c r="Z114" s="359">
        <f t="shared" si="80"/>
        <v>0.27884615384615385</v>
      </c>
      <c r="AA114" s="250"/>
      <c r="AB114" s="59"/>
      <c r="AC114" s="59"/>
      <c r="AD114" s="59"/>
      <c r="AE114" s="59"/>
      <c r="AF114" s="59"/>
      <c r="AG114" s="59"/>
    </row>
    <row r="115" spans="1:33" ht="30" customHeight="1" x14ac:dyDescent="0.2">
      <c r="A115" s="41" t="s">
        <v>17</v>
      </c>
      <c r="B115" s="80" t="s">
        <v>115</v>
      </c>
      <c r="C115" s="78" t="s">
        <v>116</v>
      </c>
      <c r="D115" s="68"/>
      <c r="E115" s="69">
        <f>SUM(E116:E118)</f>
        <v>98</v>
      </c>
      <c r="F115" s="70"/>
      <c r="G115" s="71">
        <f>SUM(G116:G118)</f>
        <v>88820</v>
      </c>
      <c r="H115" s="69">
        <f>SUM(H116:H118)</f>
        <v>80</v>
      </c>
      <c r="I115" s="70"/>
      <c r="J115" s="71">
        <f>SUM(J116:J118)</f>
        <v>49000</v>
      </c>
      <c r="K115" s="69">
        <f>SUM(K116:K118)</f>
        <v>0</v>
      </c>
      <c r="L115" s="70"/>
      <c r="M115" s="71">
        <f>SUM(M116:M118)</f>
        <v>0</v>
      </c>
      <c r="N115" s="69">
        <f>SUM(N116:N118)</f>
        <v>0</v>
      </c>
      <c r="O115" s="70"/>
      <c r="P115" s="71">
        <f>SUM(P116:P118)</f>
        <v>0</v>
      </c>
      <c r="Q115" s="69">
        <f>SUM(Q116:Q118)</f>
        <v>0</v>
      </c>
      <c r="R115" s="70"/>
      <c r="S115" s="71">
        <f>SUM(S116:S118)</f>
        <v>0</v>
      </c>
      <c r="T115" s="69">
        <f>SUM(T116:T118)</f>
        <v>0</v>
      </c>
      <c r="U115" s="70"/>
      <c r="V115" s="71">
        <f>SUM(V116:V118)</f>
        <v>0</v>
      </c>
      <c r="W115" s="71">
        <f>SUM(W116:W118)</f>
        <v>88820</v>
      </c>
      <c r="X115" s="71">
        <f>SUM(X116:X118)</f>
        <v>49000</v>
      </c>
      <c r="Y115" s="71">
        <f t="shared" si="4"/>
        <v>39820</v>
      </c>
      <c r="Z115" s="71">
        <f>Y115/W115</f>
        <v>0.44832244989867148</v>
      </c>
      <c r="AA115" s="251"/>
      <c r="AB115" s="49"/>
      <c r="AC115" s="49"/>
      <c r="AD115" s="49"/>
      <c r="AE115" s="49"/>
      <c r="AF115" s="49"/>
      <c r="AG115" s="49"/>
    </row>
    <row r="116" spans="1:33" ht="30" customHeight="1" x14ac:dyDescent="0.2">
      <c r="A116" s="50" t="s">
        <v>19</v>
      </c>
      <c r="B116" s="51" t="s">
        <v>117</v>
      </c>
      <c r="C116" s="96" t="s">
        <v>415</v>
      </c>
      <c r="D116" s="108" t="s">
        <v>54</v>
      </c>
      <c r="E116" s="54">
        <v>18</v>
      </c>
      <c r="F116" s="55">
        <v>1290</v>
      </c>
      <c r="G116" s="56">
        <f t="shared" ref="G116:G118" si="106">E116*F116</f>
        <v>23220</v>
      </c>
      <c r="H116" s="54">
        <v>0</v>
      </c>
      <c r="I116" s="55">
        <v>0</v>
      </c>
      <c r="J116" s="56">
        <f t="shared" ref="J116:J118" si="107">H116*I116</f>
        <v>0</v>
      </c>
      <c r="K116" s="54"/>
      <c r="L116" s="55"/>
      <c r="M116" s="56">
        <f t="shared" ref="M116:M118" si="108">K116*L116</f>
        <v>0</v>
      </c>
      <c r="N116" s="54"/>
      <c r="O116" s="55"/>
      <c r="P116" s="56">
        <f t="shared" ref="P116:P118" si="109">N116*O116</f>
        <v>0</v>
      </c>
      <c r="Q116" s="54"/>
      <c r="R116" s="55"/>
      <c r="S116" s="56">
        <f t="shared" ref="S116:S118" si="110">Q116*R116</f>
        <v>0</v>
      </c>
      <c r="T116" s="54"/>
      <c r="U116" s="55"/>
      <c r="V116" s="56">
        <f t="shared" ref="V116:V118" si="111">T116*U116</f>
        <v>0</v>
      </c>
      <c r="W116" s="57">
        <f t="shared" si="78"/>
        <v>23220</v>
      </c>
      <c r="X116" s="275">
        <f t="shared" si="79"/>
        <v>0</v>
      </c>
      <c r="Y116" s="275">
        <f t="shared" si="4"/>
        <v>23220</v>
      </c>
      <c r="Z116" s="283">
        <f t="shared" si="80"/>
        <v>1</v>
      </c>
      <c r="AA116" s="241"/>
      <c r="AB116" s="59"/>
      <c r="AC116" s="59"/>
      <c r="AD116" s="59"/>
      <c r="AE116" s="59"/>
      <c r="AF116" s="59"/>
      <c r="AG116" s="59"/>
    </row>
    <row r="117" spans="1:33" ht="30" customHeight="1" x14ac:dyDescent="0.2">
      <c r="A117" s="50" t="s">
        <v>19</v>
      </c>
      <c r="B117" s="51" t="s">
        <v>118</v>
      </c>
      <c r="C117" s="96" t="s">
        <v>416</v>
      </c>
      <c r="D117" s="108" t="s">
        <v>54</v>
      </c>
      <c r="E117" s="54">
        <v>40</v>
      </c>
      <c r="F117" s="55">
        <v>920</v>
      </c>
      <c r="G117" s="56">
        <f t="shared" si="106"/>
        <v>36800</v>
      </c>
      <c r="H117" s="54">
        <v>40</v>
      </c>
      <c r="I117" s="55">
        <v>750</v>
      </c>
      <c r="J117" s="56">
        <f t="shared" si="107"/>
        <v>30000</v>
      </c>
      <c r="K117" s="54"/>
      <c r="L117" s="55"/>
      <c r="M117" s="56">
        <f t="shared" si="108"/>
        <v>0</v>
      </c>
      <c r="N117" s="54"/>
      <c r="O117" s="55"/>
      <c r="P117" s="56">
        <f t="shared" si="109"/>
        <v>0</v>
      </c>
      <c r="Q117" s="54"/>
      <c r="R117" s="55"/>
      <c r="S117" s="56">
        <f t="shared" si="110"/>
        <v>0</v>
      </c>
      <c r="T117" s="54"/>
      <c r="U117" s="55"/>
      <c r="V117" s="56">
        <f t="shared" si="111"/>
        <v>0</v>
      </c>
      <c r="W117" s="57">
        <f t="shared" si="78"/>
        <v>36800</v>
      </c>
      <c r="X117" s="275">
        <f t="shared" si="79"/>
        <v>30000</v>
      </c>
      <c r="Y117" s="275">
        <f t="shared" si="4"/>
        <v>6800</v>
      </c>
      <c r="Z117" s="283">
        <f t="shared" si="80"/>
        <v>0.18478260869565216</v>
      </c>
      <c r="AA117" s="241"/>
      <c r="AB117" s="59"/>
      <c r="AC117" s="59"/>
      <c r="AD117" s="59"/>
      <c r="AE117" s="59"/>
      <c r="AF117" s="59"/>
      <c r="AG117" s="59"/>
    </row>
    <row r="118" spans="1:33" ht="30" customHeight="1" thickBot="1" x14ac:dyDescent="0.25">
      <c r="A118" s="60" t="s">
        <v>19</v>
      </c>
      <c r="B118" s="79" t="s">
        <v>119</v>
      </c>
      <c r="C118" s="88" t="s">
        <v>417</v>
      </c>
      <c r="D118" s="110" t="s">
        <v>54</v>
      </c>
      <c r="E118" s="63">
        <v>40</v>
      </c>
      <c r="F118" s="64">
        <v>720</v>
      </c>
      <c r="G118" s="65">
        <f t="shared" si="106"/>
        <v>28800</v>
      </c>
      <c r="H118" s="63">
        <v>40</v>
      </c>
      <c r="I118" s="64">
        <v>475</v>
      </c>
      <c r="J118" s="65">
        <f t="shared" si="107"/>
        <v>19000</v>
      </c>
      <c r="K118" s="63"/>
      <c r="L118" s="64"/>
      <c r="M118" s="65">
        <f t="shared" si="108"/>
        <v>0</v>
      </c>
      <c r="N118" s="63"/>
      <c r="O118" s="64"/>
      <c r="P118" s="65">
        <f t="shared" si="109"/>
        <v>0</v>
      </c>
      <c r="Q118" s="63"/>
      <c r="R118" s="64"/>
      <c r="S118" s="65">
        <f t="shared" si="110"/>
        <v>0</v>
      </c>
      <c r="T118" s="63"/>
      <c r="U118" s="64"/>
      <c r="V118" s="65">
        <f t="shared" si="111"/>
        <v>0</v>
      </c>
      <c r="W118" s="66">
        <f t="shared" si="78"/>
        <v>28800</v>
      </c>
      <c r="X118" s="275">
        <f t="shared" si="79"/>
        <v>19000</v>
      </c>
      <c r="Y118" s="279">
        <f t="shared" si="4"/>
        <v>9800</v>
      </c>
      <c r="Z118" s="283">
        <f t="shared" si="80"/>
        <v>0.34027777777777779</v>
      </c>
      <c r="AA118" s="250"/>
      <c r="AB118" s="59"/>
      <c r="AC118" s="59"/>
      <c r="AD118" s="59"/>
      <c r="AE118" s="59"/>
      <c r="AF118" s="59"/>
      <c r="AG118" s="59"/>
    </row>
    <row r="119" spans="1:33" ht="30" customHeight="1" thickBot="1" x14ac:dyDescent="0.25">
      <c r="A119" s="111" t="s">
        <v>120</v>
      </c>
      <c r="B119" s="112"/>
      <c r="C119" s="113"/>
      <c r="D119" s="114"/>
      <c r="E119" s="115">
        <f>E115+E107+E103+E69+E65</f>
        <v>949</v>
      </c>
      <c r="F119" s="90"/>
      <c r="G119" s="89">
        <f>G115+G107+G103+G69+G65</f>
        <v>1006580</v>
      </c>
      <c r="H119" s="115">
        <f>H115+H107+H103+H69+H65</f>
        <v>917</v>
      </c>
      <c r="I119" s="90"/>
      <c r="J119" s="89">
        <f>J115+J107+J103+J69+J65</f>
        <v>1218458.9998000001</v>
      </c>
      <c r="K119" s="91">
        <f>K115+K107+K103+K69+K65</f>
        <v>0</v>
      </c>
      <c r="L119" s="90"/>
      <c r="M119" s="89">
        <f>M115+M107+M103+M69+M65</f>
        <v>0</v>
      </c>
      <c r="N119" s="91">
        <f>N115+N107+N103+N69+N65</f>
        <v>0</v>
      </c>
      <c r="O119" s="90"/>
      <c r="P119" s="89">
        <f>P115+P107+P103+P69+P65</f>
        <v>0</v>
      </c>
      <c r="Q119" s="91">
        <f>Q115+Q107+Q103+Q69+Q65</f>
        <v>0</v>
      </c>
      <c r="R119" s="90"/>
      <c r="S119" s="89">
        <f>S115+S107+S103+S69+S65</f>
        <v>0</v>
      </c>
      <c r="T119" s="91">
        <f>T115+T107+T103+T69+T65</f>
        <v>0</v>
      </c>
      <c r="U119" s="90"/>
      <c r="V119" s="89">
        <f>V115+V107+V103+V69+V65</f>
        <v>0</v>
      </c>
      <c r="W119" s="98">
        <f>W115+W107+W103+W69+W65</f>
        <v>1006580</v>
      </c>
      <c r="X119" s="278">
        <f>X115+X107+X103+X69+X65</f>
        <v>1218458.9998000001</v>
      </c>
      <c r="Y119" s="280">
        <f t="shared" ref="Y119:Y184" si="112">W119-X119</f>
        <v>-211878.99980000011</v>
      </c>
      <c r="Z119" s="280">
        <f>Y119/W119</f>
        <v>-0.21049394961155607</v>
      </c>
      <c r="AA119" s="254"/>
      <c r="AB119" s="5"/>
      <c r="AC119" s="5"/>
      <c r="AD119" s="5"/>
      <c r="AE119" s="5"/>
      <c r="AF119" s="5"/>
      <c r="AG119" s="5"/>
    </row>
    <row r="120" spans="1:33" s="178" customFormat="1" ht="30" customHeight="1" thickBot="1" x14ac:dyDescent="0.25">
      <c r="A120" s="92" t="s">
        <v>16</v>
      </c>
      <c r="B120" s="93">
        <v>5</v>
      </c>
      <c r="C120" s="198" t="s">
        <v>254</v>
      </c>
      <c r="D120" s="3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40"/>
      <c r="X120" s="40"/>
      <c r="Y120" s="281"/>
      <c r="Z120" s="40"/>
      <c r="AA120" s="248"/>
      <c r="AB120" s="5"/>
      <c r="AC120" s="5"/>
      <c r="AD120" s="5"/>
      <c r="AE120" s="5"/>
      <c r="AF120" s="5"/>
      <c r="AG120" s="5"/>
    </row>
    <row r="121" spans="1:33" ht="30" customHeight="1" x14ac:dyDescent="0.2">
      <c r="A121" s="41" t="s">
        <v>17</v>
      </c>
      <c r="B121" s="80" t="s">
        <v>121</v>
      </c>
      <c r="C121" s="67" t="s">
        <v>122</v>
      </c>
      <c r="D121" s="68"/>
      <c r="E121" s="69">
        <f>SUM(E122:E124)</f>
        <v>780</v>
      </c>
      <c r="F121" s="70"/>
      <c r="G121" s="71">
        <f>SUM(G122:G124)</f>
        <v>195000</v>
      </c>
      <c r="H121" s="69">
        <f>SUM(H122:H124)</f>
        <v>780</v>
      </c>
      <c r="I121" s="70"/>
      <c r="J121" s="71">
        <f>SUM(J122:J124)</f>
        <v>194025</v>
      </c>
      <c r="K121" s="69">
        <f>SUM(K122:K124)</f>
        <v>0</v>
      </c>
      <c r="L121" s="70"/>
      <c r="M121" s="71">
        <f>SUM(M122:M124)</f>
        <v>0</v>
      </c>
      <c r="N121" s="69">
        <f>SUM(N122:N124)</f>
        <v>0</v>
      </c>
      <c r="O121" s="70"/>
      <c r="P121" s="71">
        <f>SUM(P122:P124)</f>
        <v>0</v>
      </c>
      <c r="Q121" s="69">
        <f>SUM(Q122:Q124)</f>
        <v>0</v>
      </c>
      <c r="R121" s="70"/>
      <c r="S121" s="71">
        <f>SUM(S122:S124)</f>
        <v>0</v>
      </c>
      <c r="T121" s="69">
        <f>SUM(T122:T124)</f>
        <v>0</v>
      </c>
      <c r="U121" s="70"/>
      <c r="V121" s="71">
        <f>SUM(V122:V124)</f>
        <v>0</v>
      </c>
      <c r="W121" s="72">
        <f>SUM(W122:W124)</f>
        <v>195000</v>
      </c>
      <c r="X121" s="72">
        <f>SUM(X122:X124)</f>
        <v>194025</v>
      </c>
      <c r="Y121" s="72">
        <f t="shared" si="112"/>
        <v>975</v>
      </c>
      <c r="Z121" s="277">
        <f>Y121/W121</f>
        <v>5.0000000000000001E-3</v>
      </c>
      <c r="AA121" s="251"/>
      <c r="AB121" s="59"/>
      <c r="AC121" s="59"/>
      <c r="AD121" s="59"/>
      <c r="AE121" s="59"/>
      <c r="AF121" s="59"/>
      <c r="AG121" s="59"/>
    </row>
    <row r="122" spans="1:33" ht="30" customHeight="1" x14ac:dyDescent="0.2">
      <c r="A122" s="50" t="s">
        <v>19</v>
      </c>
      <c r="B122" s="51" t="s">
        <v>123</v>
      </c>
      <c r="C122" s="117" t="s">
        <v>418</v>
      </c>
      <c r="D122" s="108" t="s">
        <v>125</v>
      </c>
      <c r="E122" s="54">
        <v>780</v>
      </c>
      <c r="F122" s="55">
        <v>250</v>
      </c>
      <c r="G122" s="56">
        <f t="shared" ref="G122:G124" si="113">E122*F122</f>
        <v>195000</v>
      </c>
      <c r="H122" s="54">
        <v>780</v>
      </c>
      <c r="I122" s="55">
        <v>248.75</v>
      </c>
      <c r="J122" s="56">
        <f t="shared" ref="J122:J124" si="114">H122*I122</f>
        <v>194025</v>
      </c>
      <c r="K122" s="54"/>
      <c r="L122" s="55"/>
      <c r="M122" s="56">
        <f t="shared" ref="M122:M124" si="115">K122*L122</f>
        <v>0</v>
      </c>
      <c r="N122" s="54"/>
      <c r="O122" s="55"/>
      <c r="P122" s="56">
        <f t="shared" ref="P122:P124" si="116">N122*O122</f>
        <v>0</v>
      </c>
      <c r="Q122" s="54"/>
      <c r="R122" s="55"/>
      <c r="S122" s="56">
        <f t="shared" ref="S122:S124" si="117">Q122*R122</f>
        <v>0</v>
      </c>
      <c r="T122" s="54"/>
      <c r="U122" s="55"/>
      <c r="V122" s="56">
        <f t="shared" ref="V122:V124" si="118">T122*U122</f>
        <v>0</v>
      </c>
      <c r="W122" s="57">
        <f>G122+M122+S122</f>
        <v>195000</v>
      </c>
      <c r="X122" s="275">
        <f t="shared" ref="X122:X132" si="119">J122+P122+V122</f>
        <v>194025</v>
      </c>
      <c r="Y122" s="275">
        <f t="shared" si="112"/>
        <v>975</v>
      </c>
      <c r="Z122" s="283">
        <f t="shared" ref="Z122:Z132" si="120">Y122/W122</f>
        <v>5.0000000000000001E-3</v>
      </c>
      <c r="AA122" s="241"/>
      <c r="AB122" s="59"/>
      <c r="AC122" s="59"/>
      <c r="AD122" s="59"/>
      <c r="AE122" s="59"/>
      <c r="AF122" s="59"/>
      <c r="AG122" s="59"/>
    </row>
    <row r="123" spans="1:33" ht="30" customHeight="1" x14ac:dyDescent="0.2">
      <c r="A123" s="50" t="s">
        <v>19</v>
      </c>
      <c r="B123" s="51" t="s">
        <v>126</v>
      </c>
      <c r="C123" s="117" t="s">
        <v>124</v>
      </c>
      <c r="D123" s="108" t="s">
        <v>125</v>
      </c>
      <c r="E123" s="54"/>
      <c r="F123" s="55"/>
      <c r="G123" s="56">
        <f t="shared" si="113"/>
        <v>0</v>
      </c>
      <c r="H123" s="54"/>
      <c r="I123" s="55"/>
      <c r="J123" s="56">
        <f t="shared" si="114"/>
        <v>0</v>
      </c>
      <c r="K123" s="54"/>
      <c r="L123" s="55"/>
      <c r="M123" s="56">
        <f t="shared" si="115"/>
        <v>0</v>
      </c>
      <c r="N123" s="54"/>
      <c r="O123" s="55"/>
      <c r="P123" s="56">
        <f t="shared" si="116"/>
        <v>0</v>
      </c>
      <c r="Q123" s="54"/>
      <c r="R123" s="55"/>
      <c r="S123" s="56">
        <f t="shared" si="117"/>
        <v>0</v>
      </c>
      <c r="T123" s="54"/>
      <c r="U123" s="55"/>
      <c r="V123" s="56">
        <f t="shared" si="118"/>
        <v>0</v>
      </c>
      <c r="W123" s="57">
        <f>G123+M123+S123</f>
        <v>0</v>
      </c>
      <c r="X123" s="275">
        <f t="shared" si="119"/>
        <v>0</v>
      </c>
      <c r="Y123" s="275">
        <f t="shared" si="112"/>
        <v>0</v>
      </c>
      <c r="Z123" s="283" t="e">
        <f t="shared" si="120"/>
        <v>#DIV/0!</v>
      </c>
      <c r="AA123" s="241"/>
      <c r="AB123" s="59"/>
      <c r="AC123" s="59"/>
      <c r="AD123" s="59"/>
      <c r="AE123" s="59"/>
      <c r="AF123" s="59"/>
      <c r="AG123" s="59"/>
    </row>
    <row r="124" spans="1:33" ht="30" customHeight="1" thickBot="1" x14ac:dyDescent="0.25">
      <c r="A124" s="60" t="s">
        <v>19</v>
      </c>
      <c r="B124" s="61" t="s">
        <v>127</v>
      </c>
      <c r="C124" s="117" t="s">
        <v>124</v>
      </c>
      <c r="D124" s="110" t="s">
        <v>125</v>
      </c>
      <c r="E124" s="63"/>
      <c r="F124" s="64"/>
      <c r="G124" s="65">
        <f t="shared" si="113"/>
        <v>0</v>
      </c>
      <c r="H124" s="63"/>
      <c r="I124" s="64"/>
      <c r="J124" s="65">
        <f t="shared" si="114"/>
        <v>0</v>
      </c>
      <c r="K124" s="63"/>
      <c r="L124" s="64"/>
      <c r="M124" s="65">
        <f t="shared" si="115"/>
        <v>0</v>
      </c>
      <c r="N124" s="63"/>
      <c r="O124" s="64"/>
      <c r="P124" s="65">
        <f t="shared" si="116"/>
        <v>0</v>
      </c>
      <c r="Q124" s="63"/>
      <c r="R124" s="64"/>
      <c r="S124" s="65">
        <f t="shared" si="117"/>
        <v>0</v>
      </c>
      <c r="T124" s="63"/>
      <c r="U124" s="64"/>
      <c r="V124" s="65">
        <f t="shared" si="118"/>
        <v>0</v>
      </c>
      <c r="W124" s="66">
        <f>G124+M124+S124</f>
        <v>0</v>
      </c>
      <c r="X124" s="275">
        <f t="shared" si="119"/>
        <v>0</v>
      </c>
      <c r="Y124" s="275">
        <f t="shared" si="112"/>
        <v>0</v>
      </c>
      <c r="Z124" s="283" t="e">
        <f t="shared" si="120"/>
        <v>#DIV/0!</v>
      </c>
      <c r="AA124" s="250"/>
      <c r="AB124" s="59"/>
      <c r="AC124" s="59"/>
      <c r="AD124" s="59"/>
      <c r="AE124" s="59"/>
      <c r="AF124" s="59"/>
      <c r="AG124" s="59"/>
    </row>
    <row r="125" spans="1:33" ht="30" customHeight="1" thickBot="1" x14ac:dyDescent="0.25">
      <c r="A125" s="41" t="s">
        <v>17</v>
      </c>
      <c r="B125" s="80" t="s">
        <v>128</v>
      </c>
      <c r="C125" s="67" t="s">
        <v>129</v>
      </c>
      <c r="D125" s="269"/>
      <c r="E125" s="268">
        <f>SUM(E126:E128)</f>
        <v>0</v>
      </c>
      <c r="F125" s="70"/>
      <c r="G125" s="71">
        <f>SUM(G126:G128)</f>
        <v>0</v>
      </c>
      <c r="H125" s="268">
        <f>SUM(H126:H128)</f>
        <v>0</v>
      </c>
      <c r="I125" s="70"/>
      <c r="J125" s="71">
        <f>SUM(J126:J128)</f>
        <v>0</v>
      </c>
      <c r="K125" s="268">
        <f>SUM(K126:K128)</f>
        <v>0</v>
      </c>
      <c r="L125" s="70"/>
      <c r="M125" s="71">
        <f>SUM(M126:M128)</f>
        <v>0</v>
      </c>
      <c r="N125" s="268">
        <f>SUM(N126:N128)</f>
        <v>0</v>
      </c>
      <c r="O125" s="70"/>
      <c r="P125" s="71">
        <f>SUM(P126:P128)</f>
        <v>0</v>
      </c>
      <c r="Q125" s="268">
        <f>SUM(Q126:Q128)</f>
        <v>0</v>
      </c>
      <c r="R125" s="70"/>
      <c r="S125" s="71">
        <f>SUM(S126:S128)</f>
        <v>0</v>
      </c>
      <c r="T125" s="268">
        <f>SUM(T126:T128)</f>
        <v>0</v>
      </c>
      <c r="U125" s="70"/>
      <c r="V125" s="71">
        <f>SUM(V126:V128)</f>
        <v>0</v>
      </c>
      <c r="W125" s="72">
        <f>SUM(W126:W128)</f>
        <v>0</v>
      </c>
      <c r="X125" s="72">
        <f>SUM(X126:X128)</f>
        <v>0</v>
      </c>
      <c r="Y125" s="72">
        <f t="shared" si="112"/>
        <v>0</v>
      </c>
      <c r="Z125" s="72" t="e">
        <f>Y125/W125</f>
        <v>#DIV/0!</v>
      </c>
      <c r="AA125" s="251"/>
      <c r="AB125" s="59"/>
      <c r="AC125" s="59"/>
      <c r="AD125" s="59"/>
      <c r="AE125" s="59"/>
      <c r="AF125" s="59"/>
      <c r="AG125" s="59"/>
    </row>
    <row r="126" spans="1:33" s="178" customFormat="1" ht="30" customHeight="1" x14ac:dyDescent="0.2">
      <c r="A126" s="50" t="s">
        <v>19</v>
      </c>
      <c r="B126" s="51" t="s">
        <v>130</v>
      </c>
      <c r="C126" s="117" t="s">
        <v>131</v>
      </c>
      <c r="D126" s="267" t="s">
        <v>54</v>
      </c>
      <c r="E126" s="54"/>
      <c r="F126" s="55"/>
      <c r="G126" s="56">
        <f t="shared" ref="G126:G128" si="121">E126*F126</f>
        <v>0</v>
      </c>
      <c r="H126" s="54"/>
      <c r="I126" s="55"/>
      <c r="J126" s="56">
        <f t="shared" ref="J126:J128" si="122">H126*I126</f>
        <v>0</v>
      </c>
      <c r="K126" s="54"/>
      <c r="L126" s="55"/>
      <c r="M126" s="56">
        <f t="shared" ref="M126:M128" si="123">K126*L126</f>
        <v>0</v>
      </c>
      <c r="N126" s="54"/>
      <c r="O126" s="55"/>
      <c r="P126" s="56">
        <f t="shared" ref="P126:P128" si="124">N126*O126</f>
        <v>0</v>
      </c>
      <c r="Q126" s="54"/>
      <c r="R126" s="55"/>
      <c r="S126" s="56">
        <f t="shared" ref="S126:S128" si="125">Q126*R126</f>
        <v>0</v>
      </c>
      <c r="T126" s="54"/>
      <c r="U126" s="55"/>
      <c r="V126" s="56">
        <f t="shared" ref="V126:V128" si="126">T126*U126</f>
        <v>0</v>
      </c>
      <c r="W126" s="57">
        <f>G126+M126+S126</f>
        <v>0</v>
      </c>
      <c r="X126" s="275">
        <f t="shared" si="119"/>
        <v>0</v>
      </c>
      <c r="Y126" s="275">
        <f t="shared" si="112"/>
        <v>0</v>
      </c>
      <c r="Z126" s="283" t="e">
        <f t="shared" si="120"/>
        <v>#DIV/0!</v>
      </c>
      <c r="AA126" s="241"/>
      <c r="AB126" s="59"/>
      <c r="AC126" s="59"/>
      <c r="AD126" s="59"/>
      <c r="AE126" s="59"/>
      <c r="AF126" s="59"/>
      <c r="AG126" s="59"/>
    </row>
    <row r="127" spans="1:33" s="178" customFormat="1" ht="30" customHeight="1" x14ac:dyDescent="0.2">
      <c r="A127" s="50" t="s">
        <v>19</v>
      </c>
      <c r="B127" s="51" t="s">
        <v>132</v>
      </c>
      <c r="C127" s="96" t="s">
        <v>131</v>
      </c>
      <c r="D127" s="108" t="s">
        <v>54</v>
      </c>
      <c r="E127" s="54"/>
      <c r="F127" s="55"/>
      <c r="G127" s="56">
        <f t="shared" si="121"/>
        <v>0</v>
      </c>
      <c r="H127" s="54"/>
      <c r="I127" s="55"/>
      <c r="J127" s="56">
        <f t="shared" si="122"/>
        <v>0</v>
      </c>
      <c r="K127" s="54"/>
      <c r="L127" s="55"/>
      <c r="M127" s="56">
        <f t="shared" si="123"/>
        <v>0</v>
      </c>
      <c r="N127" s="54"/>
      <c r="O127" s="55"/>
      <c r="P127" s="56">
        <f t="shared" si="124"/>
        <v>0</v>
      </c>
      <c r="Q127" s="54"/>
      <c r="R127" s="55"/>
      <c r="S127" s="56">
        <f t="shared" si="125"/>
        <v>0</v>
      </c>
      <c r="T127" s="54"/>
      <c r="U127" s="55"/>
      <c r="V127" s="56">
        <f t="shared" si="126"/>
        <v>0</v>
      </c>
      <c r="W127" s="57">
        <f>G127+M127+S127</f>
        <v>0</v>
      </c>
      <c r="X127" s="275">
        <f t="shared" si="119"/>
        <v>0</v>
      </c>
      <c r="Y127" s="275">
        <f t="shared" si="112"/>
        <v>0</v>
      </c>
      <c r="Z127" s="283" t="e">
        <f t="shared" si="120"/>
        <v>#DIV/0!</v>
      </c>
      <c r="AA127" s="241"/>
      <c r="AB127" s="59"/>
      <c r="AC127" s="59"/>
      <c r="AD127" s="59"/>
      <c r="AE127" s="59"/>
      <c r="AF127" s="59"/>
      <c r="AG127" s="59"/>
    </row>
    <row r="128" spans="1:33" s="178" customFormat="1" ht="30" customHeight="1" thickBot="1" x14ac:dyDescent="0.25">
      <c r="A128" s="60" t="s">
        <v>19</v>
      </c>
      <c r="B128" s="61" t="s">
        <v>133</v>
      </c>
      <c r="C128" s="88" t="s">
        <v>131</v>
      </c>
      <c r="D128" s="110" t="s">
        <v>54</v>
      </c>
      <c r="E128" s="63"/>
      <c r="F128" s="64"/>
      <c r="G128" s="65">
        <f t="shared" si="121"/>
        <v>0</v>
      </c>
      <c r="H128" s="63"/>
      <c r="I128" s="64"/>
      <c r="J128" s="65">
        <f t="shared" si="122"/>
        <v>0</v>
      </c>
      <c r="K128" s="63"/>
      <c r="L128" s="64"/>
      <c r="M128" s="65">
        <f t="shared" si="123"/>
        <v>0</v>
      </c>
      <c r="N128" s="63"/>
      <c r="O128" s="64"/>
      <c r="P128" s="65">
        <f t="shared" si="124"/>
        <v>0</v>
      </c>
      <c r="Q128" s="63"/>
      <c r="R128" s="64"/>
      <c r="S128" s="65">
        <f t="shared" si="125"/>
        <v>0</v>
      </c>
      <c r="T128" s="63"/>
      <c r="U128" s="64"/>
      <c r="V128" s="65">
        <f t="shared" si="126"/>
        <v>0</v>
      </c>
      <c r="W128" s="66">
        <f>G128+M128+S128</f>
        <v>0</v>
      </c>
      <c r="X128" s="275">
        <f t="shared" si="119"/>
        <v>0</v>
      </c>
      <c r="Y128" s="275">
        <f t="shared" si="112"/>
        <v>0</v>
      </c>
      <c r="Z128" s="283" t="e">
        <f t="shared" si="120"/>
        <v>#DIV/0!</v>
      </c>
      <c r="AA128" s="250"/>
      <c r="AB128" s="59"/>
      <c r="AC128" s="59"/>
      <c r="AD128" s="59"/>
      <c r="AE128" s="59"/>
      <c r="AF128" s="59"/>
      <c r="AG128" s="59"/>
    </row>
    <row r="129" spans="1:33" ht="30" customHeight="1" x14ac:dyDescent="0.2">
      <c r="A129" s="199" t="s">
        <v>17</v>
      </c>
      <c r="B129" s="200" t="s">
        <v>134</v>
      </c>
      <c r="C129" s="205" t="s">
        <v>135</v>
      </c>
      <c r="D129" s="203"/>
      <c r="E129" s="268">
        <f>SUM(E130:E132)</f>
        <v>0</v>
      </c>
      <c r="F129" s="70"/>
      <c r="G129" s="71">
        <f>SUM(G130:G132)</f>
        <v>0</v>
      </c>
      <c r="H129" s="268">
        <f>SUM(H130:H132)</f>
        <v>0</v>
      </c>
      <c r="I129" s="70"/>
      <c r="J129" s="71">
        <f>SUM(J130:J132)</f>
        <v>0</v>
      </c>
      <c r="K129" s="268">
        <f>SUM(K130:K132)</f>
        <v>0</v>
      </c>
      <c r="L129" s="70"/>
      <c r="M129" s="71">
        <f>SUM(M130:M132)</f>
        <v>0</v>
      </c>
      <c r="N129" s="268">
        <f>SUM(N130:N132)</f>
        <v>0</v>
      </c>
      <c r="O129" s="70"/>
      <c r="P129" s="71">
        <f>SUM(P130:P132)</f>
        <v>0</v>
      </c>
      <c r="Q129" s="268">
        <f>SUM(Q130:Q132)</f>
        <v>0</v>
      </c>
      <c r="R129" s="70"/>
      <c r="S129" s="71">
        <f>SUM(S130:S132)</f>
        <v>0</v>
      </c>
      <c r="T129" s="268">
        <f>SUM(T130:T132)</f>
        <v>0</v>
      </c>
      <c r="U129" s="70"/>
      <c r="V129" s="71">
        <f>SUM(V130:V132)</f>
        <v>0</v>
      </c>
      <c r="W129" s="72">
        <f>SUM(W130:W132)</f>
        <v>0</v>
      </c>
      <c r="X129" s="72">
        <f>SUM(X130:X132)</f>
        <v>0</v>
      </c>
      <c r="Y129" s="72">
        <f t="shared" si="112"/>
        <v>0</v>
      </c>
      <c r="Z129" s="72" t="e">
        <f>Y129/W129</f>
        <v>#DIV/0!</v>
      </c>
      <c r="AA129" s="251"/>
      <c r="AB129" s="59"/>
      <c r="AC129" s="59"/>
      <c r="AD129" s="59"/>
      <c r="AE129" s="59"/>
      <c r="AF129" s="59"/>
      <c r="AG129" s="59"/>
    </row>
    <row r="130" spans="1:33" ht="30" customHeight="1" x14ac:dyDescent="0.2">
      <c r="A130" s="50" t="s">
        <v>19</v>
      </c>
      <c r="B130" s="201" t="s">
        <v>136</v>
      </c>
      <c r="C130" s="206" t="s">
        <v>60</v>
      </c>
      <c r="D130" s="204" t="s">
        <v>61</v>
      </c>
      <c r="E130" s="54"/>
      <c r="F130" s="55"/>
      <c r="G130" s="56">
        <f t="shared" ref="G130:G132" si="127">E130*F130</f>
        <v>0</v>
      </c>
      <c r="H130" s="54"/>
      <c r="I130" s="55"/>
      <c r="J130" s="56">
        <f t="shared" ref="J130:J132" si="128">H130*I130</f>
        <v>0</v>
      </c>
      <c r="K130" s="54"/>
      <c r="L130" s="55"/>
      <c r="M130" s="56">
        <f>K130*L130</f>
        <v>0</v>
      </c>
      <c r="N130" s="54"/>
      <c r="O130" s="55"/>
      <c r="P130" s="56">
        <f>N130*O130</f>
        <v>0</v>
      </c>
      <c r="Q130" s="54"/>
      <c r="R130" s="55"/>
      <c r="S130" s="56">
        <f t="shared" ref="S130:S132" si="129">Q130*R130</f>
        <v>0</v>
      </c>
      <c r="T130" s="54"/>
      <c r="U130" s="55"/>
      <c r="V130" s="56">
        <f t="shared" ref="V130:V132" si="130">T130*U130</f>
        <v>0</v>
      </c>
      <c r="W130" s="57">
        <f>G130+M130+S130</f>
        <v>0</v>
      </c>
      <c r="X130" s="275">
        <f t="shared" si="119"/>
        <v>0</v>
      </c>
      <c r="Y130" s="275">
        <f t="shared" si="112"/>
        <v>0</v>
      </c>
      <c r="Z130" s="283" t="e">
        <f t="shared" si="120"/>
        <v>#DIV/0!</v>
      </c>
      <c r="AA130" s="241"/>
      <c r="AB130" s="58"/>
      <c r="AC130" s="59"/>
      <c r="AD130" s="59"/>
      <c r="AE130" s="59"/>
      <c r="AF130" s="59"/>
      <c r="AG130" s="59"/>
    </row>
    <row r="131" spans="1:33" ht="30" customHeight="1" x14ac:dyDescent="0.2">
      <c r="A131" s="50" t="s">
        <v>19</v>
      </c>
      <c r="B131" s="201" t="s">
        <v>137</v>
      </c>
      <c r="C131" s="206" t="s">
        <v>60</v>
      </c>
      <c r="D131" s="204" t="s">
        <v>61</v>
      </c>
      <c r="E131" s="54"/>
      <c r="F131" s="55"/>
      <c r="G131" s="56">
        <f t="shared" si="127"/>
        <v>0</v>
      </c>
      <c r="H131" s="54"/>
      <c r="I131" s="55"/>
      <c r="J131" s="56">
        <f t="shared" si="128"/>
        <v>0</v>
      </c>
      <c r="K131" s="54"/>
      <c r="L131" s="55"/>
      <c r="M131" s="56">
        <f t="shared" ref="M131:M132" si="131">K131*L131</f>
        <v>0</v>
      </c>
      <c r="N131" s="54"/>
      <c r="O131" s="55"/>
      <c r="P131" s="56">
        <f t="shared" ref="P131:P132" si="132">N131*O131</f>
        <v>0</v>
      </c>
      <c r="Q131" s="54"/>
      <c r="R131" s="55"/>
      <c r="S131" s="56">
        <f t="shared" si="129"/>
        <v>0</v>
      </c>
      <c r="T131" s="54"/>
      <c r="U131" s="55"/>
      <c r="V131" s="56">
        <f t="shared" si="130"/>
        <v>0</v>
      </c>
      <c r="W131" s="57">
        <f>G131+M131+S131</f>
        <v>0</v>
      </c>
      <c r="X131" s="275">
        <f t="shared" si="119"/>
        <v>0</v>
      </c>
      <c r="Y131" s="275">
        <f t="shared" si="112"/>
        <v>0</v>
      </c>
      <c r="Z131" s="283" t="e">
        <f t="shared" si="120"/>
        <v>#DIV/0!</v>
      </c>
      <c r="AA131" s="241"/>
      <c r="AB131" s="59"/>
      <c r="AC131" s="59"/>
      <c r="AD131" s="59"/>
      <c r="AE131" s="59"/>
      <c r="AF131" s="59"/>
      <c r="AG131" s="59"/>
    </row>
    <row r="132" spans="1:33" ht="30" customHeight="1" thickBot="1" x14ac:dyDescent="0.25">
      <c r="A132" s="60" t="s">
        <v>19</v>
      </c>
      <c r="B132" s="225" t="s">
        <v>138</v>
      </c>
      <c r="C132" s="226" t="s">
        <v>60</v>
      </c>
      <c r="D132" s="204" t="s">
        <v>61</v>
      </c>
      <c r="E132" s="75"/>
      <c r="F132" s="76"/>
      <c r="G132" s="77">
        <f t="shared" si="127"/>
        <v>0</v>
      </c>
      <c r="H132" s="75"/>
      <c r="I132" s="76"/>
      <c r="J132" s="77">
        <f t="shared" si="128"/>
        <v>0</v>
      </c>
      <c r="K132" s="75"/>
      <c r="L132" s="76"/>
      <c r="M132" s="77">
        <f t="shared" si="131"/>
        <v>0</v>
      </c>
      <c r="N132" s="75"/>
      <c r="O132" s="76"/>
      <c r="P132" s="77">
        <f t="shared" si="132"/>
        <v>0</v>
      </c>
      <c r="Q132" s="75"/>
      <c r="R132" s="76"/>
      <c r="S132" s="77">
        <f t="shared" si="129"/>
        <v>0</v>
      </c>
      <c r="T132" s="75"/>
      <c r="U132" s="76"/>
      <c r="V132" s="77">
        <f t="shared" si="130"/>
        <v>0</v>
      </c>
      <c r="W132" s="66">
        <f>G132+M132+S132</f>
        <v>0</v>
      </c>
      <c r="X132" s="275">
        <f t="shared" si="119"/>
        <v>0</v>
      </c>
      <c r="Y132" s="275">
        <f t="shared" si="112"/>
        <v>0</v>
      </c>
      <c r="Z132" s="283" t="e">
        <f t="shared" si="120"/>
        <v>#DIV/0!</v>
      </c>
      <c r="AA132" s="252"/>
      <c r="AB132" s="59"/>
      <c r="AC132" s="59"/>
      <c r="AD132" s="59"/>
      <c r="AE132" s="59"/>
      <c r="AF132" s="59"/>
      <c r="AG132" s="59"/>
    </row>
    <row r="133" spans="1:33" ht="39.75" customHeight="1" thickBot="1" x14ac:dyDescent="0.25">
      <c r="A133" s="459" t="s">
        <v>264</v>
      </c>
      <c r="B133" s="460"/>
      <c r="C133" s="460"/>
      <c r="D133" s="461"/>
      <c r="E133" s="90"/>
      <c r="F133" s="90"/>
      <c r="G133" s="89">
        <f>G121+G125+G129</f>
        <v>195000</v>
      </c>
      <c r="H133" s="90"/>
      <c r="I133" s="90"/>
      <c r="J133" s="89">
        <f>J121+J125+J129</f>
        <v>194025</v>
      </c>
      <c r="K133" s="90"/>
      <c r="L133" s="90"/>
      <c r="M133" s="89">
        <f>M121+M125+M129</f>
        <v>0</v>
      </c>
      <c r="N133" s="90"/>
      <c r="O133" s="90"/>
      <c r="P133" s="89">
        <f>P121+P125+P129</f>
        <v>0</v>
      </c>
      <c r="Q133" s="90"/>
      <c r="R133" s="90"/>
      <c r="S133" s="89">
        <f>S121+S125+S129</f>
        <v>0</v>
      </c>
      <c r="T133" s="90"/>
      <c r="U133" s="90"/>
      <c r="V133" s="89">
        <f>V121+V125+V129</f>
        <v>0</v>
      </c>
      <c r="W133" s="98">
        <f>W121+W125+W129</f>
        <v>195000</v>
      </c>
      <c r="X133" s="98">
        <f>X121+X125+X129</f>
        <v>194025</v>
      </c>
      <c r="Y133" s="98">
        <f t="shared" si="112"/>
        <v>975</v>
      </c>
      <c r="Z133" s="98">
        <f>Y133/W133</f>
        <v>5.0000000000000001E-3</v>
      </c>
      <c r="AA133" s="254"/>
      <c r="AC133" s="5"/>
      <c r="AD133" s="5"/>
      <c r="AE133" s="5"/>
      <c r="AF133" s="5"/>
      <c r="AG133" s="5"/>
    </row>
    <row r="134" spans="1:33" ht="30" customHeight="1" thickBot="1" x14ac:dyDescent="0.25">
      <c r="A134" s="120" t="s">
        <v>16</v>
      </c>
      <c r="B134" s="121">
        <v>6</v>
      </c>
      <c r="C134" s="122" t="s">
        <v>139</v>
      </c>
      <c r="D134" s="11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40"/>
      <c r="X134" s="40"/>
      <c r="Y134" s="281"/>
      <c r="Z134" s="40"/>
      <c r="AA134" s="248"/>
      <c r="AB134" s="5"/>
      <c r="AC134" s="5"/>
      <c r="AD134" s="5"/>
      <c r="AE134" s="5"/>
      <c r="AF134" s="5"/>
      <c r="AG134" s="5"/>
    </row>
    <row r="135" spans="1:33" ht="30" customHeight="1" x14ac:dyDescent="0.2">
      <c r="A135" s="41" t="s">
        <v>17</v>
      </c>
      <c r="B135" s="80" t="s">
        <v>140</v>
      </c>
      <c r="C135" s="123" t="s">
        <v>141</v>
      </c>
      <c r="D135" s="44"/>
      <c r="E135" s="45">
        <f>SUM(E136:E138)</f>
        <v>0</v>
      </c>
      <c r="F135" s="46"/>
      <c r="G135" s="47">
        <f>SUM(G136:G138)</f>
        <v>0</v>
      </c>
      <c r="H135" s="45">
        <f>SUM(H136:H138)</f>
        <v>0</v>
      </c>
      <c r="I135" s="46"/>
      <c r="J135" s="47">
        <f>SUM(J136:J138)</f>
        <v>0</v>
      </c>
      <c r="K135" s="45">
        <f>SUM(K136:K138)</f>
        <v>0</v>
      </c>
      <c r="L135" s="46"/>
      <c r="M135" s="47">
        <f>SUM(M136:M138)</f>
        <v>0</v>
      </c>
      <c r="N135" s="45">
        <f>SUM(N136:N138)</f>
        <v>0</v>
      </c>
      <c r="O135" s="46"/>
      <c r="P135" s="47">
        <f>SUM(P136:P138)</f>
        <v>0</v>
      </c>
      <c r="Q135" s="45">
        <f>SUM(Q136:Q138)</f>
        <v>0</v>
      </c>
      <c r="R135" s="46"/>
      <c r="S135" s="47">
        <f>SUM(S136:S138)</f>
        <v>0</v>
      </c>
      <c r="T135" s="45">
        <f>SUM(T136:T138)</f>
        <v>0</v>
      </c>
      <c r="U135" s="46"/>
      <c r="V135" s="47">
        <f>SUM(V136:V138)</f>
        <v>0</v>
      </c>
      <c r="W135" s="47">
        <f>SUM(W136:W138)</f>
        <v>0</v>
      </c>
      <c r="X135" s="47">
        <f>SUM(X136:X138)</f>
        <v>0</v>
      </c>
      <c r="Y135" s="47">
        <f t="shared" si="112"/>
        <v>0</v>
      </c>
      <c r="Z135" s="277" t="e">
        <f>Y135/W135</f>
        <v>#DIV/0!</v>
      </c>
      <c r="AA135" s="249"/>
      <c r="AB135" s="49"/>
      <c r="AC135" s="49"/>
      <c r="AD135" s="49"/>
      <c r="AE135" s="49"/>
      <c r="AF135" s="49"/>
      <c r="AG135" s="49"/>
    </row>
    <row r="136" spans="1:33" ht="30" customHeight="1" x14ac:dyDescent="0.2">
      <c r="A136" s="50" t="s">
        <v>19</v>
      </c>
      <c r="B136" s="51" t="s">
        <v>142</v>
      </c>
      <c r="C136" s="96" t="s">
        <v>143</v>
      </c>
      <c r="D136" s="53" t="s">
        <v>54</v>
      </c>
      <c r="E136" s="54"/>
      <c r="F136" s="55"/>
      <c r="G136" s="56">
        <f t="shared" ref="G136:G138" si="133">E136*F136</f>
        <v>0</v>
      </c>
      <c r="H136" s="54"/>
      <c r="I136" s="55"/>
      <c r="J136" s="56">
        <f t="shared" ref="J136:J138" si="134">H136*I136</f>
        <v>0</v>
      </c>
      <c r="K136" s="54"/>
      <c r="L136" s="55"/>
      <c r="M136" s="56">
        <f t="shared" ref="M136:M138" si="135">K136*L136</f>
        <v>0</v>
      </c>
      <c r="N136" s="54"/>
      <c r="O136" s="55"/>
      <c r="P136" s="56">
        <f t="shared" ref="P136:P138" si="136">N136*O136</f>
        <v>0</v>
      </c>
      <c r="Q136" s="54"/>
      <c r="R136" s="55"/>
      <c r="S136" s="56">
        <f t="shared" ref="S136:S138" si="137">Q136*R136</f>
        <v>0</v>
      </c>
      <c r="T136" s="54"/>
      <c r="U136" s="55"/>
      <c r="V136" s="56">
        <f t="shared" ref="V136:V138" si="138">T136*U136</f>
        <v>0</v>
      </c>
      <c r="W136" s="57">
        <f t="shared" ref="W136:W142" si="139">G136+M136+S136</f>
        <v>0</v>
      </c>
      <c r="X136" s="275">
        <f t="shared" ref="X136:X146" si="140">J136+P136+V136</f>
        <v>0</v>
      </c>
      <c r="Y136" s="275">
        <f t="shared" si="112"/>
        <v>0</v>
      </c>
      <c r="Z136" s="283" t="e">
        <f t="shared" ref="Z136:Z146" si="141">Y136/W136</f>
        <v>#DIV/0!</v>
      </c>
      <c r="AA136" s="241"/>
      <c r="AB136" s="59"/>
      <c r="AC136" s="59"/>
      <c r="AD136" s="59"/>
      <c r="AE136" s="59"/>
      <c r="AF136" s="59"/>
      <c r="AG136" s="59"/>
    </row>
    <row r="137" spans="1:33" ht="30" customHeight="1" x14ac:dyDescent="0.2">
      <c r="A137" s="50" t="s">
        <v>19</v>
      </c>
      <c r="B137" s="51" t="s">
        <v>144</v>
      </c>
      <c r="C137" s="96" t="s">
        <v>143</v>
      </c>
      <c r="D137" s="53" t="s">
        <v>54</v>
      </c>
      <c r="E137" s="54"/>
      <c r="F137" s="55"/>
      <c r="G137" s="56">
        <f t="shared" si="133"/>
        <v>0</v>
      </c>
      <c r="H137" s="54"/>
      <c r="I137" s="55"/>
      <c r="J137" s="56">
        <f t="shared" si="134"/>
        <v>0</v>
      </c>
      <c r="K137" s="54"/>
      <c r="L137" s="55"/>
      <c r="M137" s="56">
        <f t="shared" si="135"/>
        <v>0</v>
      </c>
      <c r="N137" s="54"/>
      <c r="O137" s="55"/>
      <c r="P137" s="56">
        <f t="shared" si="136"/>
        <v>0</v>
      </c>
      <c r="Q137" s="54"/>
      <c r="R137" s="55"/>
      <c r="S137" s="56">
        <f t="shared" si="137"/>
        <v>0</v>
      </c>
      <c r="T137" s="54"/>
      <c r="U137" s="55"/>
      <c r="V137" s="56">
        <f t="shared" si="138"/>
        <v>0</v>
      </c>
      <c r="W137" s="57">
        <f t="shared" si="139"/>
        <v>0</v>
      </c>
      <c r="X137" s="275">
        <f t="shared" si="140"/>
        <v>0</v>
      </c>
      <c r="Y137" s="275">
        <f t="shared" si="112"/>
        <v>0</v>
      </c>
      <c r="Z137" s="283" t="e">
        <f t="shared" si="141"/>
        <v>#DIV/0!</v>
      </c>
      <c r="AA137" s="241"/>
      <c r="AB137" s="59"/>
      <c r="AC137" s="59"/>
      <c r="AD137" s="59"/>
      <c r="AE137" s="59"/>
      <c r="AF137" s="59"/>
      <c r="AG137" s="59"/>
    </row>
    <row r="138" spans="1:33" ht="30" customHeight="1" thickBot="1" x14ac:dyDescent="0.25">
      <c r="A138" s="60" t="s">
        <v>19</v>
      </c>
      <c r="B138" s="61" t="s">
        <v>145</v>
      </c>
      <c r="C138" s="88" t="s">
        <v>143</v>
      </c>
      <c r="D138" s="62" t="s">
        <v>54</v>
      </c>
      <c r="E138" s="63"/>
      <c r="F138" s="64"/>
      <c r="G138" s="65">
        <f t="shared" si="133"/>
        <v>0</v>
      </c>
      <c r="H138" s="63"/>
      <c r="I138" s="64"/>
      <c r="J138" s="65">
        <f t="shared" si="134"/>
        <v>0</v>
      </c>
      <c r="K138" s="63"/>
      <c r="L138" s="64"/>
      <c r="M138" s="65">
        <f t="shared" si="135"/>
        <v>0</v>
      </c>
      <c r="N138" s="63"/>
      <c r="O138" s="64"/>
      <c r="P138" s="65">
        <f t="shared" si="136"/>
        <v>0</v>
      </c>
      <c r="Q138" s="63"/>
      <c r="R138" s="64"/>
      <c r="S138" s="65">
        <f t="shared" si="137"/>
        <v>0</v>
      </c>
      <c r="T138" s="63"/>
      <c r="U138" s="64"/>
      <c r="V138" s="65">
        <f t="shared" si="138"/>
        <v>0</v>
      </c>
      <c r="W138" s="66">
        <f t="shared" si="139"/>
        <v>0</v>
      </c>
      <c r="X138" s="275">
        <f t="shared" si="140"/>
        <v>0</v>
      </c>
      <c r="Y138" s="275">
        <f t="shared" si="112"/>
        <v>0</v>
      </c>
      <c r="Z138" s="283" t="e">
        <f t="shared" si="141"/>
        <v>#DIV/0!</v>
      </c>
      <c r="AA138" s="250"/>
      <c r="AB138" s="59"/>
      <c r="AC138" s="59"/>
      <c r="AD138" s="59"/>
      <c r="AE138" s="59"/>
      <c r="AF138" s="59"/>
      <c r="AG138" s="59"/>
    </row>
    <row r="139" spans="1:33" ht="30" customHeight="1" x14ac:dyDescent="0.2">
      <c r="A139" s="41" t="s">
        <v>16</v>
      </c>
      <c r="B139" s="80" t="s">
        <v>146</v>
      </c>
      <c r="C139" s="124" t="s">
        <v>147</v>
      </c>
      <c r="D139" s="68"/>
      <c r="E139" s="69">
        <f>SUM(E140:E142)</f>
        <v>0</v>
      </c>
      <c r="F139" s="70"/>
      <c r="G139" s="71">
        <f>SUM(G140:G142)</f>
        <v>0</v>
      </c>
      <c r="H139" s="69">
        <f>SUM(H140:H142)</f>
        <v>0</v>
      </c>
      <c r="I139" s="70"/>
      <c r="J139" s="71">
        <f>SUM(J140:J142)</f>
        <v>0</v>
      </c>
      <c r="K139" s="69">
        <f>SUM(K140:K142)</f>
        <v>0</v>
      </c>
      <c r="L139" s="70"/>
      <c r="M139" s="71">
        <f>SUM(M140:M142)</f>
        <v>0</v>
      </c>
      <c r="N139" s="69">
        <f>SUM(N140:N142)</f>
        <v>0</v>
      </c>
      <c r="O139" s="70"/>
      <c r="P139" s="71">
        <f>SUM(P140:P142)</f>
        <v>0</v>
      </c>
      <c r="Q139" s="69">
        <f>SUM(Q140:Q142)</f>
        <v>0</v>
      </c>
      <c r="R139" s="70"/>
      <c r="S139" s="71">
        <f>SUM(S140:S142)</f>
        <v>0</v>
      </c>
      <c r="T139" s="69">
        <f>SUM(T140:T142)</f>
        <v>0</v>
      </c>
      <c r="U139" s="70"/>
      <c r="V139" s="71">
        <f>SUM(V140:V142)</f>
        <v>0</v>
      </c>
      <c r="W139" s="71">
        <f>SUM(W140:W142)</f>
        <v>0</v>
      </c>
      <c r="X139" s="71">
        <f>SUM(X140:X142)</f>
        <v>0</v>
      </c>
      <c r="Y139" s="71">
        <f t="shared" si="112"/>
        <v>0</v>
      </c>
      <c r="Z139" s="71" t="e">
        <f>Y139/W139</f>
        <v>#DIV/0!</v>
      </c>
      <c r="AA139" s="251"/>
      <c r="AB139" s="49"/>
      <c r="AC139" s="49"/>
      <c r="AD139" s="49"/>
      <c r="AE139" s="49"/>
      <c r="AF139" s="49"/>
      <c r="AG139" s="49"/>
    </row>
    <row r="140" spans="1:33" ht="30" customHeight="1" x14ac:dyDescent="0.2">
      <c r="A140" s="50" t="s">
        <v>19</v>
      </c>
      <c r="B140" s="51" t="s">
        <v>148</v>
      </c>
      <c r="C140" s="96" t="s">
        <v>143</v>
      </c>
      <c r="D140" s="53" t="s">
        <v>54</v>
      </c>
      <c r="E140" s="54"/>
      <c r="F140" s="55"/>
      <c r="G140" s="56">
        <f t="shared" ref="G140:G142" si="142">E140*F140</f>
        <v>0</v>
      </c>
      <c r="H140" s="54"/>
      <c r="I140" s="55"/>
      <c r="J140" s="56">
        <f t="shared" ref="J140:J142" si="143">H140*I140</f>
        <v>0</v>
      </c>
      <c r="K140" s="54"/>
      <c r="L140" s="55"/>
      <c r="M140" s="56">
        <f t="shared" ref="M140:M142" si="144">K140*L140</f>
        <v>0</v>
      </c>
      <c r="N140" s="54"/>
      <c r="O140" s="55"/>
      <c r="P140" s="56">
        <f t="shared" ref="P140:P142" si="145">N140*O140</f>
        <v>0</v>
      </c>
      <c r="Q140" s="54"/>
      <c r="R140" s="55"/>
      <c r="S140" s="56">
        <f t="shared" ref="S140:S142" si="146">Q140*R140</f>
        <v>0</v>
      </c>
      <c r="T140" s="54"/>
      <c r="U140" s="55"/>
      <c r="V140" s="56">
        <f t="shared" ref="V140:V142" si="147">T140*U140</f>
        <v>0</v>
      </c>
      <c r="W140" s="57">
        <f t="shared" si="139"/>
        <v>0</v>
      </c>
      <c r="X140" s="275">
        <f t="shared" si="140"/>
        <v>0</v>
      </c>
      <c r="Y140" s="275">
        <f t="shared" si="112"/>
        <v>0</v>
      </c>
      <c r="Z140" s="283" t="e">
        <f t="shared" si="141"/>
        <v>#DIV/0!</v>
      </c>
      <c r="AA140" s="241"/>
      <c r="AB140" s="59"/>
      <c r="AC140" s="59"/>
      <c r="AD140" s="59"/>
      <c r="AE140" s="59"/>
      <c r="AF140" s="59"/>
      <c r="AG140" s="59"/>
    </row>
    <row r="141" spans="1:33" ht="30" customHeight="1" x14ac:dyDescent="0.2">
      <c r="A141" s="50" t="s">
        <v>19</v>
      </c>
      <c r="B141" s="51" t="s">
        <v>149</v>
      </c>
      <c r="C141" s="96" t="s">
        <v>143</v>
      </c>
      <c r="D141" s="53" t="s">
        <v>54</v>
      </c>
      <c r="E141" s="54"/>
      <c r="F141" s="55"/>
      <c r="G141" s="56">
        <f t="shared" si="142"/>
        <v>0</v>
      </c>
      <c r="H141" s="54"/>
      <c r="I141" s="55"/>
      <c r="J141" s="56">
        <f t="shared" si="143"/>
        <v>0</v>
      </c>
      <c r="K141" s="54"/>
      <c r="L141" s="55"/>
      <c r="M141" s="56">
        <f t="shared" si="144"/>
        <v>0</v>
      </c>
      <c r="N141" s="54"/>
      <c r="O141" s="55"/>
      <c r="P141" s="56">
        <f t="shared" si="145"/>
        <v>0</v>
      </c>
      <c r="Q141" s="54"/>
      <c r="R141" s="55"/>
      <c r="S141" s="56">
        <f t="shared" si="146"/>
        <v>0</v>
      </c>
      <c r="T141" s="54"/>
      <c r="U141" s="55"/>
      <c r="V141" s="56">
        <f t="shared" si="147"/>
        <v>0</v>
      </c>
      <c r="W141" s="57">
        <f t="shared" si="139"/>
        <v>0</v>
      </c>
      <c r="X141" s="275">
        <f t="shared" si="140"/>
        <v>0</v>
      </c>
      <c r="Y141" s="275">
        <f t="shared" si="112"/>
        <v>0</v>
      </c>
      <c r="Z141" s="283" t="e">
        <f t="shared" si="141"/>
        <v>#DIV/0!</v>
      </c>
      <c r="AA141" s="241"/>
      <c r="AB141" s="59"/>
      <c r="AC141" s="59"/>
      <c r="AD141" s="59"/>
      <c r="AE141" s="59"/>
      <c r="AF141" s="59"/>
      <c r="AG141" s="59"/>
    </row>
    <row r="142" spans="1:33" ht="30" customHeight="1" thickBot="1" x14ac:dyDescent="0.25">
      <c r="A142" s="60" t="s">
        <v>19</v>
      </c>
      <c r="B142" s="61" t="s">
        <v>150</v>
      </c>
      <c r="C142" s="88" t="s">
        <v>143</v>
      </c>
      <c r="D142" s="62" t="s">
        <v>54</v>
      </c>
      <c r="E142" s="63"/>
      <c r="F142" s="64"/>
      <c r="G142" s="65">
        <f t="shared" si="142"/>
        <v>0</v>
      </c>
      <c r="H142" s="63"/>
      <c r="I142" s="64"/>
      <c r="J142" s="65">
        <f t="shared" si="143"/>
        <v>0</v>
      </c>
      <c r="K142" s="63"/>
      <c r="L142" s="64"/>
      <c r="M142" s="65">
        <f t="shared" si="144"/>
        <v>0</v>
      </c>
      <c r="N142" s="63"/>
      <c r="O142" s="64"/>
      <c r="P142" s="65">
        <f t="shared" si="145"/>
        <v>0</v>
      </c>
      <c r="Q142" s="63"/>
      <c r="R142" s="64"/>
      <c r="S142" s="65">
        <f t="shared" si="146"/>
        <v>0</v>
      </c>
      <c r="T142" s="63"/>
      <c r="U142" s="64"/>
      <c r="V142" s="65">
        <f t="shared" si="147"/>
        <v>0</v>
      </c>
      <c r="W142" s="66">
        <f t="shared" si="139"/>
        <v>0</v>
      </c>
      <c r="X142" s="275">
        <f t="shared" si="140"/>
        <v>0</v>
      </c>
      <c r="Y142" s="275">
        <f t="shared" si="112"/>
        <v>0</v>
      </c>
      <c r="Z142" s="283" t="e">
        <f t="shared" si="141"/>
        <v>#DIV/0!</v>
      </c>
      <c r="AA142" s="250"/>
      <c r="AB142" s="59"/>
      <c r="AC142" s="59"/>
      <c r="AD142" s="59"/>
      <c r="AE142" s="59"/>
      <c r="AF142" s="59"/>
      <c r="AG142" s="59"/>
    </row>
    <row r="143" spans="1:33" ht="30" customHeight="1" x14ac:dyDescent="0.2">
      <c r="A143" s="41" t="s">
        <v>16</v>
      </c>
      <c r="B143" s="80" t="s">
        <v>151</v>
      </c>
      <c r="C143" s="124" t="s">
        <v>152</v>
      </c>
      <c r="D143" s="68"/>
      <c r="E143" s="69">
        <f>SUM(E144:E146)</f>
        <v>0</v>
      </c>
      <c r="F143" s="70"/>
      <c r="G143" s="71">
        <f>SUM(G144:G146)</f>
        <v>0</v>
      </c>
      <c r="H143" s="69">
        <f>SUM(H144:H146)</f>
        <v>0</v>
      </c>
      <c r="I143" s="70"/>
      <c r="J143" s="71">
        <f>SUM(J144:J146)</f>
        <v>0</v>
      </c>
      <c r="K143" s="69">
        <f>SUM(K144:K146)</f>
        <v>0</v>
      </c>
      <c r="L143" s="70"/>
      <c r="M143" s="71">
        <f>SUM(M144:M146)</f>
        <v>0</v>
      </c>
      <c r="N143" s="69">
        <f>SUM(N144:N146)</f>
        <v>0</v>
      </c>
      <c r="O143" s="70"/>
      <c r="P143" s="71">
        <f>SUM(P144:P146)</f>
        <v>0</v>
      </c>
      <c r="Q143" s="69">
        <f>SUM(Q144:Q146)</f>
        <v>0</v>
      </c>
      <c r="R143" s="70"/>
      <c r="S143" s="71">
        <f>SUM(S144:S146)</f>
        <v>0</v>
      </c>
      <c r="T143" s="69">
        <f>SUM(T144:T146)</f>
        <v>0</v>
      </c>
      <c r="U143" s="70"/>
      <c r="V143" s="71">
        <f>SUM(V144:V146)</f>
        <v>0</v>
      </c>
      <c r="W143" s="71">
        <f>SUM(W144:W146)</f>
        <v>0</v>
      </c>
      <c r="X143" s="71">
        <f>SUM(X144:X146)</f>
        <v>0</v>
      </c>
      <c r="Y143" s="71">
        <f t="shared" si="112"/>
        <v>0</v>
      </c>
      <c r="Z143" s="71" t="e">
        <f>Y143/W143</f>
        <v>#DIV/0!</v>
      </c>
      <c r="AA143" s="251"/>
      <c r="AB143" s="49"/>
      <c r="AC143" s="49"/>
      <c r="AD143" s="49"/>
      <c r="AE143" s="49"/>
      <c r="AF143" s="49"/>
      <c r="AG143" s="49"/>
    </row>
    <row r="144" spans="1:33" ht="30" customHeight="1" x14ac:dyDescent="0.2">
      <c r="A144" s="50" t="s">
        <v>19</v>
      </c>
      <c r="B144" s="51" t="s">
        <v>153</v>
      </c>
      <c r="C144" s="96" t="s">
        <v>143</v>
      </c>
      <c r="D144" s="53" t="s">
        <v>54</v>
      </c>
      <c r="E144" s="54"/>
      <c r="F144" s="55"/>
      <c r="G144" s="56">
        <f t="shared" ref="G144:G146" si="148">E144*F144</f>
        <v>0</v>
      </c>
      <c r="H144" s="54"/>
      <c r="I144" s="55"/>
      <c r="J144" s="56">
        <f t="shared" ref="J144:J146" si="149">H144*I144</f>
        <v>0</v>
      </c>
      <c r="K144" s="54"/>
      <c r="L144" s="55"/>
      <c r="M144" s="56">
        <f t="shared" ref="M144:M146" si="150">K144*L144</f>
        <v>0</v>
      </c>
      <c r="N144" s="54"/>
      <c r="O144" s="55"/>
      <c r="P144" s="56">
        <f t="shared" ref="P144:P146" si="151">N144*O144</f>
        <v>0</v>
      </c>
      <c r="Q144" s="54"/>
      <c r="R144" s="55"/>
      <c r="S144" s="56">
        <f t="shared" ref="S144:S146" si="152">Q144*R144</f>
        <v>0</v>
      </c>
      <c r="T144" s="54"/>
      <c r="U144" s="55"/>
      <c r="V144" s="56">
        <f t="shared" ref="V144:V146" si="153">T144*U144</f>
        <v>0</v>
      </c>
      <c r="W144" s="57">
        <f>G144+M144+S144</f>
        <v>0</v>
      </c>
      <c r="X144" s="275">
        <f t="shared" si="140"/>
        <v>0</v>
      </c>
      <c r="Y144" s="275">
        <f t="shared" si="112"/>
        <v>0</v>
      </c>
      <c r="Z144" s="283" t="e">
        <f t="shared" si="141"/>
        <v>#DIV/0!</v>
      </c>
      <c r="AA144" s="241"/>
      <c r="AB144" s="59"/>
      <c r="AC144" s="59"/>
      <c r="AD144" s="59"/>
      <c r="AE144" s="59"/>
      <c r="AF144" s="59"/>
      <c r="AG144" s="59"/>
    </row>
    <row r="145" spans="1:33" ht="30" customHeight="1" x14ac:dyDescent="0.2">
      <c r="A145" s="50" t="s">
        <v>19</v>
      </c>
      <c r="B145" s="51" t="s">
        <v>154</v>
      </c>
      <c r="C145" s="96" t="s">
        <v>143</v>
      </c>
      <c r="D145" s="53" t="s">
        <v>54</v>
      </c>
      <c r="E145" s="54"/>
      <c r="F145" s="55"/>
      <c r="G145" s="56">
        <f t="shared" si="148"/>
        <v>0</v>
      </c>
      <c r="H145" s="54"/>
      <c r="I145" s="55"/>
      <c r="J145" s="56">
        <f t="shared" si="149"/>
        <v>0</v>
      </c>
      <c r="K145" s="54"/>
      <c r="L145" s="55"/>
      <c r="M145" s="56">
        <f t="shared" si="150"/>
        <v>0</v>
      </c>
      <c r="N145" s="54"/>
      <c r="O145" s="55"/>
      <c r="P145" s="56">
        <f t="shared" si="151"/>
        <v>0</v>
      </c>
      <c r="Q145" s="54"/>
      <c r="R145" s="55"/>
      <c r="S145" s="56">
        <f t="shared" si="152"/>
        <v>0</v>
      </c>
      <c r="T145" s="54"/>
      <c r="U145" s="55"/>
      <c r="V145" s="56">
        <f t="shared" si="153"/>
        <v>0</v>
      </c>
      <c r="W145" s="57">
        <f>G145+M145+S145</f>
        <v>0</v>
      </c>
      <c r="X145" s="275">
        <f t="shared" si="140"/>
        <v>0</v>
      </c>
      <c r="Y145" s="275">
        <f t="shared" si="112"/>
        <v>0</v>
      </c>
      <c r="Z145" s="283" t="e">
        <f t="shared" si="141"/>
        <v>#DIV/0!</v>
      </c>
      <c r="AA145" s="241"/>
      <c r="AB145" s="59"/>
      <c r="AC145" s="59"/>
      <c r="AD145" s="59"/>
      <c r="AE145" s="59"/>
      <c r="AF145" s="59"/>
      <c r="AG145" s="59"/>
    </row>
    <row r="146" spans="1:33" ht="30" customHeight="1" thickBot="1" x14ac:dyDescent="0.25">
      <c r="A146" s="60" t="s">
        <v>19</v>
      </c>
      <c r="B146" s="61" t="s">
        <v>155</v>
      </c>
      <c r="C146" s="88" t="s">
        <v>143</v>
      </c>
      <c r="D146" s="62" t="s">
        <v>54</v>
      </c>
      <c r="E146" s="75"/>
      <c r="F146" s="76"/>
      <c r="G146" s="77">
        <f t="shared" si="148"/>
        <v>0</v>
      </c>
      <c r="H146" s="75"/>
      <c r="I146" s="76"/>
      <c r="J146" s="77">
        <f t="shared" si="149"/>
        <v>0</v>
      </c>
      <c r="K146" s="75"/>
      <c r="L146" s="76"/>
      <c r="M146" s="77">
        <f t="shared" si="150"/>
        <v>0</v>
      </c>
      <c r="N146" s="75"/>
      <c r="O146" s="76"/>
      <c r="P146" s="77">
        <f t="shared" si="151"/>
        <v>0</v>
      </c>
      <c r="Q146" s="75"/>
      <c r="R146" s="76"/>
      <c r="S146" s="77">
        <f t="shared" si="152"/>
        <v>0</v>
      </c>
      <c r="T146" s="75"/>
      <c r="U146" s="76"/>
      <c r="V146" s="77">
        <f t="shared" si="153"/>
        <v>0</v>
      </c>
      <c r="W146" s="66">
        <f>G146+M146+S146</f>
        <v>0</v>
      </c>
      <c r="X146" s="279">
        <f t="shared" si="140"/>
        <v>0</v>
      </c>
      <c r="Y146" s="279">
        <f t="shared" si="112"/>
        <v>0</v>
      </c>
      <c r="Z146" s="365" t="e">
        <f t="shared" si="141"/>
        <v>#DIV/0!</v>
      </c>
      <c r="AA146" s="250"/>
      <c r="AB146" s="59"/>
      <c r="AC146" s="59"/>
      <c r="AD146" s="59"/>
      <c r="AE146" s="59"/>
      <c r="AF146" s="59"/>
      <c r="AG146" s="59"/>
    </row>
    <row r="147" spans="1:33" ht="30" customHeight="1" thickBot="1" x14ac:dyDescent="0.25">
      <c r="A147" s="111" t="s">
        <v>156</v>
      </c>
      <c r="B147" s="112"/>
      <c r="C147" s="113"/>
      <c r="D147" s="114"/>
      <c r="E147" s="115">
        <f>E143+E139+E135</f>
        <v>0</v>
      </c>
      <c r="F147" s="90"/>
      <c r="G147" s="89">
        <f>G143+G139+G135</f>
        <v>0</v>
      </c>
      <c r="H147" s="115">
        <f>H143+H139+H135</f>
        <v>0</v>
      </c>
      <c r="I147" s="90"/>
      <c r="J147" s="89">
        <f>J143+J139+J135</f>
        <v>0</v>
      </c>
      <c r="K147" s="91">
        <f>K143+K139+K135</f>
        <v>0</v>
      </c>
      <c r="L147" s="90"/>
      <c r="M147" s="89">
        <f>M143+M139+M135</f>
        <v>0</v>
      </c>
      <c r="N147" s="91">
        <f>N143+N139+N135</f>
        <v>0</v>
      </c>
      <c r="O147" s="90"/>
      <c r="P147" s="89">
        <f>P143+P139+P135</f>
        <v>0</v>
      </c>
      <c r="Q147" s="91">
        <f>Q143+Q139+Q135</f>
        <v>0</v>
      </c>
      <c r="R147" s="90"/>
      <c r="S147" s="89">
        <f>S143+S139+S135</f>
        <v>0</v>
      </c>
      <c r="T147" s="91">
        <f>T143+T139+T135</f>
        <v>0</v>
      </c>
      <c r="U147" s="90"/>
      <c r="V147" s="316">
        <f>V143+V139+V135</f>
        <v>0</v>
      </c>
      <c r="W147" s="368">
        <f>W143+W139+W135</f>
        <v>0</v>
      </c>
      <c r="X147" s="369">
        <f>X143+X139+X135</f>
        <v>0</v>
      </c>
      <c r="Y147" s="369">
        <f t="shared" si="112"/>
        <v>0</v>
      </c>
      <c r="Z147" s="369" t="e">
        <f>Y147/W147</f>
        <v>#DIV/0!</v>
      </c>
      <c r="AA147" s="370"/>
      <c r="AB147" s="5"/>
      <c r="AC147" s="5"/>
      <c r="AD147" s="5"/>
      <c r="AE147" s="5"/>
      <c r="AF147" s="5"/>
      <c r="AG147" s="5"/>
    </row>
    <row r="148" spans="1:33" ht="30" customHeight="1" thickBot="1" x14ac:dyDescent="0.25">
      <c r="A148" s="120" t="s">
        <v>16</v>
      </c>
      <c r="B148" s="93">
        <v>7</v>
      </c>
      <c r="C148" s="122" t="s">
        <v>157</v>
      </c>
      <c r="D148" s="11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66"/>
      <c r="X148" s="366"/>
      <c r="Y148" s="325"/>
      <c r="Z148" s="366"/>
      <c r="AA148" s="367"/>
      <c r="AB148" s="5"/>
      <c r="AC148" s="5"/>
      <c r="AD148" s="5"/>
      <c r="AE148" s="5"/>
      <c r="AF148" s="5"/>
      <c r="AG148" s="5"/>
    </row>
    <row r="149" spans="1:33" ht="30" customHeight="1" x14ac:dyDescent="0.2">
      <c r="A149" s="50" t="s">
        <v>19</v>
      </c>
      <c r="B149" s="51" t="s">
        <v>158</v>
      </c>
      <c r="C149" s="96" t="s">
        <v>159</v>
      </c>
      <c r="D149" s="53" t="s">
        <v>54</v>
      </c>
      <c r="E149" s="54">
        <v>2</v>
      </c>
      <c r="F149" s="55">
        <v>5000</v>
      </c>
      <c r="G149" s="56">
        <f t="shared" ref="G149:G160" si="154">E149*F149</f>
        <v>10000</v>
      </c>
      <c r="H149" s="54"/>
      <c r="I149" s="55"/>
      <c r="J149" s="56">
        <f t="shared" ref="J149:J160" si="155">H149*I149</f>
        <v>0</v>
      </c>
      <c r="K149" s="54"/>
      <c r="L149" s="55"/>
      <c r="M149" s="56">
        <f t="shared" ref="M149:M160" si="156">K149*L149</f>
        <v>0</v>
      </c>
      <c r="N149" s="54"/>
      <c r="O149" s="55"/>
      <c r="P149" s="56">
        <f t="shared" ref="P149:P160" si="157">N149*O149</f>
        <v>0</v>
      </c>
      <c r="Q149" s="54"/>
      <c r="R149" s="55"/>
      <c r="S149" s="56">
        <f t="shared" ref="S149:S160" si="158">Q149*R149</f>
        <v>0</v>
      </c>
      <c r="T149" s="54"/>
      <c r="U149" s="55"/>
      <c r="V149" s="352">
        <f t="shared" ref="V149:V160" si="159">T149*U149</f>
        <v>0</v>
      </c>
      <c r="W149" s="376">
        <f t="shared" ref="W149:W160" si="160">G149+M149+S149</f>
        <v>10000</v>
      </c>
      <c r="X149" s="377">
        <f t="shared" ref="X149:X160" si="161">J149+P149+V149</f>
        <v>0</v>
      </c>
      <c r="Y149" s="377">
        <f t="shared" si="112"/>
        <v>10000</v>
      </c>
      <c r="Z149" s="378">
        <f t="shared" ref="Z149:Z160" si="162">Y149/W149</f>
        <v>1</v>
      </c>
      <c r="AA149" s="379"/>
      <c r="AB149" s="59"/>
      <c r="AC149" s="59"/>
      <c r="AD149" s="59"/>
      <c r="AE149" s="59"/>
      <c r="AF149" s="59"/>
      <c r="AG149" s="59"/>
    </row>
    <row r="150" spans="1:33" ht="30" customHeight="1" x14ac:dyDescent="0.2">
      <c r="A150" s="50" t="s">
        <v>19</v>
      </c>
      <c r="B150" s="51" t="s">
        <v>160</v>
      </c>
      <c r="C150" s="96" t="s">
        <v>161</v>
      </c>
      <c r="D150" s="53" t="s">
        <v>54</v>
      </c>
      <c r="E150" s="54"/>
      <c r="F150" s="55"/>
      <c r="G150" s="56">
        <f t="shared" si="154"/>
        <v>0</v>
      </c>
      <c r="H150" s="54"/>
      <c r="I150" s="55"/>
      <c r="J150" s="56">
        <f t="shared" si="155"/>
        <v>0</v>
      </c>
      <c r="K150" s="54"/>
      <c r="L150" s="55"/>
      <c r="M150" s="56">
        <f t="shared" si="156"/>
        <v>0</v>
      </c>
      <c r="N150" s="54"/>
      <c r="O150" s="55"/>
      <c r="P150" s="56">
        <f t="shared" si="157"/>
        <v>0</v>
      </c>
      <c r="Q150" s="54"/>
      <c r="R150" s="55"/>
      <c r="S150" s="56">
        <f t="shared" si="158"/>
        <v>0</v>
      </c>
      <c r="T150" s="54"/>
      <c r="U150" s="55"/>
      <c r="V150" s="352">
        <f t="shared" si="159"/>
        <v>0</v>
      </c>
      <c r="W150" s="357">
        <f t="shared" si="160"/>
        <v>0</v>
      </c>
      <c r="X150" s="358">
        <f t="shared" si="161"/>
        <v>0</v>
      </c>
      <c r="Y150" s="358">
        <f t="shared" si="112"/>
        <v>0</v>
      </c>
      <c r="Z150" s="359" t="e">
        <f t="shared" si="162"/>
        <v>#DIV/0!</v>
      </c>
      <c r="AA150" s="360"/>
      <c r="AB150" s="59"/>
      <c r="AC150" s="59"/>
      <c r="AD150" s="59"/>
      <c r="AE150" s="59"/>
      <c r="AF150" s="59"/>
      <c r="AG150" s="59"/>
    </row>
    <row r="151" spans="1:33" ht="30" customHeight="1" x14ac:dyDescent="0.2">
      <c r="A151" s="50" t="s">
        <v>19</v>
      </c>
      <c r="B151" s="51" t="s">
        <v>162</v>
      </c>
      <c r="C151" s="96" t="s">
        <v>163</v>
      </c>
      <c r="D151" s="53" t="s">
        <v>54</v>
      </c>
      <c r="E151" s="54"/>
      <c r="F151" s="55"/>
      <c r="G151" s="56">
        <f t="shared" si="154"/>
        <v>0</v>
      </c>
      <c r="H151" s="54"/>
      <c r="I151" s="55"/>
      <c r="J151" s="56">
        <f t="shared" si="155"/>
        <v>0</v>
      </c>
      <c r="K151" s="54"/>
      <c r="L151" s="55"/>
      <c r="M151" s="56">
        <f t="shared" si="156"/>
        <v>0</v>
      </c>
      <c r="N151" s="54"/>
      <c r="O151" s="55"/>
      <c r="P151" s="56">
        <f t="shared" si="157"/>
        <v>0</v>
      </c>
      <c r="Q151" s="54"/>
      <c r="R151" s="55"/>
      <c r="S151" s="56">
        <f t="shared" si="158"/>
        <v>0</v>
      </c>
      <c r="T151" s="54"/>
      <c r="U151" s="55"/>
      <c r="V151" s="352">
        <f t="shared" si="159"/>
        <v>0</v>
      </c>
      <c r="W151" s="357">
        <f t="shared" si="160"/>
        <v>0</v>
      </c>
      <c r="X151" s="358">
        <f t="shared" si="161"/>
        <v>0</v>
      </c>
      <c r="Y151" s="358">
        <f t="shared" si="112"/>
        <v>0</v>
      </c>
      <c r="Z151" s="359" t="e">
        <f t="shared" si="162"/>
        <v>#DIV/0!</v>
      </c>
      <c r="AA151" s="360"/>
      <c r="AB151" s="59"/>
      <c r="AC151" s="59"/>
      <c r="AD151" s="59"/>
      <c r="AE151" s="59"/>
      <c r="AF151" s="59"/>
      <c r="AG151" s="59"/>
    </row>
    <row r="152" spans="1:33" ht="30" customHeight="1" x14ac:dyDescent="0.2">
      <c r="A152" s="50" t="s">
        <v>19</v>
      </c>
      <c r="B152" s="51" t="s">
        <v>164</v>
      </c>
      <c r="C152" s="96" t="s">
        <v>165</v>
      </c>
      <c r="D152" s="53" t="s">
        <v>54</v>
      </c>
      <c r="E152" s="54"/>
      <c r="F152" s="55"/>
      <c r="G152" s="56">
        <f t="shared" si="154"/>
        <v>0</v>
      </c>
      <c r="H152" s="54"/>
      <c r="I152" s="55"/>
      <c r="J152" s="56">
        <f t="shared" si="155"/>
        <v>0</v>
      </c>
      <c r="K152" s="54"/>
      <c r="L152" s="55"/>
      <c r="M152" s="56">
        <f t="shared" si="156"/>
        <v>0</v>
      </c>
      <c r="N152" s="54"/>
      <c r="O152" s="55"/>
      <c r="P152" s="56">
        <f t="shared" si="157"/>
        <v>0</v>
      </c>
      <c r="Q152" s="54"/>
      <c r="R152" s="55"/>
      <c r="S152" s="56">
        <f t="shared" si="158"/>
        <v>0</v>
      </c>
      <c r="T152" s="54"/>
      <c r="U152" s="55"/>
      <c r="V152" s="352">
        <f t="shared" si="159"/>
        <v>0</v>
      </c>
      <c r="W152" s="357">
        <f t="shared" si="160"/>
        <v>0</v>
      </c>
      <c r="X152" s="358">
        <f t="shared" si="161"/>
        <v>0</v>
      </c>
      <c r="Y152" s="358">
        <f t="shared" si="112"/>
        <v>0</v>
      </c>
      <c r="Z152" s="359" t="e">
        <f t="shared" si="162"/>
        <v>#DIV/0!</v>
      </c>
      <c r="AA152" s="360"/>
      <c r="AB152" s="59"/>
      <c r="AC152" s="59"/>
      <c r="AD152" s="59"/>
      <c r="AE152" s="59"/>
      <c r="AF152" s="59"/>
      <c r="AG152" s="59"/>
    </row>
    <row r="153" spans="1:33" ht="30" customHeight="1" x14ac:dyDescent="0.2">
      <c r="A153" s="50" t="s">
        <v>19</v>
      </c>
      <c r="B153" s="51" t="s">
        <v>166</v>
      </c>
      <c r="C153" s="96" t="s">
        <v>167</v>
      </c>
      <c r="D153" s="53" t="s">
        <v>54</v>
      </c>
      <c r="E153" s="54">
        <v>5000</v>
      </c>
      <c r="F153" s="55">
        <v>3.8</v>
      </c>
      <c r="G153" s="56">
        <f t="shared" si="154"/>
        <v>19000</v>
      </c>
      <c r="H153" s="54"/>
      <c r="I153" s="55"/>
      <c r="J153" s="56">
        <f t="shared" si="155"/>
        <v>0</v>
      </c>
      <c r="K153" s="54"/>
      <c r="L153" s="55"/>
      <c r="M153" s="56">
        <f t="shared" si="156"/>
        <v>0</v>
      </c>
      <c r="N153" s="54"/>
      <c r="O153" s="55"/>
      <c r="P153" s="56">
        <f t="shared" si="157"/>
        <v>0</v>
      </c>
      <c r="Q153" s="54"/>
      <c r="R153" s="55"/>
      <c r="S153" s="56">
        <f t="shared" si="158"/>
        <v>0</v>
      </c>
      <c r="T153" s="54"/>
      <c r="U153" s="55"/>
      <c r="V153" s="352">
        <f t="shared" si="159"/>
        <v>0</v>
      </c>
      <c r="W153" s="357">
        <f t="shared" si="160"/>
        <v>19000</v>
      </c>
      <c r="X153" s="358">
        <f t="shared" si="161"/>
        <v>0</v>
      </c>
      <c r="Y153" s="358">
        <f t="shared" si="112"/>
        <v>19000</v>
      </c>
      <c r="Z153" s="359">
        <f t="shared" si="162"/>
        <v>1</v>
      </c>
      <c r="AA153" s="360"/>
      <c r="AB153" s="59"/>
      <c r="AC153" s="59"/>
      <c r="AD153" s="59"/>
      <c r="AE153" s="59"/>
      <c r="AF153" s="59"/>
      <c r="AG153" s="59"/>
    </row>
    <row r="154" spans="1:33" ht="30" customHeight="1" x14ac:dyDescent="0.2">
      <c r="A154" s="50" t="s">
        <v>19</v>
      </c>
      <c r="B154" s="51" t="s">
        <v>168</v>
      </c>
      <c r="C154" s="96" t="s">
        <v>169</v>
      </c>
      <c r="D154" s="53" t="s">
        <v>54</v>
      </c>
      <c r="E154" s="54">
        <v>500</v>
      </c>
      <c r="F154" s="55">
        <v>78</v>
      </c>
      <c r="G154" s="56">
        <f t="shared" si="154"/>
        <v>39000</v>
      </c>
      <c r="H154" s="54"/>
      <c r="I154" s="55"/>
      <c r="J154" s="56">
        <f t="shared" si="155"/>
        <v>0</v>
      </c>
      <c r="K154" s="54"/>
      <c r="L154" s="55"/>
      <c r="M154" s="56">
        <f t="shared" si="156"/>
        <v>0</v>
      </c>
      <c r="N154" s="54"/>
      <c r="O154" s="55"/>
      <c r="P154" s="56">
        <f t="shared" si="157"/>
        <v>0</v>
      </c>
      <c r="Q154" s="54"/>
      <c r="R154" s="55"/>
      <c r="S154" s="56">
        <f t="shared" si="158"/>
        <v>0</v>
      </c>
      <c r="T154" s="54"/>
      <c r="U154" s="55"/>
      <c r="V154" s="352">
        <f t="shared" si="159"/>
        <v>0</v>
      </c>
      <c r="W154" s="357">
        <f t="shared" si="160"/>
        <v>39000</v>
      </c>
      <c r="X154" s="358">
        <f t="shared" si="161"/>
        <v>0</v>
      </c>
      <c r="Y154" s="358">
        <f t="shared" si="112"/>
        <v>39000</v>
      </c>
      <c r="Z154" s="359">
        <f t="shared" si="162"/>
        <v>1</v>
      </c>
      <c r="AA154" s="360"/>
      <c r="AB154" s="59"/>
      <c r="AC154" s="59"/>
      <c r="AD154" s="59"/>
      <c r="AE154" s="59"/>
      <c r="AF154" s="59"/>
      <c r="AG154" s="59"/>
    </row>
    <row r="155" spans="1:33" ht="30" customHeight="1" x14ac:dyDescent="0.2">
      <c r="A155" s="50" t="s">
        <v>19</v>
      </c>
      <c r="B155" s="51" t="s">
        <v>170</v>
      </c>
      <c r="C155" s="96" t="s">
        <v>171</v>
      </c>
      <c r="D155" s="53" t="s">
        <v>54</v>
      </c>
      <c r="E155" s="54"/>
      <c r="F155" s="55"/>
      <c r="G155" s="56">
        <f t="shared" si="154"/>
        <v>0</v>
      </c>
      <c r="H155" s="54">
        <v>1</v>
      </c>
      <c r="I155" s="55">
        <v>1221</v>
      </c>
      <c r="J155" s="56">
        <f t="shared" si="155"/>
        <v>1221</v>
      </c>
      <c r="K155" s="54"/>
      <c r="L155" s="55"/>
      <c r="M155" s="56">
        <v>0</v>
      </c>
      <c r="N155" s="54"/>
      <c r="O155" s="55"/>
      <c r="P155" s="56">
        <f t="shared" si="157"/>
        <v>0</v>
      </c>
      <c r="Q155" s="54"/>
      <c r="R155" s="55"/>
      <c r="S155" s="56">
        <f t="shared" si="158"/>
        <v>0</v>
      </c>
      <c r="T155" s="54"/>
      <c r="U155" s="55"/>
      <c r="V155" s="352">
        <f t="shared" si="159"/>
        <v>0</v>
      </c>
      <c r="W155" s="357">
        <f t="shared" si="160"/>
        <v>0</v>
      </c>
      <c r="X155" s="358">
        <f t="shared" si="161"/>
        <v>1221</v>
      </c>
      <c r="Y155" s="358">
        <f t="shared" si="112"/>
        <v>-1221</v>
      </c>
      <c r="Z155" s="359" t="e">
        <f t="shared" si="162"/>
        <v>#DIV/0!</v>
      </c>
      <c r="AA155" s="360"/>
      <c r="AB155" s="59"/>
      <c r="AC155" s="59"/>
      <c r="AD155" s="59"/>
      <c r="AE155" s="59"/>
      <c r="AF155" s="59"/>
      <c r="AG155" s="59"/>
    </row>
    <row r="156" spans="1:33" s="413" customFormat="1" ht="30" customHeight="1" x14ac:dyDescent="0.2">
      <c r="A156" s="50" t="s">
        <v>19</v>
      </c>
      <c r="B156" s="51" t="s">
        <v>172</v>
      </c>
      <c r="C156" s="96" t="s">
        <v>451</v>
      </c>
      <c r="D156" s="53" t="s">
        <v>54</v>
      </c>
      <c r="E156" s="54"/>
      <c r="F156" s="55"/>
      <c r="G156" s="56">
        <f t="shared" si="154"/>
        <v>0</v>
      </c>
      <c r="H156" s="54">
        <v>1</v>
      </c>
      <c r="I156" s="55">
        <v>1852</v>
      </c>
      <c r="J156" s="56">
        <f>H156*I156</f>
        <v>1852</v>
      </c>
      <c r="K156" s="54"/>
      <c r="L156" s="55"/>
      <c r="M156" s="56">
        <v>0</v>
      </c>
      <c r="N156" s="54"/>
      <c r="O156" s="55"/>
      <c r="P156" s="56">
        <v>0</v>
      </c>
      <c r="Q156" s="54"/>
      <c r="R156" s="55"/>
      <c r="S156" s="56">
        <v>0</v>
      </c>
      <c r="T156" s="54"/>
      <c r="U156" s="55"/>
      <c r="V156" s="352">
        <v>0</v>
      </c>
      <c r="W156" s="357">
        <f>G156+M156+S156</f>
        <v>0</v>
      </c>
      <c r="X156" s="358">
        <f>J156+P156+V156</f>
        <v>1852</v>
      </c>
      <c r="Y156" s="358">
        <f>W156-X156</f>
        <v>-1852</v>
      </c>
      <c r="Z156" s="359" t="e">
        <f t="shared" si="162"/>
        <v>#DIV/0!</v>
      </c>
      <c r="AA156" s="360"/>
      <c r="AB156" s="59"/>
      <c r="AC156" s="59"/>
      <c r="AD156" s="59"/>
      <c r="AE156" s="59"/>
      <c r="AF156" s="59"/>
      <c r="AG156" s="59"/>
    </row>
    <row r="157" spans="1:33" ht="30" customHeight="1" x14ac:dyDescent="0.2">
      <c r="A157" s="50" t="s">
        <v>19</v>
      </c>
      <c r="B157" s="51" t="s">
        <v>173</v>
      </c>
      <c r="C157" s="96" t="s">
        <v>451</v>
      </c>
      <c r="D157" s="53" t="s">
        <v>54</v>
      </c>
      <c r="E157" s="54"/>
      <c r="F157" s="55"/>
      <c r="G157" s="56">
        <f t="shared" si="154"/>
        <v>0</v>
      </c>
      <c r="H157" s="54">
        <v>2</v>
      </c>
      <c r="I157" s="55">
        <v>2150</v>
      </c>
      <c r="J157" s="56">
        <f t="shared" si="155"/>
        <v>4300</v>
      </c>
      <c r="K157" s="54"/>
      <c r="L157" s="55"/>
      <c r="M157" s="56">
        <f t="shared" si="156"/>
        <v>0</v>
      </c>
      <c r="N157" s="54"/>
      <c r="O157" s="55"/>
      <c r="P157" s="56">
        <f t="shared" si="157"/>
        <v>0</v>
      </c>
      <c r="Q157" s="54"/>
      <c r="R157" s="55"/>
      <c r="S157" s="56">
        <f t="shared" si="158"/>
        <v>0</v>
      </c>
      <c r="T157" s="54"/>
      <c r="U157" s="55"/>
      <c r="V157" s="352">
        <f t="shared" si="159"/>
        <v>0</v>
      </c>
      <c r="W157" s="357">
        <f t="shared" si="160"/>
        <v>0</v>
      </c>
      <c r="X157" s="358">
        <f t="shared" si="161"/>
        <v>4300</v>
      </c>
      <c r="Y157" s="358">
        <f t="shared" si="112"/>
        <v>-4300</v>
      </c>
      <c r="Z157" s="359" t="e">
        <f t="shared" si="162"/>
        <v>#DIV/0!</v>
      </c>
      <c r="AA157" s="360"/>
      <c r="AB157" s="59"/>
      <c r="AC157" s="59"/>
      <c r="AD157" s="59"/>
      <c r="AE157" s="59"/>
      <c r="AF157" s="59"/>
      <c r="AG157" s="59"/>
    </row>
    <row r="158" spans="1:33" ht="30" customHeight="1" x14ac:dyDescent="0.2">
      <c r="A158" s="60" t="s">
        <v>19</v>
      </c>
      <c r="B158" s="51" t="s">
        <v>175</v>
      </c>
      <c r="C158" s="88" t="s">
        <v>174</v>
      </c>
      <c r="D158" s="53" t="s">
        <v>54</v>
      </c>
      <c r="E158" s="63"/>
      <c r="F158" s="64"/>
      <c r="G158" s="56">
        <f t="shared" si="154"/>
        <v>0</v>
      </c>
      <c r="H158" s="63"/>
      <c r="I158" s="64"/>
      <c r="J158" s="56">
        <f t="shared" si="155"/>
        <v>0</v>
      </c>
      <c r="K158" s="54"/>
      <c r="L158" s="55"/>
      <c r="M158" s="56">
        <f t="shared" si="156"/>
        <v>0</v>
      </c>
      <c r="N158" s="54"/>
      <c r="O158" s="55"/>
      <c r="P158" s="56">
        <f t="shared" si="157"/>
        <v>0</v>
      </c>
      <c r="Q158" s="54"/>
      <c r="R158" s="55"/>
      <c r="S158" s="56">
        <f t="shared" si="158"/>
        <v>0</v>
      </c>
      <c r="T158" s="54"/>
      <c r="U158" s="55"/>
      <c r="V158" s="352">
        <f t="shared" si="159"/>
        <v>0</v>
      </c>
      <c r="W158" s="357">
        <f t="shared" si="160"/>
        <v>0</v>
      </c>
      <c r="X158" s="358">
        <f t="shared" si="161"/>
        <v>0</v>
      </c>
      <c r="Y158" s="358">
        <f t="shared" si="112"/>
        <v>0</v>
      </c>
      <c r="Z158" s="359" t="e">
        <f t="shared" si="162"/>
        <v>#DIV/0!</v>
      </c>
      <c r="AA158" s="380"/>
      <c r="AB158" s="59"/>
      <c r="AC158" s="59"/>
      <c r="AD158" s="59"/>
      <c r="AE158" s="59"/>
      <c r="AF158" s="59"/>
      <c r="AG158" s="59"/>
    </row>
    <row r="159" spans="1:33" ht="30" customHeight="1" x14ac:dyDescent="0.2">
      <c r="A159" s="60" t="s">
        <v>19</v>
      </c>
      <c r="B159" s="51" t="s">
        <v>177</v>
      </c>
      <c r="C159" s="88" t="s">
        <v>176</v>
      </c>
      <c r="D159" s="62" t="s">
        <v>54</v>
      </c>
      <c r="E159" s="54">
        <v>80</v>
      </c>
      <c r="F159" s="55">
        <v>580</v>
      </c>
      <c r="G159" s="56">
        <f t="shared" si="154"/>
        <v>46400</v>
      </c>
      <c r="H159" s="54"/>
      <c r="I159" s="55"/>
      <c r="J159" s="56">
        <f t="shared" si="155"/>
        <v>0</v>
      </c>
      <c r="K159" s="54"/>
      <c r="L159" s="55"/>
      <c r="M159" s="56">
        <f t="shared" si="156"/>
        <v>0</v>
      </c>
      <c r="N159" s="54"/>
      <c r="O159" s="55"/>
      <c r="P159" s="56">
        <f t="shared" si="157"/>
        <v>0</v>
      </c>
      <c r="Q159" s="54"/>
      <c r="R159" s="55"/>
      <c r="S159" s="56">
        <f t="shared" si="158"/>
        <v>0</v>
      </c>
      <c r="T159" s="54"/>
      <c r="U159" s="55"/>
      <c r="V159" s="352">
        <f t="shared" si="159"/>
        <v>0</v>
      </c>
      <c r="W159" s="357">
        <f t="shared" si="160"/>
        <v>46400</v>
      </c>
      <c r="X159" s="358">
        <f t="shared" si="161"/>
        <v>0</v>
      </c>
      <c r="Y159" s="358">
        <f t="shared" si="112"/>
        <v>46400</v>
      </c>
      <c r="Z159" s="359">
        <f t="shared" si="162"/>
        <v>1</v>
      </c>
      <c r="AA159" s="360"/>
      <c r="AB159" s="59"/>
      <c r="AC159" s="59"/>
      <c r="AD159" s="59"/>
      <c r="AE159" s="59"/>
      <c r="AF159" s="59"/>
      <c r="AG159" s="59"/>
    </row>
    <row r="160" spans="1:33" ht="30" customHeight="1" thickBot="1" x14ac:dyDescent="0.25">
      <c r="A160" s="60" t="s">
        <v>19</v>
      </c>
      <c r="B160" s="51" t="s">
        <v>450</v>
      </c>
      <c r="C160" s="240" t="s">
        <v>251</v>
      </c>
      <c r="D160" s="62"/>
      <c r="E160" s="63"/>
      <c r="F160" s="64">
        <v>0.22</v>
      </c>
      <c r="G160" s="65">
        <f t="shared" si="154"/>
        <v>0</v>
      </c>
      <c r="H160" s="63"/>
      <c r="I160" s="64">
        <v>0.22</v>
      </c>
      <c r="J160" s="65">
        <f t="shared" si="155"/>
        <v>0</v>
      </c>
      <c r="K160" s="63"/>
      <c r="L160" s="64">
        <v>0.22</v>
      </c>
      <c r="M160" s="65">
        <f t="shared" si="156"/>
        <v>0</v>
      </c>
      <c r="N160" s="63"/>
      <c r="O160" s="64">
        <v>0.22</v>
      </c>
      <c r="P160" s="65">
        <f t="shared" si="157"/>
        <v>0</v>
      </c>
      <c r="Q160" s="63"/>
      <c r="R160" s="64">
        <v>0.22</v>
      </c>
      <c r="S160" s="65">
        <f t="shared" si="158"/>
        <v>0</v>
      </c>
      <c r="T160" s="63"/>
      <c r="U160" s="64">
        <v>0.22</v>
      </c>
      <c r="V160" s="375">
        <f t="shared" si="159"/>
        <v>0</v>
      </c>
      <c r="W160" s="361">
        <f t="shared" si="160"/>
        <v>0</v>
      </c>
      <c r="X160" s="362">
        <f t="shared" si="161"/>
        <v>0</v>
      </c>
      <c r="Y160" s="362">
        <f t="shared" si="112"/>
        <v>0</v>
      </c>
      <c r="Z160" s="363" t="e">
        <f t="shared" si="162"/>
        <v>#DIV/0!</v>
      </c>
      <c r="AA160" s="364"/>
      <c r="AB160" s="5"/>
      <c r="AC160" s="5"/>
      <c r="AD160" s="5"/>
      <c r="AE160" s="5"/>
      <c r="AF160" s="5"/>
      <c r="AG160" s="5"/>
    </row>
    <row r="161" spans="1:33" ht="30" customHeight="1" thickBot="1" x14ac:dyDescent="0.25">
      <c r="A161" s="111" t="s">
        <v>178</v>
      </c>
      <c r="B161" s="112"/>
      <c r="C161" s="113"/>
      <c r="D161" s="114"/>
      <c r="E161" s="115">
        <f>SUM(E149:E159)</f>
        <v>5582</v>
      </c>
      <c r="F161" s="90"/>
      <c r="G161" s="89">
        <f>SUM(G149:G160)</f>
        <v>114400</v>
      </c>
      <c r="H161" s="115">
        <f>SUM(H149:H159)</f>
        <v>4</v>
      </c>
      <c r="I161" s="90"/>
      <c r="J161" s="89">
        <f>SUM(J149:J160)</f>
        <v>7373</v>
      </c>
      <c r="K161" s="91">
        <f>SUM(K149:K159)</f>
        <v>0</v>
      </c>
      <c r="L161" s="90"/>
      <c r="M161" s="89">
        <f>SUM(M149:M160)</f>
        <v>0</v>
      </c>
      <c r="N161" s="91">
        <f>SUM(N149:N159)</f>
        <v>0</v>
      </c>
      <c r="O161" s="90"/>
      <c r="P161" s="89">
        <f>SUM(P149:P160)</f>
        <v>0</v>
      </c>
      <c r="Q161" s="91">
        <f>SUM(Q149:Q159)</f>
        <v>0</v>
      </c>
      <c r="R161" s="90"/>
      <c r="S161" s="89">
        <f>SUM(S149:S160)</f>
        <v>0</v>
      </c>
      <c r="T161" s="91">
        <f>SUM(T149:T159)</f>
        <v>0</v>
      </c>
      <c r="U161" s="90"/>
      <c r="V161" s="316">
        <f>SUM(V149:V160)</f>
        <v>0</v>
      </c>
      <c r="W161" s="368">
        <f>SUM(W149:W160)</f>
        <v>114400</v>
      </c>
      <c r="X161" s="369">
        <f>SUM(X149:X160)</f>
        <v>7373</v>
      </c>
      <c r="Y161" s="369">
        <f t="shared" si="112"/>
        <v>107027</v>
      </c>
      <c r="Z161" s="369">
        <f>Y161/W161</f>
        <v>0.93555069930069934</v>
      </c>
      <c r="AA161" s="370"/>
      <c r="AB161" s="5"/>
      <c r="AC161" s="5"/>
      <c r="AD161" s="5"/>
      <c r="AE161" s="5"/>
      <c r="AF161" s="5"/>
      <c r="AG161" s="5"/>
    </row>
    <row r="162" spans="1:33" ht="30" customHeight="1" thickBot="1" x14ac:dyDescent="0.25">
      <c r="A162" s="120" t="s">
        <v>16</v>
      </c>
      <c r="B162" s="93">
        <v>8</v>
      </c>
      <c r="C162" s="126" t="s">
        <v>179</v>
      </c>
      <c r="D162" s="11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66"/>
      <c r="X162" s="366"/>
      <c r="Y162" s="325"/>
      <c r="Z162" s="366"/>
      <c r="AA162" s="367"/>
      <c r="AB162" s="49"/>
      <c r="AC162" s="49"/>
      <c r="AD162" s="49"/>
      <c r="AE162" s="49"/>
      <c r="AF162" s="49"/>
      <c r="AG162" s="49"/>
    </row>
    <row r="163" spans="1:33" ht="30" customHeight="1" x14ac:dyDescent="0.2">
      <c r="A163" s="118" t="s">
        <v>19</v>
      </c>
      <c r="B163" s="119" t="s">
        <v>180</v>
      </c>
      <c r="C163" s="127" t="s">
        <v>181</v>
      </c>
      <c r="D163" s="53" t="s">
        <v>182</v>
      </c>
      <c r="E163" s="54"/>
      <c r="F163" s="55"/>
      <c r="G163" s="56">
        <f t="shared" ref="G163:G168" si="163">E163*F163</f>
        <v>0</v>
      </c>
      <c r="H163" s="54"/>
      <c r="I163" s="55"/>
      <c r="J163" s="56">
        <f t="shared" ref="J163:J168" si="164">H163*I163</f>
        <v>0</v>
      </c>
      <c r="K163" s="54"/>
      <c r="L163" s="55"/>
      <c r="M163" s="56">
        <f t="shared" ref="M163:M168" si="165">K163*L163</f>
        <v>0</v>
      </c>
      <c r="N163" s="54"/>
      <c r="O163" s="55"/>
      <c r="P163" s="56">
        <f t="shared" ref="P163:P168" si="166">N163*O163</f>
        <v>0</v>
      </c>
      <c r="Q163" s="54"/>
      <c r="R163" s="55"/>
      <c r="S163" s="56">
        <f t="shared" ref="S163:S168" si="167">Q163*R163</f>
        <v>0</v>
      </c>
      <c r="T163" s="54"/>
      <c r="U163" s="55"/>
      <c r="V163" s="352">
        <f t="shared" ref="V163:V168" si="168">T163*U163</f>
        <v>0</v>
      </c>
      <c r="W163" s="376">
        <f t="shared" ref="W163:W168" si="169">G163+M163+S163</f>
        <v>0</v>
      </c>
      <c r="X163" s="377">
        <f t="shared" ref="X163:X168" si="170">J163+P163+V163</f>
        <v>0</v>
      </c>
      <c r="Y163" s="377">
        <f t="shared" si="112"/>
        <v>0</v>
      </c>
      <c r="Z163" s="378" t="e">
        <f t="shared" ref="Z163:Z168" si="171">Y163/W163</f>
        <v>#DIV/0!</v>
      </c>
      <c r="AA163" s="379"/>
      <c r="AB163" s="59"/>
      <c r="AC163" s="59"/>
      <c r="AD163" s="59"/>
      <c r="AE163" s="59"/>
      <c r="AF163" s="59"/>
      <c r="AG163" s="59"/>
    </row>
    <row r="164" spans="1:33" ht="30" customHeight="1" x14ac:dyDescent="0.2">
      <c r="A164" s="118" t="s">
        <v>19</v>
      </c>
      <c r="B164" s="119" t="s">
        <v>183</v>
      </c>
      <c r="C164" s="127" t="s">
        <v>184</v>
      </c>
      <c r="D164" s="53" t="s">
        <v>182</v>
      </c>
      <c r="E164" s="54"/>
      <c r="F164" s="55"/>
      <c r="G164" s="56">
        <f t="shared" si="163"/>
        <v>0</v>
      </c>
      <c r="H164" s="54"/>
      <c r="I164" s="55"/>
      <c r="J164" s="56">
        <f t="shared" si="164"/>
        <v>0</v>
      </c>
      <c r="K164" s="54"/>
      <c r="L164" s="55"/>
      <c r="M164" s="56">
        <f t="shared" si="165"/>
        <v>0</v>
      </c>
      <c r="N164" s="54"/>
      <c r="O164" s="55"/>
      <c r="P164" s="56">
        <f t="shared" si="166"/>
        <v>0</v>
      </c>
      <c r="Q164" s="54"/>
      <c r="R164" s="55"/>
      <c r="S164" s="56">
        <f t="shared" si="167"/>
        <v>0</v>
      </c>
      <c r="T164" s="54"/>
      <c r="U164" s="55"/>
      <c r="V164" s="352">
        <f t="shared" si="168"/>
        <v>0</v>
      </c>
      <c r="W164" s="357">
        <f t="shared" si="169"/>
        <v>0</v>
      </c>
      <c r="X164" s="358">
        <f t="shared" si="170"/>
        <v>0</v>
      </c>
      <c r="Y164" s="358">
        <f t="shared" si="112"/>
        <v>0</v>
      </c>
      <c r="Z164" s="359" t="e">
        <f t="shared" si="171"/>
        <v>#DIV/0!</v>
      </c>
      <c r="AA164" s="360"/>
      <c r="AB164" s="59"/>
      <c r="AC164" s="59"/>
      <c r="AD164" s="59"/>
      <c r="AE164" s="59"/>
      <c r="AF164" s="59"/>
      <c r="AG164" s="59"/>
    </row>
    <row r="165" spans="1:33" ht="30" customHeight="1" x14ac:dyDescent="0.2">
      <c r="A165" s="118" t="s">
        <v>19</v>
      </c>
      <c r="B165" s="119" t="s">
        <v>185</v>
      </c>
      <c r="C165" s="179" t="s">
        <v>186</v>
      </c>
      <c r="D165" s="53" t="s">
        <v>187</v>
      </c>
      <c r="E165" s="128"/>
      <c r="F165" s="129"/>
      <c r="G165" s="56">
        <f t="shared" si="163"/>
        <v>0</v>
      </c>
      <c r="H165" s="128"/>
      <c r="I165" s="129"/>
      <c r="J165" s="56">
        <f t="shared" si="164"/>
        <v>0</v>
      </c>
      <c r="K165" s="54"/>
      <c r="L165" s="55"/>
      <c r="M165" s="56">
        <f t="shared" si="165"/>
        <v>0</v>
      </c>
      <c r="N165" s="54"/>
      <c r="O165" s="55"/>
      <c r="P165" s="56">
        <f t="shared" si="166"/>
        <v>0</v>
      </c>
      <c r="Q165" s="54"/>
      <c r="R165" s="55"/>
      <c r="S165" s="56">
        <f t="shared" si="167"/>
        <v>0</v>
      </c>
      <c r="T165" s="54"/>
      <c r="U165" s="55"/>
      <c r="V165" s="352">
        <f t="shared" si="168"/>
        <v>0</v>
      </c>
      <c r="W165" s="381">
        <f t="shared" si="169"/>
        <v>0</v>
      </c>
      <c r="X165" s="358">
        <f t="shared" si="170"/>
        <v>0</v>
      </c>
      <c r="Y165" s="358">
        <f t="shared" si="112"/>
        <v>0</v>
      </c>
      <c r="Z165" s="359" t="e">
        <f t="shared" si="171"/>
        <v>#DIV/0!</v>
      </c>
      <c r="AA165" s="360"/>
      <c r="AB165" s="59"/>
      <c r="AC165" s="59"/>
      <c r="AD165" s="59"/>
      <c r="AE165" s="59"/>
      <c r="AF165" s="59"/>
      <c r="AG165" s="59"/>
    </row>
    <row r="166" spans="1:33" ht="30" customHeight="1" x14ac:dyDescent="0.2">
      <c r="A166" s="118" t="s">
        <v>19</v>
      </c>
      <c r="B166" s="119" t="s">
        <v>188</v>
      </c>
      <c r="C166" s="179" t="s">
        <v>261</v>
      </c>
      <c r="D166" s="53" t="s">
        <v>187</v>
      </c>
      <c r="E166" s="54"/>
      <c r="F166" s="55"/>
      <c r="G166" s="56">
        <f t="shared" si="163"/>
        <v>0</v>
      </c>
      <c r="H166" s="54"/>
      <c r="I166" s="55"/>
      <c r="J166" s="56">
        <f t="shared" si="164"/>
        <v>0</v>
      </c>
      <c r="K166" s="128"/>
      <c r="L166" s="129"/>
      <c r="M166" s="56">
        <f t="shared" si="165"/>
        <v>0</v>
      </c>
      <c r="N166" s="128"/>
      <c r="O166" s="129"/>
      <c r="P166" s="56">
        <f t="shared" si="166"/>
        <v>0</v>
      </c>
      <c r="Q166" s="128"/>
      <c r="R166" s="129"/>
      <c r="S166" s="56">
        <f t="shared" si="167"/>
        <v>0</v>
      </c>
      <c r="T166" s="128"/>
      <c r="U166" s="129"/>
      <c r="V166" s="352">
        <f t="shared" si="168"/>
        <v>0</v>
      </c>
      <c r="W166" s="381">
        <f t="shared" si="169"/>
        <v>0</v>
      </c>
      <c r="X166" s="358">
        <f t="shared" si="170"/>
        <v>0</v>
      </c>
      <c r="Y166" s="358">
        <f t="shared" si="112"/>
        <v>0</v>
      </c>
      <c r="Z166" s="359" t="e">
        <f t="shared" si="171"/>
        <v>#DIV/0!</v>
      </c>
      <c r="AA166" s="360"/>
      <c r="AB166" s="59"/>
      <c r="AC166" s="59"/>
      <c r="AD166" s="59"/>
      <c r="AE166" s="59"/>
      <c r="AF166" s="59"/>
      <c r="AG166" s="59"/>
    </row>
    <row r="167" spans="1:33" ht="30" customHeight="1" x14ac:dyDescent="0.2">
      <c r="A167" s="118" t="s">
        <v>19</v>
      </c>
      <c r="B167" s="119" t="s">
        <v>189</v>
      </c>
      <c r="C167" s="127" t="s">
        <v>190</v>
      </c>
      <c r="D167" s="53" t="s">
        <v>187</v>
      </c>
      <c r="E167" s="54"/>
      <c r="F167" s="55"/>
      <c r="G167" s="56">
        <f t="shared" si="163"/>
        <v>0</v>
      </c>
      <c r="H167" s="54"/>
      <c r="I167" s="55"/>
      <c r="J167" s="56">
        <f t="shared" si="164"/>
        <v>0</v>
      </c>
      <c r="K167" s="54"/>
      <c r="L167" s="55"/>
      <c r="M167" s="56">
        <f t="shared" si="165"/>
        <v>0</v>
      </c>
      <c r="N167" s="54"/>
      <c r="O167" s="55"/>
      <c r="P167" s="56">
        <f t="shared" si="166"/>
        <v>0</v>
      </c>
      <c r="Q167" s="54"/>
      <c r="R167" s="55"/>
      <c r="S167" s="56">
        <f t="shared" si="167"/>
        <v>0</v>
      </c>
      <c r="T167" s="54"/>
      <c r="U167" s="55"/>
      <c r="V167" s="352">
        <f t="shared" si="168"/>
        <v>0</v>
      </c>
      <c r="W167" s="357">
        <f t="shared" si="169"/>
        <v>0</v>
      </c>
      <c r="X167" s="358">
        <f t="shared" si="170"/>
        <v>0</v>
      </c>
      <c r="Y167" s="358">
        <f t="shared" si="112"/>
        <v>0</v>
      </c>
      <c r="Z167" s="359" t="e">
        <f t="shared" si="171"/>
        <v>#DIV/0!</v>
      </c>
      <c r="AA167" s="360"/>
      <c r="AB167" s="59"/>
      <c r="AC167" s="59"/>
      <c r="AD167" s="59"/>
      <c r="AE167" s="59"/>
      <c r="AF167" s="59"/>
      <c r="AG167" s="59"/>
    </row>
    <row r="168" spans="1:33" ht="30" customHeight="1" thickBot="1" x14ac:dyDescent="0.25">
      <c r="A168" s="151" t="s">
        <v>19</v>
      </c>
      <c r="B168" s="152" t="s">
        <v>191</v>
      </c>
      <c r="C168" s="227" t="s">
        <v>192</v>
      </c>
      <c r="D168" s="62"/>
      <c r="E168" s="63"/>
      <c r="F168" s="64">
        <v>0.22</v>
      </c>
      <c r="G168" s="65">
        <f t="shared" si="163"/>
        <v>0</v>
      </c>
      <c r="H168" s="63"/>
      <c r="I168" s="64">
        <v>0.22</v>
      </c>
      <c r="J168" s="65">
        <f t="shared" si="164"/>
        <v>0</v>
      </c>
      <c r="K168" s="63"/>
      <c r="L168" s="64">
        <v>0.22</v>
      </c>
      <c r="M168" s="65">
        <f t="shared" si="165"/>
        <v>0</v>
      </c>
      <c r="N168" s="63"/>
      <c r="O168" s="64">
        <v>0.22</v>
      </c>
      <c r="P168" s="65">
        <f t="shared" si="166"/>
        <v>0</v>
      </c>
      <c r="Q168" s="63"/>
      <c r="R168" s="64">
        <v>0.22</v>
      </c>
      <c r="S168" s="65">
        <f t="shared" si="167"/>
        <v>0</v>
      </c>
      <c r="T168" s="63"/>
      <c r="U168" s="64">
        <v>0.22</v>
      </c>
      <c r="V168" s="375">
        <f t="shared" si="168"/>
        <v>0</v>
      </c>
      <c r="W168" s="361">
        <f t="shared" si="169"/>
        <v>0</v>
      </c>
      <c r="X168" s="362">
        <f t="shared" si="170"/>
        <v>0</v>
      </c>
      <c r="Y168" s="362">
        <f t="shared" si="112"/>
        <v>0</v>
      </c>
      <c r="Z168" s="363" t="e">
        <f t="shared" si="171"/>
        <v>#DIV/0!</v>
      </c>
      <c r="AA168" s="364"/>
      <c r="AB168" s="5"/>
      <c r="AC168" s="5"/>
      <c r="AD168" s="5"/>
      <c r="AE168" s="5"/>
      <c r="AF168" s="5"/>
      <c r="AG168" s="5"/>
    </row>
    <row r="169" spans="1:33" ht="30" customHeight="1" thickBot="1" x14ac:dyDescent="0.25">
      <c r="A169" s="219" t="s">
        <v>193</v>
      </c>
      <c r="B169" s="220"/>
      <c r="C169" s="221"/>
      <c r="D169" s="222"/>
      <c r="E169" s="115">
        <f>SUM(E163:E167)</f>
        <v>0</v>
      </c>
      <c r="F169" s="90"/>
      <c r="G169" s="115">
        <f>SUM(G163:G168)</f>
        <v>0</v>
      </c>
      <c r="H169" s="115">
        <f>SUM(H163:H167)</f>
        <v>0</v>
      </c>
      <c r="I169" s="90"/>
      <c r="J169" s="115">
        <f>SUM(J163:J168)</f>
        <v>0</v>
      </c>
      <c r="K169" s="115">
        <f>SUM(K163:K167)</f>
        <v>0</v>
      </c>
      <c r="L169" s="90"/>
      <c r="M169" s="115">
        <f>SUM(M163:M168)</f>
        <v>0</v>
      </c>
      <c r="N169" s="115">
        <f>SUM(N163:N167)</f>
        <v>0</v>
      </c>
      <c r="O169" s="90"/>
      <c r="P169" s="115">
        <f>SUM(P163:P168)</f>
        <v>0</v>
      </c>
      <c r="Q169" s="115">
        <f>SUM(Q163:Q167)</f>
        <v>0</v>
      </c>
      <c r="R169" s="90"/>
      <c r="S169" s="115">
        <f>SUM(S163:S168)</f>
        <v>0</v>
      </c>
      <c r="T169" s="115">
        <f>SUM(T163:T167)</f>
        <v>0</v>
      </c>
      <c r="U169" s="90"/>
      <c r="V169" s="374">
        <f>SUM(V163:V168)</f>
        <v>0</v>
      </c>
      <c r="W169" s="368">
        <f>SUM(W163:W168)</f>
        <v>0</v>
      </c>
      <c r="X169" s="369">
        <f>SUM(X163:X168)</f>
        <v>0</v>
      </c>
      <c r="Y169" s="369">
        <f t="shared" si="112"/>
        <v>0</v>
      </c>
      <c r="Z169" s="369" t="e">
        <f>Y169/W169</f>
        <v>#DIV/0!</v>
      </c>
      <c r="AA169" s="370"/>
      <c r="AB169" s="5"/>
      <c r="AC169" s="5"/>
      <c r="AD169" s="5"/>
      <c r="AE169" s="5"/>
      <c r="AF169" s="5"/>
      <c r="AG169" s="5"/>
    </row>
    <row r="170" spans="1:33" ht="30" customHeight="1" thickBot="1" x14ac:dyDescent="0.25">
      <c r="A170" s="215" t="s">
        <v>16</v>
      </c>
      <c r="B170" s="121">
        <v>9</v>
      </c>
      <c r="C170" s="216" t="s">
        <v>194</v>
      </c>
      <c r="D170" s="217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71"/>
      <c r="X170" s="371"/>
      <c r="Y170" s="372"/>
      <c r="Z170" s="371"/>
      <c r="AA170" s="373"/>
      <c r="AB170" s="5"/>
      <c r="AC170" s="5"/>
      <c r="AD170" s="5"/>
      <c r="AE170" s="5"/>
      <c r="AF170" s="5"/>
      <c r="AG170" s="5"/>
    </row>
    <row r="171" spans="1:33" ht="30" customHeight="1" thickBot="1" x14ac:dyDescent="0.25">
      <c r="A171" s="130" t="s">
        <v>19</v>
      </c>
      <c r="B171" s="131">
        <v>43839</v>
      </c>
      <c r="C171" s="182" t="s">
        <v>259</v>
      </c>
      <c r="D171" s="132" t="s">
        <v>84</v>
      </c>
      <c r="E171" s="133">
        <v>10</v>
      </c>
      <c r="F171" s="134">
        <v>8000</v>
      </c>
      <c r="G171" s="135">
        <f t="shared" ref="G171:G177" si="172">E171*F171</f>
        <v>80000</v>
      </c>
      <c r="H171" s="133">
        <v>10</v>
      </c>
      <c r="I171" s="134">
        <v>7000</v>
      </c>
      <c r="J171" s="135">
        <f t="shared" ref="J171:J177" si="173">H171*I171</f>
        <v>70000</v>
      </c>
      <c r="K171" s="136"/>
      <c r="L171" s="134"/>
      <c r="M171" s="135">
        <f t="shared" ref="M171:M177" si="174">K171*L171</f>
        <v>0</v>
      </c>
      <c r="N171" s="136"/>
      <c r="O171" s="134"/>
      <c r="P171" s="135">
        <f t="shared" ref="P171:P177" si="175">N171*O171</f>
        <v>0</v>
      </c>
      <c r="Q171" s="136"/>
      <c r="R171" s="134"/>
      <c r="S171" s="135">
        <f t="shared" ref="S171:S177" si="176">Q171*R171</f>
        <v>0</v>
      </c>
      <c r="T171" s="136"/>
      <c r="U171" s="134"/>
      <c r="V171" s="135">
        <f t="shared" ref="V171:V177" si="177">T171*U171</f>
        <v>0</v>
      </c>
      <c r="W171" s="137">
        <f t="shared" ref="W171:W177" si="178">G171+M171+S171</f>
        <v>80000</v>
      </c>
      <c r="X171" s="275">
        <f t="shared" ref="X171:X177" si="179">J171+P171+V171</f>
        <v>70000</v>
      </c>
      <c r="Y171" s="275">
        <f t="shared" si="112"/>
        <v>10000</v>
      </c>
      <c r="Z171" s="283">
        <f t="shared" ref="Z171:Z177" si="180">Y171/W171</f>
        <v>0.125</v>
      </c>
      <c r="AA171" s="255"/>
      <c r="AB171" s="58"/>
      <c r="AC171" s="59"/>
      <c r="AD171" s="59"/>
      <c r="AE171" s="59"/>
      <c r="AF171" s="59"/>
      <c r="AG171" s="59"/>
    </row>
    <row r="172" spans="1:33" ht="30" customHeight="1" thickBot="1" x14ac:dyDescent="0.25">
      <c r="A172" s="50" t="s">
        <v>19</v>
      </c>
      <c r="B172" s="138">
        <v>43870</v>
      </c>
      <c r="C172" s="183" t="s">
        <v>260</v>
      </c>
      <c r="D172" s="132" t="s">
        <v>84</v>
      </c>
      <c r="E172" s="140">
        <v>10</v>
      </c>
      <c r="F172" s="55">
        <v>12000</v>
      </c>
      <c r="G172" s="56">
        <f t="shared" si="172"/>
        <v>120000</v>
      </c>
      <c r="H172" s="140">
        <v>10</v>
      </c>
      <c r="I172" s="55">
        <v>7500</v>
      </c>
      <c r="J172" s="56">
        <f t="shared" si="173"/>
        <v>75000</v>
      </c>
      <c r="K172" s="54"/>
      <c r="L172" s="55"/>
      <c r="M172" s="56">
        <f t="shared" si="174"/>
        <v>0</v>
      </c>
      <c r="N172" s="54"/>
      <c r="O172" s="55"/>
      <c r="P172" s="56">
        <f t="shared" si="175"/>
        <v>0</v>
      </c>
      <c r="Q172" s="54"/>
      <c r="R172" s="55"/>
      <c r="S172" s="56">
        <f t="shared" si="176"/>
        <v>0</v>
      </c>
      <c r="T172" s="54"/>
      <c r="U172" s="55"/>
      <c r="V172" s="56">
        <f t="shared" si="177"/>
        <v>0</v>
      </c>
      <c r="W172" s="57">
        <f t="shared" si="178"/>
        <v>120000</v>
      </c>
      <c r="X172" s="275">
        <f t="shared" si="179"/>
        <v>75000</v>
      </c>
      <c r="Y172" s="275">
        <f t="shared" si="112"/>
        <v>45000</v>
      </c>
      <c r="Z172" s="283">
        <f t="shared" si="180"/>
        <v>0.375</v>
      </c>
      <c r="AA172" s="241"/>
      <c r="AB172" s="59"/>
      <c r="AC172" s="59"/>
      <c r="AD172" s="59"/>
      <c r="AE172" s="59"/>
      <c r="AF172" s="59"/>
      <c r="AG172" s="59"/>
    </row>
    <row r="173" spans="1:33" ht="30" customHeight="1" thickBot="1" x14ac:dyDescent="0.25">
      <c r="A173" s="50" t="s">
        <v>19</v>
      </c>
      <c r="B173" s="138">
        <v>43899</v>
      </c>
      <c r="C173" s="96" t="s">
        <v>419</v>
      </c>
      <c r="D173" s="132" t="s">
        <v>84</v>
      </c>
      <c r="E173" s="140">
        <v>1</v>
      </c>
      <c r="F173" s="55">
        <v>48000</v>
      </c>
      <c r="G173" s="56">
        <f t="shared" si="172"/>
        <v>48000</v>
      </c>
      <c r="H173" s="140">
        <v>1</v>
      </c>
      <c r="I173" s="55">
        <v>45438.79</v>
      </c>
      <c r="J173" s="56">
        <f t="shared" si="173"/>
        <v>45438.79</v>
      </c>
      <c r="K173" s="54"/>
      <c r="L173" s="55"/>
      <c r="M173" s="56">
        <f t="shared" si="174"/>
        <v>0</v>
      </c>
      <c r="N173" s="54"/>
      <c r="O173" s="55"/>
      <c r="P173" s="56">
        <f t="shared" si="175"/>
        <v>0</v>
      </c>
      <c r="Q173" s="54"/>
      <c r="R173" s="55"/>
      <c r="S173" s="56">
        <f t="shared" si="176"/>
        <v>0</v>
      </c>
      <c r="T173" s="54"/>
      <c r="U173" s="55"/>
      <c r="V173" s="56">
        <f t="shared" si="177"/>
        <v>0</v>
      </c>
      <c r="W173" s="57">
        <f t="shared" si="178"/>
        <v>48000</v>
      </c>
      <c r="X173" s="275">
        <f t="shared" si="179"/>
        <v>45438.79</v>
      </c>
      <c r="Y173" s="275">
        <f t="shared" si="112"/>
        <v>2561.2099999999991</v>
      </c>
      <c r="Z173" s="283">
        <f t="shared" si="180"/>
        <v>5.3358541666666648E-2</v>
      </c>
      <c r="AA173" s="241"/>
      <c r="AB173" s="59"/>
      <c r="AC173" s="59"/>
      <c r="AD173" s="59"/>
      <c r="AE173" s="59"/>
      <c r="AF173" s="59"/>
      <c r="AG173" s="59"/>
    </row>
    <row r="174" spans="1:33" s="404" customFormat="1" ht="30" customHeight="1" thickBot="1" x14ac:dyDescent="0.25">
      <c r="A174" s="50"/>
      <c r="B174" s="138">
        <v>44295</v>
      </c>
      <c r="C174" s="96" t="s">
        <v>420</v>
      </c>
      <c r="D174" s="132" t="s">
        <v>22</v>
      </c>
      <c r="E174" s="140">
        <v>1</v>
      </c>
      <c r="F174" s="55">
        <v>75000</v>
      </c>
      <c r="G174" s="56">
        <f>E174*F174</f>
        <v>75000</v>
      </c>
      <c r="H174" s="140">
        <v>1</v>
      </c>
      <c r="I174" s="55">
        <v>49889.760000000002</v>
      </c>
      <c r="J174" s="56">
        <f>H174*I174</f>
        <v>49889.760000000002</v>
      </c>
      <c r="K174" s="54"/>
      <c r="L174" s="55"/>
      <c r="M174" s="56">
        <v>0</v>
      </c>
      <c r="N174" s="54"/>
      <c r="O174" s="55"/>
      <c r="P174" s="56">
        <v>0</v>
      </c>
      <c r="Q174" s="54"/>
      <c r="R174" s="55"/>
      <c r="S174" s="56">
        <v>0</v>
      </c>
      <c r="T174" s="54"/>
      <c r="U174" s="55"/>
      <c r="V174" s="56">
        <v>0</v>
      </c>
      <c r="W174" s="57">
        <f>G174+M174+S174</f>
        <v>75000</v>
      </c>
      <c r="X174" s="358">
        <f>J174+P174+V174</f>
        <v>49889.760000000002</v>
      </c>
      <c r="Y174" s="358">
        <f>W174-X173:X174</f>
        <v>25110.239999999998</v>
      </c>
      <c r="Z174" s="359">
        <f t="shared" si="180"/>
        <v>0.33480319999999997</v>
      </c>
      <c r="AA174" s="241"/>
      <c r="AB174" s="59"/>
      <c r="AC174" s="59"/>
      <c r="AD174" s="59"/>
      <c r="AE174" s="59"/>
      <c r="AF174" s="59"/>
      <c r="AG174" s="59"/>
    </row>
    <row r="175" spans="1:33" ht="30" customHeight="1" thickBot="1" x14ac:dyDescent="0.25">
      <c r="A175" s="50" t="s">
        <v>19</v>
      </c>
      <c r="B175" s="138">
        <v>44325</v>
      </c>
      <c r="C175" s="96" t="s">
        <v>195</v>
      </c>
      <c r="D175" s="132" t="s">
        <v>22</v>
      </c>
      <c r="E175" s="140">
        <v>1</v>
      </c>
      <c r="F175" s="55">
        <v>15000</v>
      </c>
      <c r="G175" s="56">
        <f t="shared" si="172"/>
        <v>15000</v>
      </c>
      <c r="H175" s="140"/>
      <c r="I175" s="55"/>
      <c r="J175" s="56">
        <f t="shared" si="173"/>
        <v>0</v>
      </c>
      <c r="K175" s="54"/>
      <c r="L175" s="55"/>
      <c r="M175" s="56">
        <f t="shared" si="174"/>
        <v>0</v>
      </c>
      <c r="N175" s="54"/>
      <c r="O175" s="55"/>
      <c r="P175" s="56">
        <f t="shared" si="175"/>
        <v>0</v>
      </c>
      <c r="Q175" s="54"/>
      <c r="R175" s="55"/>
      <c r="S175" s="56">
        <f t="shared" si="176"/>
        <v>0</v>
      </c>
      <c r="T175" s="54"/>
      <c r="U175" s="55"/>
      <c r="V175" s="56">
        <f t="shared" si="177"/>
        <v>0</v>
      </c>
      <c r="W175" s="57">
        <f t="shared" si="178"/>
        <v>15000</v>
      </c>
      <c r="X175" s="275">
        <f t="shared" si="179"/>
        <v>0</v>
      </c>
      <c r="Y175" s="275">
        <f t="shared" si="112"/>
        <v>15000</v>
      </c>
      <c r="Z175" s="283">
        <f t="shared" si="180"/>
        <v>1</v>
      </c>
      <c r="AA175" s="241"/>
      <c r="AB175" s="59"/>
      <c r="AC175" s="59"/>
      <c r="AD175" s="59"/>
      <c r="AE175" s="59"/>
      <c r="AF175" s="59"/>
      <c r="AG175" s="59"/>
    </row>
    <row r="176" spans="1:33" ht="30" customHeight="1" thickBot="1" x14ac:dyDescent="0.25">
      <c r="A176" s="60" t="s">
        <v>19</v>
      </c>
      <c r="B176" s="138">
        <v>44356</v>
      </c>
      <c r="C176" s="88" t="s">
        <v>421</v>
      </c>
      <c r="D176" s="132" t="s">
        <v>22</v>
      </c>
      <c r="E176" s="142">
        <v>1</v>
      </c>
      <c r="F176" s="64">
        <v>15000</v>
      </c>
      <c r="G176" s="65">
        <f t="shared" si="172"/>
        <v>15000</v>
      </c>
      <c r="H176" s="142">
        <v>2</v>
      </c>
      <c r="I176" s="64">
        <v>12500</v>
      </c>
      <c r="J176" s="65">
        <f t="shared" si="173"/>
        <v>25000</v>
      </c>
      <c r="K176" s="63"/>
      <c r="L176" s="64"/>
      <c r="M176" s="65">
        <f t="shared" si="174"/>
        <v>0</v>
      </c>
      <c r="N176" s="63"/>
      <c r="O176" s="64"/>
      <c r="P176" s="65">
        <f t="shared" si="175"/>
        <v>0</v>
      </c>
      <c r="Q176" s="63"/>
      <c r="R176" s="64"/>
      <c r="S176" s="65">
        <f t="shared" si="176"/>
        <v>0</v>
      </c>
      <c r="T176" s="63"/>
      <c r="U176" s="64"/>
      <c r="V176" s="65">
        <f t="shared" si="177"/>
        <v>0</v>
      </c>
      <c r="W176" s="66">
        <f t="shared" si="178"/>
        <v>15000</v>
      </c>
      <c r="X176" s="275">
        <f t="shared" si="179"/>
        <v>25000</v>
      </c>
      <c r="Y176" s="275">
        <f t="shared" si="112"/>
        <v>-10000</v>
      </c>
      <c r="Z176" s="283">
        <f t="shared" si="180"/>
        <v>-0.66666666666666663</v>
      </c>
      <c r="AA176" s="250"/>
      <c r="AB176" s="59"/>
      <c r="AC176" s="59"/>
      <c r="AD176" s="59"/>
      <c r="AE176" s="59"/>
      <c r="AF176" s="59"/>
      <c r="AG176" s="59"/>
    </row>
    <row r="177" spans="1:33" ht="30" customHeight="1" thickBot="1" x14ac:dyDescent="0.25">
      <c r="A177" s="60" t="s">
        <v>19</v>
      </c>
      <c r="B177" s="138">
        <v>44386</v>
      </c>
      <c r="C177" s="125" t="s">
        <v>196</v>
      </c>
      <c r="D177" s="132" t="s">
        <v>84</v>
      </c>
      <c r="E177" s="63"/>
      <c r="F177" s="64">
        <v>0.22</v>
      </c>
      <c r="G177" s="65">
        <f t="shared" si="172"/>
        <v>0</v>
      </c>
      <c r="H177" s="63"/>
      <c r="I177" s="64">
        <v>0.22</v>
      </c>
      <c r="J177" s="65">
        <f t="shared" si="173"/>
        <v>0</v>
      </c>
      <c r="K177" s="63"/>
      <c r="L177" s="64">
        <v>0.22</v>
      </c>
      <c r="M177" s="65">
        <f t="shared" si="174"/>
        <v>0</v>
      </c>
      <c r="N177" s="63"/>
      <c r="O177" s="64">
        <v>0.22</v>
      </c>
      <c r="P177" s="65">
        <f t="shared" si="175"/>
        <v>0</v>
      </c>
      <c r="Q177" s="63"/>
      <c r="R177" s="64">
        <v>0.22</v>
      </c>
      <c r="S177" s="65">
        <f t="shared" si="176"/>
        <v>0</v>
      </c>
      <c r="T177" s="63"/>
      <c r="U177" s="64">
        <v>0.22</v>
      </c>
      <c r="V177" s="65">
        <f t="shared" si="177"/>
        <v>0</v>
      </c>
      <c r="W177" s="66">
        <f t="shared" si="178"/>
        <v>0</v>
      </c>
      <c r="X177" s="279">
        <f t="shared" si="179"/>
        <v>0</v>
      </c>
      <c r="Y177" s="279">
        <f t="shared" si="112"/>
        <v>0</v>
      </c>
      <c r="Z177" s="365" t="e">
        <f t="shared" si="180"/>
        <v>#DIV/0!</v>
      </c>
      <c r="AA177" s="250"/>
      <c r="AB177" s="5"/>
      <c r="AC177" s="5"/>
      <c r="AD177" s="5"/>
      <c r="AE177" s="5"/>
      <c r="AF177" s="5"/>
      <c r="AG177" s="5"/>
    </row>
    <row r="178" spans="1:33" ht="30" customHeight="1" thickBot="1" x14ac:dyDescent="0.25">
      <c r="A178" s="111" t="s">
        <v>197</v>
      </c>
      <c r="B178" s="112"/>
      <c r="C178" s="113"/>
      <c r="D178" s="114"/>
      <c r="E178" s="115">
        <f>SUM(E171:E176)</f>
        <v>24</v>
      </c>
      <c r="F178" s="90"/>
      <c r="G178" s="89">
        <f>SUM(G171:G177)</f>
        <v>353000</v>
      </c>
      <c r="H178" s="115">
        <f>SUM(H171:H176)</f>
        <v>24</v>
      </c>
      <c r="I178" s="90"/>
      <c r="J178" s="89">
        <f>SUM(J171:J177)</f>
        <v>265328.55000000005</v>
      </c>
      <c r="K178" s="91">
        <f>SUM(K171:K176)</f>
        <v>0</v>
      </c>
      <c r="L178" s="90"/>
      <c r="M178" s="89">
        <f>SUM(M171:M177)</f>
        <v>0</v>
      </c>
      <c r="N178" s="91">
        <f>SUM(N171:N176)</f>
        <v>0</v>
      </c>
      <c r="O178" s="90"/>
      <c r="P178" s="89">
        <f>SUM(P171:P177)</f>
        <v>0</v>
      </c>
      <c r="Q178" s="91">
        <f>SUM(Q171:Q176)</f>
        <v>0</v>
      </c>
      <c r="R178" s="90"/>
      <c r="S178" s="89">
        <f>SUM(S171:S177)</f>
        <v>0</v>
      </c>
      <c r="T178" s="91">
        <f>SUM(T171:T176)</f>
        <v>0</v>
      </c>
      <c r="U178" s="90"/>
      <c r="V178" s="316">
        <f>SUM(V171:V177)</f>
        <v>0</v>
      </c>
      <c r="W178" s="368">
        <f>SUM(W171:W177)</f>
        <v>353000</v>
      </c>
      <c r="X178" s="369">
        <f>SUM(X171:X177)</f>
        <v>265328.55000000005</v>
      </c>
      <c r="Y178" s="369">
        <f t="shared" si="112"/>
        <v>87671.449999999953</v>
      </c>
      <c r="Z178" s="369">
        <f>Y178/W178</f>
        <v>0.2483610481586401</v>
      </c>
      <c r="AA178" s="370"/>
      <c r="AB178" s="5"/>
      <c r="AC178" s="5"/>
      <c r="AD178" s="5"/>
      <c r="AE178" s="5"/>
      <c r="AF178" s="5"/>
      <c r="AG178" s="5"/>
    </row>
    <row r="179" spans="1:33" ht="30" customHeight="1" thickBot="1" x14ac:dyDescent="0.25">
      <c r="A179" s="120" t="s">
        <v>16</v>
      </c>
      <c r="B179" s="93">
        <v>10</v>
      </c>
      <c r="C179" s="126" t="s">
        <v>198</v>
      </c>
      <c r="D179" s="11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66"/>
      <c r="X179" s="366"/>
      <c r="Y179" s="325"/>
      <c r="Z179" s="366"/>
      <c r="AA179" s="367"/>
      <c r="AB179" s="5"/>
      <c r="AC179" s="5"/>
      <c r="AD179" s="5"/>
      <c r="AE179" s="5"/>
      <c r="AF179" s="5"/>
      <c r="AG179" s="5"/>
    </row>
    <row r="180" spans="1:33" ht="30" customHeight="1" x14ac:dyDescent="0.2">
      <c r="A180" s="50" t="s">
        <v>19</v>
      </c>
      <c r="B180" s="138">
        <v>43840</v>
      </c>
      <c r="C180" s="143" t="s">
        <v>199</v>
      </c>
      <c r="D180" s="132"/>
      <c r="E180" s="144"/>
      <c r="F180" s="85"/>
      <c r="G180" s="86">
        <f t="shared" ref="G180:G184" si="181">E180*F180</f>
        <v>0</v>
      </c>
      <c r="H180" s="144"/>
      <c r="I180" s="85"/>
      <c r="J180" s="86">
        <f t="shared" ref="J180:J184" si="182">H180*I180</f>
        <v>0</v>
      </c>
      <c r="K180" s="84"/>
      <c r="L180" s="85"/>
      <c r="M180" s="86">
        <f t="shared" ref="M180:M184" si="183">K180*L180</f>
        <v>0</v>
      </c>
      <c r="N180" s="84"/>
      <c r="O180" s="85"/>
      <c r="P180" s="86">
        <f t="shared" ref="P180:P184" si="184">N180*O180</f>
        <v>0</v>
      </c>
      <c r="Q180" s="84"/>
      <c r="R180" s="85"/>
      <c r="S180" s="86">
        <f t="shared" ref="S180:S184" si="185">Q180*R180</f>
        <v>0</v>
      </c>
      <c r="T180" s="84"/>
      <c r="U180" s="85"/>
      <c r="V180" s="382">
        <f t="shared" ref="V180:V184" si="186">T180*U180</f>
        <v>0</v>
      </c>
      <c r="W180" s="383">
        <f>G180+M180+S180</f>
        <v>0</v>
      </c>
      <c r="X180" s="377">
        <f t="shared" ref="X180:X184" si="187">J180+P180+V180</f>
        <v>0</v>
      </c>
      <c r="Y180" s="377">
        <f t="shared" si="112"/>
        <v>0</v>
      </c>
      <c r="Z180" s="378" t="e">
        <f t="shared" ref="Z180:Z184" si="188">Y180/W180</f>
        <v>#DIV/0!</v>
      </c>
      <c r="AA180" s="384"/>
      <c r="AB180" s="59"/>
      <c r="AC180" s="59"/>
      <c r="AD180" s="59"/>
      <c r="AE180" s="59"/>
      <c r="AF180" s="59"/>
      <c r="AG180" s="59"/>
    </row>
    <row r="181" spans="1:33" ht="30" customHeight="1" x14ac:dyDescent="0.2">
      <c r="A181" s="50" t="s">
        <v>19</v>
      </c>
      <c r="B181" s="138">
        <v>43871</v>
      </c>
      <c r="C181" s="143" t="s">
        <v>199</v>
      </c>
      <c r="D181" s="139"/>
      <c r="E181" s="140"/>
      <c r="F181" s="55"/>
      <c r="G181" s="56">
        <f t="shared" si="181"/>
        <v>0</v>
      </c>
      <c r="H181" s="140"/>
      <c r="I181" s="55"/>
      <c r="J181" s="56">
        <f t="shared" si="182"/>
        <v>0</v>
      </c>
      <c r="K181" s="54"/>
      <c r="L181" s="55"/>
      <c r="M181" s="56">
        <f t="shared" si="183"/>
        <v>0</v>
      </c>
      <c r="N181" s="54"/>
      <c r="O181" s="55"/>
      <c r="P181" s="56">
        <f t="shared" si="184"/>
        <v>0</v>
      </c>
      <c r="Q181" s="54"/>
      <c r="R181" s="55"/>
      <c r="S181" s="56">
        <f t="shared" si="185"/>
        <v>0</v>
      </c>
      <c r="T181" s="54"/>
      <c r="U181" s="55"/>
      <c r="V181" s="352">
        <f t="shared" si="186"/>
        <v>0</v>
      </c>
      <c r="W181" s="357">
        <f>G181+M181+S181</f>
        <v>0</v>
      </c>
      <c r="X181" s="358">
        <f t="shared" si="187"/>
        <v>0</v>
      </c>
      <c r="Y181" s="358">
        <f t="shared" si="112"/>
        <v>0</v>
      </c>
      <c r="Z181" s="359" t="e">
        <f t="shared" si="188"/>
        <v>#DIV/0!</v>
      </c>
      <c r="AA181" s="360"/>
      <c r="AB181" s="59"/>
      <c r="AC181" s="59"/>
      <c r="AD181" s="59"/>
      <c r="AE181" s="59"/>
      <c r="AF181" s="59"/>
      <c r="AG181" s="59"/>
    </row>
    <row r="182" spans="1:33" ht="30" customHeight="1" x14ac:dyDescent="0.2">
      <c r="A182" s="50" t="s">
        <v>19</v>
      </c>
      <c r="B182" s="138">
        <v>43900</v>
      </c>
      <c r="C182" s="180" t="s">
        <v>199</v>
      </c>
      <c r="D182" s="139"/>
      <c r="E182" s="140"/>
      <c r="F182" s="55"/>
      <c r="G182" s="56">
        <f t="shared" si="181"/>
        <v>0</v>
      </c>
      <c r="H182" s="140"/>
      <c r="I182" s="55"/>
      <c r="J182" s="56">
        <f t="shared" si="182"/>
        <v>0</v>
      </c>
      <c r="K182" s="54"/>
      <c r="L182" s="55"/>
      <c r="M182" s="56">
        <f t="shared" si="183"/>
        <v>0</v>
      </c>
      <c r="N182" s="54"/>
      <c r="O182" s="55"/>
      <c r="P182" s="56">
        <f t="shared" si="184"/>
        <v>0</v>
      </c>
      <c r="Q182" s="54"/>
      <c r="R182" s="55"/>
      <c r="S182" s="56">
        <f t="shared" si="185"/>
        <v>0</v>
      </c>
      <c r="T182" s="54"/>
      <c r="U182" s="55"/>
      <c r="V182" s="352">
        <f t="shared" si="186"/>
        <v>0</v>
      </c>
      <c r="W182" s="357">
        <f>G182+M182+S182</f>
        <v>0</v>
      </c>
      <c r="X182" s="358">
        <f t="shared" si="187"/>
        <v>0</v>
      </c>
      <c r="Y182" s="358">
        <f t="shared" si="112"/>
        <v>0</v>
      </c>
      <c r="Z182" s="359" t="e">
        <f t="shared" si="188"/>
        <v>#DIV/0!</v>
      </c>
      <c r="AA182" s="360"/>
      <c r="AB182" s="59"/>
      <c r="AC182" s="59"/>
      <c r="AD182" s="59"/>
      <c r="AE182" s="59"/>
      <c r="AF182" s="59"/>
      <c r="AG182" s="59"/>
    </row>
    <row r="183" spans="1:33" ht="30" customHeight="1" x14ac:dyDescent="0.2">
      <c r="A183" s="60" t="s">
        <v>19</v>
      </c>
      <c r="B183" s="145">
        <v>43931</v>
      </c>
      <c r="C183" s="181" t="s">
        <v>258</v>
      </c>
      <c r="D183" s="141" t="s">
        <v>22</v>
      </c>
      <c r="E183" s="142"/>
      <c r="F183" s="64"/>
      <c r="G183" s="56">
        <f t="shared" si="181"/>
        <v>0</v>
      </c>
      <c r="H183" s="142"/>
      <c r="I183" s="64"/>
      <c r="J183" s="56">
        <f t="shared" si="182"/>
        <v>0</v>
      </c>
      <c r="K183" s="63"/>
      <c r="L183" s="64"/>
      <c r="M183" s="65">
        <f t="shared" si="183"/>
        <v>0</v>
      </c>
      <c r="N183" s="63"/>
      <c r="O183" s="64"/>
      <c r="P183" s="65">
        <f t="shared" si="184"/>
        <v>0</v>
      </c>
      <c r="Q183" s="63"/>
      <c r="R183" s="64"/>
      <c r="S183" s="65">
        <f t="shared" si="185"/>
        <v>0</v>
      </c>
      <c r="T183" s="63"/>
      <c r="U183" s="64"/>
      <c r="V183" s="375">
        <f t="shared" si="186"/>
        <v>0</v>
      </c>
      <c r="W183" s="385">
        <f>G183+M183+S183</f>
        <v>0</v>
      </c>
      <c r="X183" s="358">
        <f t="shared" si="187"/>
        <v>0</v>
      </c>
      <c r="Y183" s="358">
        <f t="shared" si="112"/>
        <v>0</v>
      </c>
      <c r="Z183" s="359" t="e">
        <f t="shared" si="188"/>
        <v>#DIV/0!</v>
      </c>
      <c r="AA183" s="386"/>
      <c r="AB183" s="59"/>
      <c r="AC183" s="59"/>
      <c r="AD183" s="59"/>
      <c r="AE183" s="59"/>
      <c r="AF183" s="59"/>
      <c r="AG183" s="59"/>
    </row>
    <row r="184" spans="1:33" ht="30" customHeight="1" thickBot="1" x14ac:dyDescent="0.25">
      <c r="A184" s="60" t="s">
        <v>19</v>
      </c>
      <c r="B184" s="146">
        <v>43961</v>
      </c>
      <c r="C184" s="125" t="s">
        <v>200</v>
      </c>
      <c r="D184" s="147"/>
      <c r="E184" s="63"/>
      <c r="F184" s="64">
        <v>0.22</v>
      </c>
      <c r="G184" s="65">
        <f t="shared" si="181"/>
        <v>0</v>
      </c>
      <c r="H184" s="63"/>
      <c r="I184" s="64">
        <v>0.22</v>
      </c>
      <c r="J184" s="65">
        <f t="shared" si="182"/>
        <v>0</v>
      </c>
      <c r="K184" s="63"/>
      <c r="L184" s="64">
        <v>0.22</v>
      </c>
      <c r="M184" s="65">
        <f t="shared" si="183"/>
        <v>0</v>
      </c>
      <c r="N184" s="63"/>
      <c r="O184" s="64">
        <v>0.22</v>
      </c>
      <c r="P184" s="65">
        <f t="shared" si="184"/>
        <v>0</v>
      </c>
      <c r="Q184" s="63"/>
      <c r="R184" s="64">
        <v>0.22</v>
      </c>
      <c r="S184" s="65">
        <f t="shared" si="185"/>
        <v>0</v>
      </c>
      <c r="T184" s="63"/>
      <c r="U184" s="64">
        <v>0.22</v>
      </c>
      <c r="V184" s="375">
        <f t="shared" si="186"/>
        <v>0</v>
      </c>
      <c r="W184" s="361">
        <f>G184+M184+S184</f>
        <v>0</v>
      </c>
      <c r="X184" s="362">
        <f t="shared" si="187"/>
        <v>0</v>
      </c>
      <c r="Y184" s="362">
        <f t="shared" si="112"/>
        <v>0</v>
      </c>
      <c r="Z184" s="363" t="e">
        <f t="shared" si="188"/>
        <v>#DIV/0!</v>
      </c>
      <c r="AA184" s="387"/>
      <c r="AB184" s="5"/>
      <c r="AC184" s="5"/>
      <c r="AD184" s="5"/>
      <c r="AE184" s="5"/>
      <c r="AF184" s="5"/>
      <c r="AG184" s="5"/>
    </row>
    <row r="185" spans="1:33" ht="30" customHeight="1" thickBot="1" x14ac:dyDescent="0.25">
      <c r="A185" s="111" t="s">
        <v>201</v>
      </c>
      <c r="B185" s="112"/>
      <c r="C185" s="113"/>
      <c r="D185" s="114"/>
      <c r="E185" s="115">
        <f>SUM(E180:E183)</f>
        <v>0</v>
      </c>
      <c r="F185" s="90"/>
      <c r="G185" s="89">
        <f>SUM(G180:G184)</f>
        <v>0</v>
      </c>
      <c r="H185" s="115">
        <f>SUM(H180:H183)</f>
        <v>0</v>
      </c>
      <c r="I185" s="90"/>
      <c r="J185" s="89">
        <f>SUM(J180:J184)</f>
        <v>0</v>
      </c>
      <c r="K185" s="91">
        <f>SUM(K180:K183)</f>
        <v>0</v>
      </c>
      <c r="L185" s="90"/>
      <c r="M185" s="89">
        <f>SUM(M180:M184)</f>
        <v>0</v>
      </c>
      <c r="N185" s="91">
        <f>SUM(N180:N183)</f>
        <v>0</v>
      </c>
      <c r="O185" s="90"/>
      <c r="P185" s="89">
        <f>SUM(P180:P184)</f>
        <v>0</v>
      </c>
      <c r="Q185" s="91">
        <f>SUM(Q180:Q183)</f>
        <v>0</v>
      </c>
      <c r="R185" s="90"/>
      <c r="S185" s="89">
        <f>SUM(S180:S184)</f>
        <v>0</v>
      </c>
      <c r="T185" s="91">
        <f>SUM(T180:T183)</f>
        <v>0</v>
      </c>
      <c r="U185" s="90"/>
      <c r="V185" s="316">
        <f>SUM(V180:V184)</f>
        <v>0</v>
      </c>
      <c r="W185" s="368">
        <f>SUM(W180:W184)</f>
        <v>0</v>
      </c>
      <c r="X185" s="369">
        <f>SUM(X180:X184)</f>
        <v>0</v>
      </c>
      <c r="Y185" s="369">
        <f t="shared" ref="Y185:Y233" si="189">W185-X185</f>
        <v>0</v>
      </c>
      <c r="Z185" s="369" t="e">
        <f>Y185/W185</f>
        <v>#DIV/0!</v>
      </c>
      <c r="AA185" s="370"/>
      <c r="AB185" s="5"/>
      <c r="AC185" s="5"/>
      <c r="AD185" s="5"/>
      <c r="AE185" s="5"/>
      <c r="AF185" s="5"/>
      <c r="AG185" s="5"/>
    </row>
    <row r="186" spans="1:33" ht="30" customHeight="1" thickBot="1" x14ac:dyDescent="0.25">
      <c r="A186" s="120" t="s">
        <v>16</v>
      </c>
      <c r="B186" s="93">
        <v>11</v>
      </c>
      <c r="C186" s="122" t="s">
        <v>202</v>
      </c>
      <c r="D186" s="11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66"/>
      <c r="X186" s="366"/>
      <c r="Y186" s="325"/>
      <c r="Z186" s="366"/>
      <c r="AA186" s="367"/>
      <c r="AB186" s="5"/>
      <c r="AC186" s="5"/>
      <c r="AD186" s="5"/>
      <c r="AE186" s="5"/>
      <c r="AF186" s="5"/>
      <c r="AG186" s="5"/>
    </row>
    <row r="187" spans="1:33" ht="30" customHeight="1" x14ac:dyDescent="0.2">
      <c r="A187" s="148" t="s">
        <v>19</v>
      </c>
      <c r="B187" s="138">
        <v>43841</v>
      </c>
      <c r="C187" s="143" t="s">
        <v>203</v>
      </c>
      <c r="D187" s="83" t="s">
        <v>54</v>
      </c>
      <c r="E187" s="84"/>
      <c r="F187" s="85"/>
      <c r="G187" s="86">
        <f t="shared" ref="G187" si="190">E187*F187</f>
        <v>0</v>
      </c>
      <c r="H187" s="84"/>
      <c r="I187" s="85"/>
      <c r="J187" s="86">
        <f t="shared" ref="J187" si="191">H187*I187</f>
        <v>0</v>
      </c>
      <c r="K187" s="84"/>
      <c r="L187" s="85"/>
      <c r="M187" s="86">
        <f t="shared" ref="M187" si="192">K187*L187</f>
        <v>0</v>
      </c>
      <c r="N187" s="84"/>
      <c r="O187" s="85"/>
      <c r="P187" s="86">
        <f t="shared" ref="P187" si="193">N187*O187</f>
        <v>0</v>
      </c>
      <c r="Q187" s="84"/>
      <c r="R187" s="85"/>
      <c r="S187" s="86">
        <f t="shared" ref="S187" si="194">Q187*R187</f>
        <v>0</v>
      </c>
      <c r="T187" s="84"/>
      <c r="U187" s="85"/>
      <c r="V187" s="382">
        <f t="shared" ref="V187" si="195">T187*U187</f>
        <v>0</v>
      </c>
      <c r="W187" s="383">
        <f>G187+M187+S187</f>
        <v>0</v>
      </c>
      <c r="X187" s="377">
        <f t="shared" ref="X187:X188" si="196">J187+P187+V187</f>
        <v>0</v>
      </c>
      <c r="Y187" s="377">
        <f t="shared" si="189"/>
        <v>0</v>
      </c>
      <c r="Z187" s="378" t="e">
        <f t="shared" ref="Z187:Z188" si="197">Y187/W187</f>
        <v>#DIV/0!</v>
      </c>
      <c r="AA187" s="384"/>
      <c r="AB187" s="59"/>
      <c r="AC187" s="59"/>
      <c r="AD187" s="59"/>
      <c r="AE187" s="59"/>
      <c r="AF187" s="59"/>
      <c r="AG187" s="59"/>
    </row>
    <row r="188" spans="1:33" ht="30" customHeight="1" thickBot="1" x14ac:dyDescent="0.25">
      <c r="A188" s="149" t="s">
        <v>19</v>
      </c>
      <c r="B188" s="138">
        <v>43872</v>
      </c>
      <c r="C188" s="88" t="s">
        <v>203</v>
      </c>
      <c r="D188" s="62" t="s">
        <v>54</v>
      </c>
      <c r="E188" s="63"/>
      <c r="F188" s="64"/>
      <c r="G188" s="56">
        <f>E188*F188</f>
        <v>0</v>
      </c>
      <c r="H188" s="63"/>
      <c r="I188" s="64"/>
      <c r="J188" s="56">
        <f>H188*I188</f>
        <v>0</v>
      </c>
      <c r="K188" s="63"/>
      <c r="L188" s="64"/>
      <c r="M188" s="65">
        <f>K188*L188</f>
        <v>0</v>
      </c>
      <c r="N188" s="63"/>
      <c r="O188" s="64"/>
      <c r="P188" s="65">
        <f>N188*O188</f>
        <v>0</v>
      </c>
      <c r="Q188" s="63"/>
      <c r="R188" s="64"/>
      <c r="S188" s="65">
        <f>Q188*R188</f>
        <v>0</v>
      </c>
      <c r="T188" s="63"/>
      <c r="U188" s="64"/>
      <c r="V188" s="375">
        <f>T188*U188</f>
        <v>0</v>
      </c>
      <c r="W188" s="388">
        <f>G188+M188+S188</f>
        <v>0</v>
      </c>
      <c r="X188" s="362">
        <f t="shared" si="196"/>
        <v>0</v>
      </c>
      <c r="Y188" s="362">
        <f t="shared" si="189"/>
        <v>0</v>
      </c>
      <c r="Z188" s="363" t="e">
        <f t="shared" si="197"/>
        <v>#DIV/0!</v>
      </c>
      <c r="AA188" s="387"/>
      <c r="AB188" s="58"/>
      <c r="AC188" s="59"/>
      <c r="AD188" s="59"/>
      <c r="AE188" s="59"/>
      <c r="AF188" s="59"/>
      <c r="AG188" s="59"/>
    </row>
    <row r="189" spans="1:33" ht="30" customHeight="1" thickBot="1" x14ac:dyDescent="0.25">
      <c r="A189" s="453" t="s">
        <v>204</v>
      </c>
      <c r="B189" s="454"/>
      <c r="C189" s="454"/>
      <c r="D189" s="455"/>
      <c r="E189" s="115">
        <f>SUM(E187:E188)</f>
        <v>0</v>
      </c>
      <c r="F189" s="90"/>
      <c r="G189" s="89">
        <f>SUM(G187:G188)</f>
        <v>0</v>
      </c>
      <c r="H189" s="115">
        <f>SUM(H187:H188)</f>
        <v>0</v>
      </c>
      <c r="I189" s="90"/>
      <c r="J189" s="89">
        <f>SUM(J187:J188)</f>
        <v>0</v>
      </c>
      <c r="K189" s="91">
        <f>SUM(K187:K188)</f>
        <v>0</v>
      </c>
      <c r="L189" s="90"/>
      <c r="M189" s="89">
        <f>SUM(M187:M188)</f>
        <v>0</v>
      </c>
      <c r="N189" s="91">
        <f>SUM(N187:N188)</f>
        <v>0</v>
      </c>
      <c r="O189" s="90"/>
      <c r="P189" s="89">
        <f>SUM(P187:P188)</f>
        <v>0</v>
      </c>
      <c r="Q189" s="91">
        <f>SUM(Q187:Q188)</f>
        <v>0</v>
      </c>
      <c r="R189" s="90"/>
      <c r="S189" s="89">
        <f>SUM(S187:S188)</f>
        <v>0</v>
      </c>
      <c r="T189" s="91">
        <f>SUM(T187:T188)</f>
        <v>0</v>
      </c>
      <c r="U189" s="90"/>
      <c r="V189" s="316">
        <f>SUM(V187:V188)</f>
        <v>0</v>
      </c>
      <c r="W189" s="368">
        <f>SUM(W187:W188)</f>
        <v>0</v>
      </c>
      <c r="X189" s="369">
        <f>SUM(X187:X188)</f>
        <v>0</v>
      </c>
      <c r="Y189" s="369">
        <f t="shared" si="189"/>
        <v>0</v>
      </c>
      <c r="Z189" s="369" t="e">
        <f>Y189/W189</f>
        <v>#DIV/0!</v>
      </c>
      <c r="AA189" s="370"/>
      <c r="AB189" s="5"/>
      <c r="AC189" s="5"/>
      <c r="AD189" s="5"/>
      <c r="AE189" s="5"/>
      <c r="AF189" s="5"/>
      <c r="AG189" s="5"/>
    </row>
    <row r="190" spans="1:33" ht="30" customHeight="1" thickBot="1" x14ac:dyDescent="0.25">
      <c r="A190" s="92" t="s">
        <v>16</v>
      </c>
      <c r="B190" s="93">
        <v>12</v>
      </c>
      <c r="C190" s="94" t="s">
        <v>205</v>
      </c>
      <c r="D190" s="20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66"/>
      <c r="X190" s="366"/>
      <c r="Y190" s="325"/>
      <c r="Z190" s="366"/>
      <c r="AA190" s="367"/>
      <c r="AB190" s="5"/>
      <c r="AC190" s="5"/>
      <c r="AD190" s="5"/>
      <c r="AE190" s="5"/>
      <c r="AF190" s="5"/>
      <c r="AG190" s="5"/>
    </row>
    <row r="191" spans="1:33" ht="30" customHeight="1" x14ac:dyDescent="0.2">
      <c r="A191" s="81" t="s">
        <v>19</v>
      </c>
      <c r="B191" s="150">
        <v>43842</v>
      </c>
      <c r="C191" s="207" t="s">
        <v>206</v>
      </c>
      <c r="D191" s="210" t="s">
        <v>207</v>
      </c>
      <c r="E191" s="144"/>
      <c r="F191" s="85"/>
      <c r="G191" s="86">
        <f t="shared" ref="G191:G193" si="198">E191*F191</f>
        <v>0</v>
      </c>
      <c r="H191" s="144"/>
      <c r="I191" s="85"/>
      <c r="J191" s="86">
        <f t="shared" ref="J191:J193" si="199">H191*I191</f>
        <v>0</v>
      </c>
      <c r="K191" s="84"/>
      <c r="L191" s="85"/>
      <c r="M191" s="86">
        <f t="shared" ref="M191:M193" si="200">K191*L191</f>
        <v>0</v>
      </c>
      <c r="N191" s="84"/>
      <c r="O191" s="85"/>
      <c r="P191" s="86">
        <f t="shared" ref="P191:P193" si="201">N191*O191</f>
        <v>0</v>
      </c>
      <c r="Q191" s="84"/>
      <c r="R191" s="85"/>
      <c r="S191" s="86">
        <f t="shared" ref="S191:S194" si="202">Q191*R191</f>
        <v>0</v>
      </c>
      <c r="T191" s="84"/>
      <c r="U191" s="85"/>
      <c r="V191" s="382">
        <f t="shared" ref="V191:V194" si="203">T191*U191</f>
        <v>0</v>
      </c>
      <c r="W191" s="383">
        <f>G191+M191+S191</f>
        <v>0</v>
      </c>
      <c r="X191" s="377">
        <f t="shared" ref="X191:X194" si="204">J191+P191+V191</f>
        <v>0</v>
      </c>
      <c r="Y191" s="377">
        <f t="shared" si="189"/>
        <v>0</v>
      </c>
      <c r="Z191" s="378" t="e">
        <f t="shared" ref="Z191:Z194" si="205">Y191/W191</f>
        <v>#DIV/0!</v>
      </c>
      <c r="AA191" s="389"/>
      <c r="AB191" s="58"/>
      <c r="AC191" s="59"/>
      <c r="AD191" s="59"/>
      <c r="AE191" s="59"/>
      <c r="AF191" s="59"/>
      <c r="AG191" s="59"/>
    </row>
    <row r="192" spans="1:33" ht="30" customHeight="1" x14ac:dyDescent="0.2">
      <c r="A192" s="50" t="s">
        <v>19</v>
      </c>
      <c r="B192" s="138">
        <v>43873</v>
      </c>
      <c r="C192" s="183" t="s">
        <v>257</v>
      </c>
      <c r="D192" s="211" t="s">
        <v>182</v>
      </c>
      <c r="E192" s="140"/>
      <c r="F192" s="55"/>
      <c r="G192" s="56">
        <f t="shared" si="198"/>
        <v>0</v>
      </c>
      <c r="H192" s="140"/>
      <c r="I192" s="55"/>
      <c r="J192" s="56">
        <f t="shared" si="199"/>
        <v>0</v>
      </c>
      <c r="K192" s="54"/>
      <c r="L192" s="55"/>
      <c r="M192" s="56">
        <f t="shared" si="200"/>
        <v>0</v>
      </c>
      <c r="N192" s="54"/>
      <c r="O192" s="55"/>
      <c r="P192" s="56">
        <f t="shared" si="201"/>
        <v>0</v>
      </c>
      <c r="Q192" s="54"/>
      <c r="R192" s="55"/>
      <c r="S192" s="56">
        <f t="shared" si="202"/>
        <v>0</v>
      </c>
      <c r="T192" s="54"/>
      <c r="U192" s="55"/>
      <c r="V192" s="352">
        <f t="shared" si="203"/>
        <v>0</v>
      </c>
      <c r="W192" s="390">
        <f>G192+M192+S192</f>
        <v>0</v>
      </c>
      <c r="X192" s="358">
        <f t="shared" si="204"/>
        <v>0</v>
      </c>
      <c r="Y192" s="358">
        <f t="shared" si="189"/>
        <v>0</v>
      </c>
      <c r="Z192" s="359" t="e">
        <f t="shared" si="205"/>
        <v>#DIV/0!</v>
      </c>
      <c r="AA192" s="391"/>
      <c r="AB192" s="59"/>
      <c r="AC192" s="59"/>
      <c r="AD192" s="59"/>
      <c r="AE192" s="59"/>
      <c r="AF192" s="59"/>
      <c r="AG192" s="59"/>
    </row>
    <row r="193" spans="1:33" ht="30" customHeight="1" x14ac:dyDescent="0.2">
      <c r="A193" s="60" t="s">
        <v>19</v>
      </c>
      <c r="B193" s="145">
        <v>43902</v>
      </c>
      <c r="C193" s="88" t="s">
        <v>208</v>
      </c>
      <c r="D193" s="212" t="s">
        <v>182</v>
      </c>
      <c r="E193" s="142"/>
      <c r="F193" s="64"/>
      <c r="G193" s="65">
        <f t="shared" si="198"/>
        <v>0</v>
      </c>
      <c r="H193" s="142"/>
      <c r="I193" s="64"/>
      <c r="J193" s="65">
        <f t="shared" si="199"/>
        <v>0</v>
      </c>
      <c r="K193" s="63"/>
      <c r="L193" s="64"/>
      <c r="M193" s="65">
        <f t="shared" si="200"/>
        <v>0</v>
      </c>
      <c r="N193" s="63"/>
      <c r="O193" s="64"/>
      <c r="P193" s="65">
        <f t="shared" si="201"/>
        <v>0</v>
      </c>
      <c r="Q193" s="63"/>
      <c r="R193" s="64"/>
      <c r="S193" s="65">
        <f t="shared" si="202"/>
        <v>0</v>
      </c>
      <c r="T193" s="63"/>
      <c r="U193" s="64"/>
      <c r="V193" s="375">
        <f t="shared" si="203"/>
        <v>0</v>
      </c>
      <c r="W193" s="385">
        <f>G193+M193+S193</f>
        <v>0</v>
      </c>
      <c r="X193" s="358">
        <f t="shared" si="204"/>
        <v>0</v>
      </c>
      <c r="Y193" s="358">
        <f t="shared" si="189"/>
        <v>0</v>
      </c>
      <c r="Z193" s="359" t="e">
        <f t="shared" si="205"/>
        <v>#DIV/0!</v>
      </c>
      <c r="AA193" s="392"/>
      <c r="AB193" s="59"/>
      <c r="AC193" s="59"/>
      <c r="AD193" s="59"/>
      <c r="AE193" s="59"/>
      <c r="AF193" s="59"/>
      <c r="AG193" s="59"/>
    </row>
    <row r="194" spans="1:33" ht="30" customHeight="1" thickBot="1" x14ac:dyDescent="0.25">
      <c r="A194" s="60" t="s">
        <v>19</v>
      </c>
      <c r="B194" s="145">
        <v>43933</v>
      </c>
      <c r="C194" s="240" t="s">
        <v>267</v>
      </c>
      <c r="D194" s="213"/>
      <c r="E194" s="142"/>
      <c r="F194" s="64">
        <v>0.22</v>
      </c>
      <c r="G194" s="65">
        <f>E194*F194</f>
        <v>0</v>
      </c>
      <c r="H194" s="142"/>
      <c r="I194" s="64">
        <v>0.22</v>
      </c>
      <c r="J194" s="65">
        <f>H194*I194</f>
        <v>0</v>
      </c>
      <c r="K194" s="63"/>
      <c r="L194" s="64">
        <v>0.22</v>
      </c>
      <c r="M194" s="65">
        <f>K194*L194</f>
        <v>0</v>
      </c>
      <c r="N194" s="63"/>
      <c r="O194" s="64">
        <v>0.22</v>
      </c>
      <c r="P194" s="65">
        <f>N194*O194</f>
        <v>0</v>
      </c>
      <c r="Q194" s="63"/>
      <c r="R194" s="64">
        <v>0.22</v>
      </c>
      <c r="S194" s="65">
        <f t="shared" si="202"/>
        <v>0</v>
      </c>
      <c r="T194" s="63"/>
      <c r="U194" s="64">
        <v>0.22</v>
      </c>
      <c r="V194" s="375">
        <f t="shared" si="203"/>
        <v>0</v>
      </c>
      <c r="W194" s="361">
        <f>G194+M194+S194</f>
        <v>0</v>
      </c>
      <c r="X194" s="362">
        <f t="shared" si="204"/>
        <v>0</v>
      </c>
      <c r="Y194" s="362">
        <f t="shared" si="189"/>
        <v>0</v>
      </c>
      <c r="Z194" s="363" t="e">
        <f t="shared" si="205"/>
        <v>#DIV/0!</v>
      </c>
      <c r="AA194" s="364"/>
      <c r="AB194" s="5"/>
      <c r="AC194" s="5"/>
      <c r="AD194" s="5"/>
      <c r="AE194" s="5"/>
      <c r="AF194" s="5"/>
      <c r="AG194" s="5"/>
    </row>
    <row r="195" spans="1:33" ht="30" customHeight="1" thickBot="1" x14ac:dyDescent="0.25">
      <c r="A195" s="111" t="s">
        <v>209</v>
      </c>
      <c r="B195" s="112"/>
      <c r="C195" s="113"/>
      <c r="D195" s="209"/>
      <c r="E195" s="115">
        <f>SUM(E191:E193)</f>
        <v>0</v>
      </c>
      <c r="F195" s="90"/>
      <c r="G195" s="89">
        <f>SUM(G191:G194)</f>
        <v>0</v>
      </c>
      <c r="H195" s="115">
        <f>SUM(H191:H193)</f>
        <v>0</v>
      </c>
      <c r="I195" s="90"/>
      <c r="J195" s="89">
        <f>SUM(J191:J194)</f>
        <v>0</v>
      </c>
      <c r="K195" s="91">
        <f>SUM(K191:K193)</f>
        <v>0</v>
      </c>
      <c r="L195" s="90"/>
      <c r="M195" s="89">
        <f>SUM(M191:M194)</f>
        <v>0</v>
      </c>
      <c r="N195" s="91">
        <f>SUM(N191:N193)</f>
        <v>0</v>
      </c>
      <c r="O195" s="90"/>
      <c r="P195" s="89">
        <f>SUM(P191:P194)</f>
        <v>0</v>
      </c>
      <c r="Q195" s="91">
        <f>SUM(Q191:Q193)</f>
        <v>0</v>
      </c>
      <c r="R195" s="90"/>
      <c r="S195" s="89">
        <f>SUM(S191:S194)</f>
        <v>0</v>
      </c>
      <c r="T195" s="91">
        <f>SUM(T191:T193)</f>
        <v>0</v>
      </c>
      <c r="U195" s="90"/>
      <c r="V195" s="316">
        <f>SUM(V191:V194)</f>
        <v>0</v>
      </c>
      <c r="W195" s="368">
        <f t="shared" ref="W195:X195" si="206">SUM(W191:W194)</f>
        <v>0</v>
      </c>
      <c r="X195" s="369">
        <f t="shared" si="206"/>
        <v>0</v>
      </c>
      <c r="Y195" s="369">
        <f t="shared" si="189"/>
        <v>0</v>
      </c>
      <c r="Z195" s="369" t="e">
        <f>Y195/W195</f>
        <v>#DIV/0!</v>
      </c>
      <c r="AA195" s="370"/>
      <c r="AB195" s="5"/>
      <c r="AC195" s="5"/>
      <c r="AD195" s="5"/>
      <c r="AE195" s="5"/>
      <c r="AF195" s="5"/>
      <c r="AG195" s="5"/>
    </row>
    <row r="196" spans="1:33" ht="30" customHeight="1" thickBot="1" x14ac:dyDescent="0.25">
      <c r="A196" s="92" t="s">
        <v>16</v>
      </c>
      <c r="B196" s="234">
        <v>13</v>
      </c>
      <c r="C196" s="94" t="s">
        <v>210</v>
      </c>
      <c r="D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66"/>
      <c r="X196" s="366"/>
      <c r="Y196" s="325"/>
      <c r="Z196" s="366"/>
      <c r="AA196" s="367"/>
      <c r="AB196" s="4"/>
      <c r="AC196" s="5"/>
      <c r="AD196" s="5"/>
      <c r="AE196" s="5"/>
      <c r="AF196" s="5"/>
      <c r="AG196" s="5"/>
    </row>
    <row r="197" spans="1:33" ht="30" customHeight="1" x14ac:dyDescent="0.2">
      <c r="A197" s="199" t="s">
        <v>17</v>
      </c>
      <c r="B197" s="200" t="s">
        <v>211</v>
      </c>
      <c r="C197" s="229" t="s">
        <v>212</v>
      </c>
      <c r="D197" s="68"/>
      <c r="E197" s="69">
        <f>SUM(E198:E200)</f>
        <v>0</v>
      </c>
      <c r="F197" s="70"/>
      <c r="G197" s="71">
        <f>SUM(G198:G201)</f>
        <v>0</v>
      </c>
      <c r="H197" s="69">
        <f>SUM(H198:H200)</f>
        <v>0</v>
      </c>
      <c r="I197" s="70"/>
      <c r="J197" s="71">
        <f>SUM(J198:J201)</f>
        <v>0</v>
      </c>
      <c r="K197" s="69">
        <f>SUM(K198:K200)</f>
        <v>0</v>
      </c>
      <c r="L197" s="70"/>
      <c r="M197" s="71">
        <f>SUM(M198:M201)</f>
        <v>0</v>
      </c>
      <c r="N197" s="69">
        <f>SUM(N198:N200)</f>
        <v>0</v>
      </c>
      <c r="O197" s="70"/>
      <c r="P197" s="71">
        <f>SUM(P198:P201)</f>
        <v>0</v>
      </c>
      <c r="Q197" s="69">
        <f>SUM(Q198:Q200)</f>
        <v>0</v>
      </c>
      <c r="R197" s="70"/>
      <c r="S197" s="71">
        <f>SUM(S198:S201)</f>
        <v>0</v>
      </c>
      <c r="T197" s="69">
        <f>SUM(T198:T200)</f>
        <v>0</v>
      </c>
      <c r="U197" s="70"/>
      <c r="V197" s="351">
        <f>SUM(V198:V201)</f>
        <v>0</v>
      </c>
      <c r="W197" s="354">
        <f>SUM(W198:W201)</f>
        <v>0</v>
      </c>
      <c r="X197" s="355">
        <f>SUM(X198:X201)</f>
        <v>0</v>
      </c>
      <c r="Y197" s="355">
        <f t="shared" si="189"/>
        <v>0</v>
      </c>
      <c r="Z197" s="355" t="e">
        <f>Y197/W197</f>
        <v>#DIV/0!</v>
      </c>
      <c r="AA197" s="356"/>
      <c r="AB197" s="49"/>
      <c r="AC197" s="49"/>
      <c r="AD197" s="49"/>
      <c r="AE197" s="49"/>
      <c r="AF197" s="49"/>
      <c r="AG197" s="49"/>
    </row>
    <row r="198" spans="1:33" ht="30" customHeight="1" x14ac:dyDescent="0.2">
      <c r="A198" s="50" t="s">
        <v>19</v>
      </c>
      <c r="B198" s="201" t="s">
        <v>213</v>
      </c>
      <c r="C198" s="230" t="s">
        <v>214</v>
      </c>
      <c r="D198" s="264" t="s">
        <v>84</v>
      </c>
      <c r="E198" s="54"/>
      <c r="F198" s="55"/>
      <c r="G198" s="56">
        <f t="shared" ref="G198:G200" si="207">E198*F198</f>
        <v>0</v>
      </c>
      <c r="H198" s="54"/>
      <c r="I198" s="55"/>
      <c r="J198" s="56">
        <f t="shared" ref="J198:J200" si="208">H198*I198</f>
        <v>0</v>
      </c>
      <c r="K198" s="54"/>
      <c r="L198" s="55"/>
      <c r="M198" s="56">
        <f t="shared" ref="M198:M201" si="209">K198*L198</f>
        <v>0</v>
      </c>
      <c r="N198" s="54"/>
      <c r="O198" s="55"/>
      <c r="P198" s="56">
        <f t="shared" ref="P198:P201" si="210">N198*O198</f>
        <v>0</v>
      </c>
      <c r="Q198" s="54"/>
      <c r="R198" s="55"/>
      <c r="S198" s="56">
        <f t="shared" ref="S198:S201" si="211">Q198*R198</f>
        <v>0</v>
      </c>
      <c r="T198" s="54"/>
      <c r="U198" s="55"/>
      <c r="V198" s="352">
        <f t="shared" ref="V198:V201" si="212">T198*U198</f>
        <v>0</v>
      </c>
      <c r="W198" s="357">
        <f t="shared" ref="W198:W232" si="213">G198+M198+S198</f>
        <v>0</v>
      </c>
      <c r="X198" s="358">
        <f t="shared" ref="X198:X232" si="214">J198+P198+V198</f>
        <v>0</v>
      </c>
      <c r="Y198" s="358">
        <f t="shared" si="189"/>
        <v>0</v>
      </c>
      <c r="Z198" s="359" t="e">
        <f t="shared" ref="Z198:Z232" si="215">Y198/W198</f>
        <v>#DIV/0!</v>
      </c>
      <c r="AA198" s="360"/>
      <c r="AB198" s="59"/>
      <c r="AC198" s="59"/>
      <c r="AD198" s="59"/>
      <c r="AE198" s="59"/>
      <c r="AF198" s="59"/>
      <c r="AG198" s="59"/>
    </row>
    <row r="199" spans="1:33" ht="30" customHeight="1" x14ac:dyDescent="0.2">
      <c r="A199" s="50" t="s">
        <v>19</v>
      </c>
      <c r="B199" s="201" t="s">
        <v>215</v>
      </c>
      <c r="C199" s="231" t="s">
        <v>216</v>
      </c>
      <c r="D199" s="264" t="s">
        <v>84</v>
      </c>
      <c r="E199" s="54"/>
      <c r="F199" s="55"/>
      <c r="G199" s="56">
        <f t="shared" si="207"/>
        <v>0</v>
      </c>
      <c r="H199" s="54"/>
      <c r="I199" s="55"/>
      <c r="J199" s="56">
        <f t="shared" si="208"/>
        <v>0</v>
      </c>
      <c r="K199" s="54"/>
      <c r="L199" s="55"/>
      <c r="M199" s="56">
        <f t="shared" si="209"/>
        <v>0</v>
      </c>
      <c r="N199" s="54"/>
      <c r="O199" s="55"/>
      <c r="P199" s="56">
        <f t="shared" si="210"/>
        <v>0</v>
      </c>
      <c r="Q199" s="54"/>
      <c r="R199" s="55"/>
      <c r="S199" s="56">
        <f t="shared" si="211"/>
        <v>0</v>
      </c>
      <c r="T199" s="54"/>
      <c r="U199" s="55"/>
      <c r="V199" s="352">
        <f t="shared" si="212"/>
        <v>0</v>
      </c>
      <c r="W199" s="357">
        <f t="shared" si="213"/>
        <v>0</v>
      </c>
      <c r="X199" s="358">
        <f t="shared" si="214"/>
        <v>0</v>
      </c>
      <c r="Y199" s="358">
        <f t="shared" si="189"/>
        <v>0</v>
      </c>
      <c r="Z199" s="359" t="e">
        <f t="shared" si="215"/>
        <v>#DIV/0!</v>
      </c>
      <c r="AA199" s="360"/>
      <c r="AB199" s="59"/>
      <c r="AC199" s="59"/>
      <c r="AD199" s="59"/>
      <c r="AE199" s="59"/>
      <c r="AF199" s="59"/>
      <c r="AG199" s="59"/>
    </row>
    <row r="200" spans="1:33" ht="30" customHeight="1" x14ac:dyDescent="0.2">
      <c r="A200" s="50" t="s">
        <v>19</v>
      </c>
      <c r="B200" s="201" t="s">
        <v>217</v>
      </c>
      <c r="C200" s="231" t="s">
        <v>218</v>
      </c>
      <c r="D200" s="53" t="s">
        <v>84</v>
      </c>
      <c r="E200" s="54"/>
      <c r="F200" s="55"/>
      <c r="G200" s="56">
        <f t="shared" si="207"/>
        <v>0</v>
      </c>
      <c r="H200" s="54"/>
      <c r="I200" s="55"/>
      <c r="J200" s="56">
        <f t="shared" si="208"/>
        <v>0</v>
      </c>
      <c r="K200" s="54"/>
      <c r="L200" s="55"/>
      <c r="M200" s="56">
        <f t="shared" si="209"/>
        <v>0</v>
      </c>
      <c r="N200" s="54"/>
      <c r="O200" s="55"/>
      <c r="P200" s="56">
        <f t="shared" si="210"/>
        <v>0</v>
      </c>
      <c r="Q200" s="54"/>
      <c r="R200" s="55"/>
      <c r="S200" s="56">
        <f t="shared" si="211"/>
        <v>0</v>
      </c>
      <c r="T200" s="54"/>
      <c r="U200" s="55"/>
      <c r="V200" s="352">
        <f t="shared" si="212"/>
        <v>0</v>
      </c>
      <c r="W200" s="357">
        <f t="shared" si="213"/>
        <v>0</v>
      </c>
      <c r="X200" s="358">
        <f t="shared" si="214"/>
        <v>0</v>
      </c>
      <c r="Y200" s="358">
        <f t="shared" si="189"/>
        <v>0</v>
      </c>
      <c r="Z200" s="359" t="e">
        <f t="shared" si="215"/>
        <v>#DIV/0!</v>
      </c>
      <c r="AA200" s="360"/>
      <c r="AB200" s="59"/>
      <c r="AC200" s="59"/>
      <c r="AD200" s="59"/>
      <c r="AE200" s="59"/>
      <c r="AF200" s="59"/>
      <c r="AG200" s="59"/>
    </row>
    <row r="201" spans="1:33" ht="30" customHeight="1" thickBot="1" x14ac:dyDescent="0.25">
      <c r="A201" s="73" t="s">
        <v>19</v>
      </c>
      <c r="B201" s="235" t="s">
        <v>219</v>
      </c>
      <c r="C201" s="231" t="s">
        <v>220</v>
      </c>
      <c r="D201" s="74"/>
      <c r="E201" s="75"/>
      <c r="F201" s="270">
        <v>0.22</v>
      </c>
      <c r="G201" s="77">
        <f>E201*F201</f>
        <v>0</v>
      </c>
      <c r="H201" s="75"/>
      <c r="I201" s="270">
        <v>0.22</v>
      </c>
      <c r="J201" s="77">
        <f>H201*I201</f>
        <v>0</v>
      </c>
      <c r="K201" s="75"/>
      <c r="L201" s="270">
        <v>0.22</v>
      </c>
      <c r="M201" s="77">
        <f t="shared" si="209"/>
        <v>0</v>
      </c>
      <c r="N201" s="75"/>
      <c r="O201" s="270">
        <v>0.22</v>
      </c>
      <c r="P201" s="77">
        <f t="shared" si="210"/>
        <v>0</v>
      </c>
      <c r="Q201" s="75"/>
      <c r="R201" s="270">
        <v>0.22</v>
      </c>
      <c r="S201" s="77">
        <f t="shared" si="211"/>
        <v>0</v>
      </c>
      <c r="T201" s="75"/>
      <c r="U201" s="270">
        <v>0.22</v>
      </c>
      <c r="V201" s="353">
        <f t="shared" si="212"/>
        <v>0</v>
      </c>
      <c r="W201" s="361">
        <f t="shared" si="213"/>
        <v>0</v>
      </c>
      <c r="X201" s="362">
        <f t="shared" si="214"/>
        <v>0</v>
      </c>
      <c r="Y201" s="362">
        <f t="shared" si="189"/>
        <v>0</v>
      </c>
      <c r="Z201" s="363" t="e">
        <f t="shared" si="215"/>
        <v>#DIV/0!</v>
      </c>
      <c r="AA201" s="364"/>
      <c r="AB201" s="59"/>
      <c r="AC201" s="59"/>
      <c r="AD201" s="59"/>
      <c r="AE201" s="59"/>
      <c r="AF201" s="59"/>
      <c r="AG201" s="59"/>
    </row>
    <row r="202" spans="1:33" ht="30" customHeight="1" x14ac:dyDescent="0.2">
      <c r="A202" s="228" t="s">
        <v>17</v>
      </c>
      <c r="B202" s="236" t="s">
        <v>211</v>
      </c>
      <c r="C202" s="232" t="s">
        <v>221</v>
      </c>
      <c r="D202" s="44"/>
      <c r="E202" s="45">
        <f>SUM(E203:E205)</f>
        <v>0</v>
      </c>
      <c r="F202" s="46"/>
      <c r="G202" s="47">
        <f>SUM(G203:G206)</f>
        <v>0</v>
      </c>
      <c r="H202" s="45">
        <f>SUM(H203:H205)</f>
        <v>0</v>
      </c>
      <c r="I202" s="46"/>
      <c r="J202" s="47">
        <f>SUM(J203:J206)</f>
        <v>0</v>
      </c>
      <c r="K202" s="45">
        <f>SUM(K203:K205)</f>
        <v>0</v>
      </c>
      <c r="L202" s="46"/>
      <c r="M202" s="47">
        <f>SUM(M203:M206)</f>
        <v>0</v>
      </c>
      <c r="N202" s="45">
        <f>SUM(N203:N205)</f>
        <v>0</v>
      </c>
      <c r="O202" s="46"/>
      <c r="P202" s="47">
        <f>SUM(P203:P206)</f>
        <v>0</v>
      </c>
      <c r="Q202" s="45">
        <f>SUM(Q203:Q205)</f>
        <v>0</v>
      </c>
      <c r="R202" s="46"/>
      <c r="S202" s="47">
        <f>SUM(S203:S206)</f>
        <v>0</v>
      </c>
      <c r="T202" s="45">
        <f>SUM(T203:T205)</f>
        <v>0</v>
      </c>
      <c r="U202" s="46"/>
      <c r="V202" s="47">
        <f>SUM(V203:V206)</f>
        <v>0</v>
      </c>
      <c r="W202" s="47">
        <f>SUM(W203:W206)</f>
        <v>0</v>
      </c>
      <c r="X202" s="47">
        <f>SUM(X203:X206)</f>
        <v>0</v>
      </c>
      <c r="Y202" s="47">
        <f t="shared" si="189"/>
        <v>0</v>
      </c>
      <c r="Z202" s="47" t="e">
        <f>Y202/W202</f>
        <v>#DIV/0!</v>
      </c>
      <c r="AA202" s="47"/>
      <c r="AB202" s="49"/>
      <c r="AC202" s="49"/>
      <c r="AD202" s="49"/>
      <c r="AE202" s="49"/>
      <c r="AF202" s="49"/>
      <c r="AG202" s="49"/>
    </row>
    <row r="203" spans="1:33" ht="30" customHeight="1" x14ac:dyDescent="0.2">
      <c r="A203" s="50" t="s">
        <v>19</v>
      </c>
      <c r="B203" s="201" t="s">
        <v>222</v>
      </c>
      <c r="C203" s="96" t="s">
        <v>223</v>
      </c>
      <c r="D203" s="53"/>
      <c r="E203" s="54"/>
      <c r="F203" s="55"/>
      <c r="G203" s="56">
        <f t="shared" ref="G203:G206" si="216">E203*F203</f>
        <v>0</v>
      </c>
      <c r="H203" s="54"/>
      <c r="I203" s="55"/>
      <c r="J203" s="56">
        <f t="shared" ref="J203:J206" si="217">H203*I203</f>
        <v>0</v>
      </c>
      <c r="K203" s="54"/>
      <c r="L203" s="55"/>
      <c r="M203" s="56">
        <f t="shared" ref="M203:M206" si="218">K203*L203</f>
        <v>0</v>
      </c>
      <c r="N203" s="54"/>
      <c r="O203" s="55"/>
      <c r="P203" s="56">
        <f t="shared" ref="P203:P206" si="219">N203*O203</f>
        <v>0</v>
      </c>
      <c r="Q203" s="54"/>
      <c r="R203" s="55"/>
      <c r="S203" s="56">
        <f t="shared" ref="S203:S206" si="220">Q203*R203</f>
        <v>0</v>
      </c>
      <c r="T203" s="54"/>
      <c r="U203" s="55"/>
      <c r="V203" s="56">
        <f t="shared" ref="V203:V206" si="221">T203*U203</f>
        <v>0</v>
      </c>
      <c r="W203" s="57">
        <f t="shared" si="213"/>
        <v>0</v>
      </c>
      <c r="X203" s="275">
        <f t="shared" si="214"/>
        <v>0</v>
      </c>
      <c r="Y203" s="275">
        <f t="shared" si="189"/>
        <v>0</v>
      </c>
      <c r="Z203" s="283" t="e">
        <f t="shared" si="215"/>
        <v>#DIV/0!</v>
      </c>
      <c r="AA203" s="241"/>
      <c r="AB203" s="59"/>
      <c r="AC203" s="59"/>
      <c r="AD203" s="59"/>
      <c r="AE203" s="59"/>
      <c r="AF203" s="59"/>
      <c r="AG203" s="59"/>
    </row>
    <row r="204" spans="1:33" ht="30" customHeight="1" x14ac:dyDescent="0.2">
      <c r="A204" s="50" t="s">
        <v>19</v>
      </c>
      <c r="B204" s="201" t="s">
        <v>224</v>
      </c>
      <c r="C204" s="96" t="s">
        <v>223</v>
      </c>
      <c r="D204" s="53"/>
      <c r="E204" s="54"/>
      <c r="F204" s="55"/>
      <c r="G204" s="56">
        <f t="shared" si="216"/>
        <v>0</v>
      </c>
      <c r="H204" s="54"/>
      <c r="I204" s="55"/>
      <c r="J204" s="56">
        <f t="shared" si="217"/>
        <v>0</v>
      </c>
      <c r="K204" s="54"/>
      <c r="L204" s="55"/>
      <c r="M204" s="56">
        <f t="shared" si="218"/>
        <v>0</v>
      </c>
      <c r="N204" s="54"/>
      <c r="O204" s="55"/>
      <c r="P204" s="56">
        <f t="shared" si="219"/>
        <v>0</v>
      </c>
      <c r="Q204" s="54"/>
      <c r="R204" s="55"/>
      <c r="S204" s="56">
        <f t="shared" si="220"/>
        <v>0</v>
      </c>
      <c r="T204" s="54"/>
      <c r="U204" s="55"/>
      <c r="V204" s="56">
        <f t="shared" si="221"/>
        <v>0</v>
      </c>
      <c r="W204" s="57">
        <f t="shared" si="213"/>
        <v>0</v>
      </c>
      <c r="X204" s="275">
        <f t="shared" si="214"/>
        <v>0</v>
      </c>
      <c r="Y204" s="275">
        <f t="shared" si="189"/>
        <v>0</v>
      </c>
      <c r="Z204" s="283" t="e">
        <f t="shared" si="215"/>
        <v>#DIV/0!</v>
      </c>
      <c r="AA204" s="241"/>
      <c r="AB204" s="59"/>
      <c r="AC204" s="59"/>
      <c r="AD204" s="59"/>
      <c r="AE204" s="59"/>
      <c r="AF204" s="59"/>
      <c r="AG204" s="59"/>
    </row>
    <row r="205" spans="1:33" ht="30" customHeight="1" x14ac:dyDescent="0.2">
      <c r="A205" s="60" t="s">
        <v>19</v>
      </c>
      <c r="B205" s="225" t="s">
        <v>225</v>
      </c>
      <c r="C205" s="96" t="s">
        <v>223</v>
      </c>
      <c r="D205" s="62"/>
      <c r="E205" s="63"/>
      <c r="F205" s="64"/>
      <c r="G205" s="65">
        <f t="shared" si="216"/>
        <v>0</v>
      </c>
      <c r="H205" s="63"/>
      <c r="I205" s="64"/>
      <c r="J205" s="65">
        <f t="shared" si="217"/>
        <v>0</v>
      </c>
      <c r="K205" s="63"/>
      <c r="L205" s="64"/>
      <c r="M205" s="65">
        <f t="shared" si="218"/>
        <v>0</v>
      </c>
      <c r="N205" s="63"/>
      <c r="O205" s="64"/>
      <c r="P205" s="65">
        <f t="shared" si="219"/>
        <v>0</v>
      </c>
      <c r="Q205" s="63"/>
      <c r="R205" s="64"/>
      <c r="S205" s="65">
        <f t="shared" si="220"/>
        <v>0</v>
      </c>
      <c r="T205" s="63"/>
      <c r="U205" s="64"/>
      <c r="V205" s="65">
        <f t="shared" si="221"/>
        <v>0</v>
      </c>
      <c r="W205" s="66">
        <f t="shared" si="213"/>
        <v>0</v>
      </c>
      <c r="X205" s="275">
        <f t="shared" si="214"/>
        <v>0</v>
      </c>
      <c r="Y205" s="275">
        <f t="shared" si="189"/>
        <v>0</v>
      </c>
      <c r="Z205" s="283" t="e">
        <f t="shared" si="215"/>
        <v>#DIV/0!</v>
      </c>
      <c r="AA205" s="250"/>
      <c r="AB205" s="59"/>
      <c r="AC205" s="59"/>
      <c r="AD205" s="59"/>
      <c r="AE205" s="59"/>
      <c r="AF205" s="59"/>
      <c r="AG205" s="59"/>
    </row>
    <row r="206" spans="1:33" ht="30" customHeight="1" thickBot="1" x14ac:dyDescent="0.25">
      <c r="A206" s="60" t="s">
        <v>19</v>
      </c>
      <c r="B206" s="225" t="s">
        <v>226</v>
      </c>
      <c r="C206" s="97" t="s">
        <v>227</v>
      </c>
      <c r="D206" s="74"/>
      <c r="E206" s="271"/>
      <c r="F206" s="64">
        <v>0.22</v>
      </c>
      <c r="G206" s="65">
        <f t="shared" si="216"/>
        <v>0</v>
      </c>
      <c r="H206" s="271"/>
      <c r="I206" s="64">
        <v>0.22</v>
      </c>
      <c r="J206" s="65">
        <f t="shared" si="217"/>
        <v>0</v>
      </c>
      <c r="K206" s="271"/>
      <c r="L206" s="64">
        <v>0.22</v>
      </c>
      <c r="M206" s="65">
        <f t="shared" si="218"/>
        <v>0</v>
      </c>
      <c r="N206" s="271"/>
      <c r="O206" s="64">
        <v>0.22</v>
      </c>
      <c r="P206" s="65">
        <f t="shared" si="219"/>
        <v>0</v>
      </c>
      <c r="Q206" s="271"/>
      <c r="R206" s="64">
        <v>0.22</v>
      </c>
      <c r="S206" s="65">
        <f t="shared" si="220"/>
        <v>0</v>
      </c>
      <c r="T206" s="271"/>
      <c r="U206" s="64">
        <v>0.22</v>
      </c>
      <c r="V206" s="65">
        <f t="shared" si="221"/>
        <v>0</v>
      </c>
      <c r="W206" s="66">
        <f t="shared" si="213"/>
        <v>0</v>
      </c>
      <c r="X206" s="275">
        <f t="shared" si="214"/>
        <v>0</v>
      </c>
      <c r="Y206" s="275">
        <f t="shared" si="189"/>
        <v>0</v>
      </c>
      <c r="Z206" s="283" t="e">
        <f t="shared" si="215"/>
        <v>#DIV/0!</v>
      </c>
      <c r="AA206" s="252"/>
      <c r="AB206" s="59"/>
      <c r="AC206" s="59"/>
      <c r="AD206" s="59"/>
      <c r="AE206" s="59"/>
      <c r="AF206" s="59"/>
      <c r="AG206" s="59"/>
    </row>
    <row r="207" spans="1:33" ht="30" customHeight="1" x14ac:dyDescent="0.2">
      <c r="A207" s="199" t="s">
        <v>17</v>
      </c>
      <c r="B207" s="237" t="s">
        <v>228</v>
      </c>
      <c r="C207" s="232" t="s">
        <v>229</v>
      </c>
      <c r="D207" s="68"/>
      <c r="E207" s="69">
        <f>SUM(E208:E210)</f>
        <v>0</v>
      </c>
      <c r="F207" s="70"/>
      <c r="G207" s="71">
        <f>SUM(G208:G210)</f>
        <v>0</v>
      </c>
      <c r="H207" s="69">
        <f>SUM(H208:H210)</f>
        <v>0</v>
      </c>
      <c r="I207" s="70"/>
      <c r="J207" s="71">
        <f>SUM(J208:J210)</f>
        <v>0</v>
      </c>
      <c r="K207" s="69">
        <f>SUM(K208:K210)</f>
        <v>0</v>
      </c>
      <c r="L207" s="70"/>
      <c r="M207" s="71">
        <f>SUM(M208:M210)</f>
        <v>0</v>
      </c>
      <c r="N207" s="69">
        <f>SUM(N208:N210)</f>
        <v>0</v>
      </c>
      <c r="O207" s="70"/>
      <c r="P207" s="71">
        <f>SUM(P208:P210)</f>
        <v>0</v>
      </c>
      <c r="Q207" s="69">
        <f>SUM(Q208:Q210)</f>
        <v>0</v>
      </c>
      <c r="R207" s="70"/>
      <c r="S207" s="71">
        <f>SUM(S208:S210)</f>
        <v>0</v>
      </c>
      <c r="T207" s="69">
        <f>SUM(T208:T210)</f>
        <v>0</v>
      </c>
      <c r="U207" s="70"/>
      <c r="V207" s="71">
        <f>SUM(V208:V210)</f>
        <v>0</v>
      </c>
      <c r="W207" s="71">
        <f>SUM(W208:W210)</f>
        <v>0</v>
      </c>
      <c r="X207" s="71">
        <f>SUM(X208:X210)</f>
        <v>0</v>
      </c>
      <c r="Y207" s="71">
        <f t="shared" si="189"/>
        <v>0</v>
      </c>
      <c r="Z207" s="71" t="e">
        <f>Y207/W207</f>
        <v>#DIV/0!</v>
      </c>
      <c r="AA207" s="258"/>
      <c r="AB207" s="49"/>
      <c r="AC207" s="49"/>
      <c r="AD207" s="49"/>
      <c r="AE207" s="49"/>
      <c r="AF207" s="49"/>
      <c r="AG207" s="49"/>
    </row>
    <row r="208" spans="1:33" ht="30" customHeight="1" x14ac:dyDescent="0.2">
      <c r="A208" s="50" t="s">
        <v>19</v>
      </c>
      <c r="B208" s="201" t="s">
        <v>230</v>
      </c>
      <c r="C208" s="96" t="s">
        <v>231</v>
      </c>
      <c r="D208" s="53"/>
      <c r="E208" s="54"/>
      <c r="F208" s="55"/>
      <c r="G208" s="56">
        <f t="shared" ref="G208:G210" si="222">E208*F208</f>
        <v>0</v>
      </c>
      <c r="H208" s="54"/>
      <c r="I208" s="55"/>
      <c r="J208" s="56">
        <f t="shared" ref="J208:J210" si="223">H208*I208</f>
        <v>0</v>
      </c>
      <c r="K208" s="54"/>
      <c r="L208" s="55"/>
      <c r="M208" s="56">
        <f t="shared" ref="M208:M210" si="224">K208*L208</f>
        <v>0</v>
      </c>
      <c r="N208" s="54"/>
      <c r="O208" s="55"/>
      <c r="P208" s="56">
        <f t="shared" ref="P208:P210" si="225">N208*O208</f>
        <v>0</v>
      </c>
      <c r="Q208" s="54"/>
      <c r="R208" s="55"/>
      <c r="S208" s="56">
        <f t="shared" ref="S208:S210" si="226">Q208*R208</f>
        <v>0</v>
      </c>
      <c r="T208" s="54"/>
      <c r="U208" s="55"/>
      <c r="V208" s="56">
        <f t="shared" ref="V208:V210" si="227">T208*U208</f>
        <v>0</v>
      </c>
      <c r="W208" s="57">
        <f t="shared" si="213"/>
        <v>0</v>
      </c>
      <c r="X208" s="275">
        <f t="shared" si="214"/>
        <v>0</v>
      </c>
      <c r="Y208" s="275">
        <f t="shared" si="189"/>
        <v>0</v>
      </c>
      <c r="Z208" s="283" t="e">
        <f t="shared" si="215"/>
        <v>#DIV/0!</v>
      </c>
      <c r="AA208" s="256"/>
      <c r="AB208" s="59"/>
      <c r="AC208" s="59"/>
      <c r="AD208" s="59"/>
      <c r="AE208" s="59"/>
      <c r="AF208" s="59"/>
      <c r="AG208" s="59"/>
    </row>
    <row r="209" spans="1:33" ht="30" customHeight="1" x14ac:dyDescent="0.2">
      <c r="A209" s="50" t="s">
        <v>19</v>
      </c>
      <c r="B209" s="201" t="s">
        <v>232</v>
      </c>
      <c r="C209" s="96" t="s">
        <v>231</v>
      </c>
      <c r="D209" s="53"/>
      <c r="E209" s="54"/>
      <c r="F209" s="55"/>
      <c r="G209" s="56">
        <f t="shared" si="222"/>
        <v>0</v>
      </c>
      <c r="H209" s="54"/>
      <c r="I209" s="55"/>
      <c r="J209" s="56">
        <f t="shared" si="223"/>
        <v>0</v>
      </c>
      <c r="K209" s="54"/>
      <c r="L209" s="55"/>
      <c r="M209" s="56">
        <f t="shared" si="224"/>
        <v>0</v>
      </c>
      <c r="N209" s="54"/>
      <c r="O209" s="55"/>
      <c r="P209" s="56">
        <f t="shared" si="225"/>
        <v>0</v>
      </c>
      <c r="Q209" s="54"/>
      <c r="R209" s="55"/>
      <c r="S209" s="56">
        <f t="shared" si="226"/>
        <v>0</v>
      </c>
      <c r="T209" s="54"/>
      <c r="U209" s="55"/>
      <c r="V209" s="56">
        <f t="shared" si="227"/>
        <v>0</v>
      </c>
      <c r="W209" s="57">
        <f t="shared" si="213"/>
        <v>0</v>
      </c>
      <c r="X209" s="275">
        <f t="shared" si="214"/>
        <v>0</v>
      </c>
      <c r="Y209" s="275">
        <f t="shared" si="189"/>
        <v>0</v>
      </c>
      <c r="Z209" s="283" t="e">
        <f t="shared" si="215"/>
        <v>#DIV/0!</v>
      </c>
      <c r="AA209" s="256"/>
      <c r="AB209" s="59"/>
      <c r="AC209" s="59"/>
      <c r="AD209" s="59"/>
      <c r="AE209" s="59"/>
      <c r="AF209" s="59"/>
      <c r="AG209" s="59"/>
    </row>
    <row r="210" spans="1:33" ht="30" customHeight="1" thickBot="1" x14ac:dyDescent="0.25">
      <c r="A210" s="60" t="s">
        <v>19</v>
      </c>
      <c r="B210" s="225" t="s">
        <v>233</v>
      </c>
      <c r="C210" s="88" t="s">
        <v>231</v>
      </c>
      <c r="D210" s="62"/>
      <c r="E210" s="63"/>
      <c r="F210" s="64"/>
      <c r="G210" s="65">
        <f t="shared" si="222"/>
        <v>0</v>
      </c>
      <c r="H210" s="63"/>
      <c r="I210" s="64"/>
      <c r="J210" s="65">
        <f t="shared" si="223"/>
        <v>0</v>
      </c>
      <c r="K210" s="63"/>
      <c r="L210" s="64"/>
      <c r="M210" s="65">
        <f t="shared" si="224"/>
        <v>0</v>
      </c>
      <c r="N210" s="63"/>
      <c r="O210" s="64"/>
      <c r="P210" s="65">
        <f t="shared" si="225"/>
        <v>0</v>
      </c>
      <c r="Q210" s="63"/>
      <c r="R210" s="64"/>
      <c r="S210" s="65">
        <f t="shared" si="226"/>
        <v>0</v>
      </c>
      <c r="T210" s="63"/>
      <c r="U210" s="64"/>
      <c r="V210" s="65">
        <f t="shared" si="227"/>
        <v>0</v>
      </c>
      <c r="W210" s="66">
        <f t="shared" si="213"/>
        <v>0</v>
      </c>
      <c r="X210" s="275">
        <f t="shared" si="214"/>
        <v>0</v>
      </c>
      <c r="Y210" s="275">
        <f t="shared" si="189"/>
        <v>0</v>
      </c>
      <c r="Z210" s="283" t="e">
        <f t="shared" si="215"/>
        <v>#DIV/0!</v>
      </c>
      <c r="AA210" s="257"/>
      <c r="AB210" s="59"/>
      <c r="AC210" s="59"/>
      <c r="AD210" s="59"/>
      <c r="AE210" s="59"/>
      <c r="AF210" s="59"/>
      <c r="AG210" s="59"/>
    </row>
    <row r="211" spans="1:33" ht="30" customHeight="1" x14ac:dyDescent="0.2">
      <c r="A211" s="199" t="s">
        <v>17</v>
      </c>
      <c r="B211" s="237" t="s">
        <v>234</v>
      </c>
      <c r="C211" s="233" t="s">
        <v>210</v>
      </c>
      <c r="D211" s="68"/>
      <c r="E211" s="69">
        <f>SUM(E212:E231)</f>
        <v>23</v>
      </c>
      <c r="F211" s="70"/>
      <c r="G211" s="71">
        <f>SUM(G212:G232)</f>
        <v>670360</v>
      </c>
      <c r="H211" s="69">
        <f>SUM(H212:H231)</f>
        <v>25</v>
      </c>
      <c r="I211" s="70"/>
      <c r="J211" s="71">
        <f>SUM(J212:J232)</f>
        <v>589822.52</v>
      </c>
      <c r="K211" s="69">
        <f>SUM(K212:K231)</f>
        <v>0</v>
      </c>
      <c r="L211" s="70"/>
      <c r="M211" s="71">
        <f>SUM(M212:M232)</f>
        <v>0</v>
      </c>
      <c r="N211" s="69">
        <f>SUM(N212:N231)</f>
        <v>0</v>
      </c>
      <c r="O211" s="70"/>
      <c r="P211" s="71">
        <f>SUM(P212:P232)</f>
        <v>0</v>
      </c>
      <c r="Q211" s="69">
        <f>SUM(Q212:Q231)</f>
        <v>0</v>
      </c>
      <c r="R211" s="70"/>
      <c r="S211" s="71">
        <f>SUM(S212:S232)</f>
        <v>0</v>
      </c>
      <c r="T211" s="69">
        <f>SUM(T212:T231)</f>
        <v>0</v>
      </c>
      <c r="U211" s="70"/>
      <c r="V211" s="71">
        <f>SUM(V212:V232)</f>
        <v>0</v>
      </c>
      <c r="W211" s="71">
        <f>SUM(W212:W232)</f>
        <v>670360</v>
      </c>
      <c r="X211" s="71">
        <f>SUM(X212:X232)</f>
        <v>589822.52</v>
      </c>
      <c r="Y211" s="71">
        <f t="shared" si="189"/>
        <v>80537.479999999981</v>
      </c>
      <c r="Z211" s="71">
        <f>Y211/W211</f>
        <v>0.12014064084969267</v>
      </c>
      <c r="AA211" s="258"/>
      <c r="AB211" s="49"/>
      <c r="AC211" s="49"/>
      <c r="AD211" s="49"/>
      <c r="AE211" s="49"/>
      <c r="AF211" s="49"/>
      <c r="AG211" s="49"/>
    </row>
    <row r="212" spans="1:33" ht="30" customHeight="1" x14ac:dyDescent="0.2">
      <c r="A212" s="50" t="s">
        <v>19</v>
      </c>
      <c r="B212" s="201" t="s">
        <v>235</v>
      </c>
      <c r="C212" s="183" t="s">
        <v>256</v>
      </c>
      <c r="D212" s="53" t="s">
        <v>84</v>
      </c>
      <c r="E212" s="54"/>
      <c r="F212" s="55"/>
      <c r="G212" s="56">
        <f t="shared" ref="G212:G215" si="228">E212*F212</f>
        <v>0</v>
      </c>
      <c r="H212" s="54"/>
      <c r="I212" s="55"/>
      <c r="J212" s="56">
        <f t="shared" ref="J212:J215" si="229">H212*I212</f>
        <v>0</v>
      </c>
      <c r="K212" s="54"/>
      <c r="L212" s="55"/>
      <c r="M212" s="56">
        <f t="shared" ref="M212:M231" si="230">K212*L212</f>
        <v>0</v>
      </c>
      <c r="N212" s="54"/>
      <c r="O212" s="55"/>
      <c r="P212" s="56">
        <f t="shared" ref="P212:P231" si="231">N212*O212</f>
        <v>0</v>
      </c>
      <c r="Q212" s="54"/>
      <c r="R212" s="55"/>
      <c r="S212" s="56">
        <f t="shared" ref="S212:S232" si="232">Q212*R212</f>
        <v>0</v>
      </c>
      <c r="T212" s="54"/>
      <c r="U212" s="55"/>
      <c r="V212" s="56">
        <f t="shared" ref="V212:V232" si="233">T212*U212</f>
        <v>0</v>
      </c>
      <c r="W212" s="57">
        <f t="shared" si="213"/>
        <v>0</v>
      </c>
      <c r="X212" s="275">
        <f t="shared" si="214"/>
        <v>0</v>
      </c>
      <c r="Y212" s="275">
        <f t="shared" si="189"/>
        <v>0</v>
      </c>
      <c r="Z212" s="283" t="e">
        <f t="shared" si="215"/>
        <v>#DIV/0!</v>
      </c>
      <c r="AA212" s="256"/>
      <c r="AB212" s="59"/>
      <c r="AC212" s="59"/>
      <c r="AD212" s="59"/>
      <c r="AE212" s="59"/>
      <c r="AF212" s="59"/>
      <c r="AG212" s="59"/>
    </row>
    <row r="213" spans="1:33" ht="30" customHeight="1" x14ac:dyDescent="0.2">
      <c r="A213" s="50" t="s">
        <v>19</v>
      </c>
      <c r="B213" s="201" t="s">
        <v>236</v>
      </c>
      <c r="C213" s="96" t="s">
        <v>237</v>
      </c>
      <c r="D213" s="53" t="s">
        <v>84</v>
      </c>
      <c r="E213" s="54"/>
      <c r="F213" s="55"/>
      <c r="G213" s="56">
        <f t="shared" si="228"/>
        <v>0</v>
      </c>
      <c r="H213" s="54"/>
      <c r="I213" s="55"/>
      <c r="J213" s="56">
        <f t="shared" si="229"/>
        <v>0</v>
      </c>
      <c r="K213" s="54"/>
      <c r="L213" s="55"/>
      <c r="M213" s="56">
        <f t="shared" si="230"/>
        <v>0</v>
      </c>
      <c r="N213" s="54"/>
      <c r="O213" s="55"/>
      <c r="P213" s="56">
        <f t="shared" si="231"/>
        <v>0</v>
      </c>
      <c r="Q213" s="54"/>
      <c r="R213" s="55"/>
      <c r="S213" s="56">
        <f t="shared" si="232"/>
        <v>0</v>
      </c>
      <c r="T213" s="54"/>
      <c r="U213" s="55"/>
      <c r="V213" s="56">
        <f t="shared" si="233"/>
        <v>0</v>
      </c>
      <c r="W213" s="66">
        <f t="shared" si="213"/>
        <v>0</v>
      </c>
      <c r="X213" s="275">
        <f t="shared" si="214"/>
        <v>0</v>
      </c>
      <c r="Y213" s="275">
        <f t="shared" si="189"/>
        <v>0</v>
      </c>
      <c r="Z213" s="283" t="e">
        <f t="shared" si="215"/>
        <v>#DIV/0!</v>
      </c>
      <c r="AA213" s="256"/>
      <c r="AB213" s="59"/>
      <c r="AC213" s="59"/>
      <c r="AD213" s="59"/>
      <c r="AE213" s="59"/>
      <c r="AF213" s="59"/>
      <c r="AG213" s="59"/>
    </row>
    <row r="214" spans="1:33" ht="30" customHeight="1" x14ac:dyDescent="0.2">
      <c r="A214" s="50" t="s">
        <v>19</v>
      </c>
      <c r="B214" s="201" t="s">
        <v>238</v>
      </c>
      <c r="C214" s="96" t="s">
        <v>239</v>
      </c>
      <c r="D214" s="53" t="s">
        <v>84</v>
      </c>
      <c r="E214" s="54"/>
      <c r="F214" s="55"/>
      <c r="G214" s="56">
        <f t="shared" si="228"/>
        <v>0</v>
      </c>
      <c r="H214" s="54"/>
      <c r="I214" s="55"/>
      <c r="J214" s="56">
        <f t="shared" si="229"/>
        <v>0</v>
      </c>
      <c r="K214" s="54"/>
      <c r="L214" s="55"/>
      <c r="M214" s="56">
        <f t="shared" si="230"/>
        <v>0</v>
      </c>
      <c r="N214" s="54"/>
      <c r="O214" s="55"/>
      <c r="P214" s="56">
        <f t="shared" si="231"/>
        <v>0</v>
      </c>
      <c r="Q214" s="54"/>
      <c r="R214" s="55"/>
      <c r="S214" s="56">
        <f t="shared" si="232"/>
        <v>0</v>
      </c>
      <c r="T214" s="54"/>
      <c r="U214" s="55"/>
      <c r="V214" s="56">
        <f t="shared" si="233"/>
        <v>0</v>
      </c>
      <c r="W214" s="66">
        <f t="shared" si="213"/>
        <v>0</v>
      </c>
      <c r="X214" s="275">
        <f t="shared" si="214"/>
        <v>0</v>
      </c>
      <c r="Y214" s="275">
        <f t="shared" si="189"/>
        <v>0</v>
      </c>
      <c r="Z214" s="283" t="e">
        <f t="shared" si="215"/>
        <v>#DIV/0!</v>
      </c>
      <c r="AA214" s="256"/>
      <c r="AB214" s="59"/>
      <c r="AC214" s="59"/>
      <c r="AD214" s="59"/>
      <c r="AE214" s="59"/>
      <c r="AF214" s="59"/>
      <c r="AG214" s="59"/>
    </row>
    <row r="215" spans="1:33" ht="30" customHeight="1" x14ac:dyDescent="0.2">
      <c r="A215" s="50" t="s">
        <v>19</v>
      </c>
      <c r="B215" s="201" t="s">
        <v>240</v>
      </c>
      <c r="C215" s="96" t="s">
        <v>241</v>
      </c>
      <c r="D215" s="53" t="s">
        <v>84</v>
      </c>
      <c r="E215" s="54"/>
      <c r="F215" s="55"/>
      <c r="G215" s="56">
        <f t="shared" si="228"/>
        <v>0</v>
      </c>
      <c r="H215" s="54"/>
      <c r="I215" s="55"/>
      <c r="J215" s="56">
        <f t="shared" si="229"/>
        <v>0</v>
      </c>
      <c r="K215" s="54"/>
      <c r="L215" s="55"/>
      <c r="M215" s="56">
        <f t="shared" si="230"/>
        <v>0</v>
      </c>
      <c r="N215" s="54"/>
      <c r="O215" s="55"/>
      <c r="P215" s="56">
        <f t="shared" si="231"/>
        <v>0</v>
      </c>
      <c r="Q215" s="54"/>
      <c r="R215" s="55"/>
      <c r="S215" s="56">
        <f t="shared" si="232"/>
        <v>0</v>
      </c>
      <c r="T215" s="54"/>
      <c r="U215" s="55"/>
      <c r="V215" s="56">
        <f t="shared" si="233"/>
        <v>0</v>
      </c>
      <c r="W215" s="66">
        <f t="shared" si="213"/>
        <v>0</v>
      </c>
      <c r="X215" s="275">
        <f t="shared" si="214"/>
        <v>0</v>
      </c>
      <c r="Y215" s="275">
        <f t="shared" si="189"/>
        <v>0</v>
      </c>
      <c r="Z215" s="283" t="e">
        <f t="shared" si="215"/>
        <v>#DIV/0!</v>
      </c>
      <c r="AA215" s="256"/>
      <c r="AB215" s="59"/>
      <c r="AC215" s="59"/>
      <c r="AD215" s="59"/>
      <c r="AE215" s="59"/>
      <c r="AF215" s="59"/>
      <c r="AG215" s="59"/>
    </row>
    <row r="216" spans="1:33" s="405" customFormat="1" ht="30" customHeight="1" x14ac:dyDescent="0.2">
      <c r="A216" s="50" t="s">
        <v>19</v>
      </c>
      <c r="B216" s="201" t="s">
        <v>242</v>
      </c>
      <c r="C216" s="88" t="s">
        <v>427</v>
      </c>
      <c r="D216" s="53" t="s">
        <v>84</v>
      </c>
      <c r="E216" s="54">
        <v>1</v>
      </c>
      <c r="F216" s="55">
        <v>90000</v>
      </c>
      <c r="G216" s="56">
        <f>E216*F216</f>
        <v>90000</v>
      </c>
      <c r="H216" s="54"/>
      <c r="I216" s="55"/>
      <c r="J216" s="56">
        <v>0</v>
      </c>
      <c r="K216" s="54"/>
      <c r="L216" s="55"/>
      <c r="M216" s="56">
        <v>0</v>
      </c>
      <c r="N216" s="54"/>
      <c r="O216" s="55"/>
      <c r="P216" s="56">
        <v>0</v>
      </c>
      <c r="Q216" s="54"/>
      <c r="R216" s="55"/>
      <c r="S216" s="56">
        <v>0</v>
      </c>
      <c r="T216" s="54"/>
      <c r="U216" s="55"/>
      <c r="V216" s="56">
        <v>0</v>
      </c>
      <c r="W216" s="66">
        <f>G216+M216+S216</f>
        <v>90000</v>
      </c>
      <c r="X216" s="358">
        <f>J216+P216+V216</f>
        <v>0</v>
      </c>
      <c r="Y216" s="358">
        <f t="shared" si="189"/>
        <v>90000</v>
      </c>
      <c r="Z216" s="359">
        <f t="shared" si="215"/>
        <v>1</v>
      </c>
      <c r="AA216" s="256"/>
      <c r="AB216" s="59"/>
      <c r="AC216" s="59"/>
      <c r="AD216" s="59"/>
      <c r="AE216" s="59"/>
      <c r="AF216" s="59"/>
      <c r="AG216" s="59"/>
    </row>
    <row r="217" spans="1:33" ht="30" customHeight="1" x14ac:dyDescent="0.2">
      <c r="A217" s="50" t="s">
        <v>19</v>
      </c>
      <c r="B217" s="201" t="s">
        <v>243</v>
      </c>
      <c r="C217" s="88" t="s">
        <v>423</v>
      </c>
      <c r="D217" s="53" t="s">
        <v>84</v>
      </c>
      <c r="E217" s="54">
        <v>1</v>
      </c>
      <c r="F217" s="55">
        <v>90000</v>
      </c>
      <c r="G217" s="56">
        <f t="shared" ref="G217:G230" si="234">E217*F217</f>
        <v>90000</v>
      </c>
      <c r="H217" s="54"/>
      <c r="I217" s="55"/>
      <c r="J217" s="56">
        <f t="shared" ref="J217:J218" si="235">H217*I217</f>
        <v>0</v>
      </c>
      <c r="K217" s="54"/>
      <c r="L217" s="55"/>
      <c r="M217" s="56">
        <f t="shared" si="230"/>
        <v>0</v>
      </c>
      <c r="N217" s="54"/>
      <c r="O217" s="55"/>
      <c r="P217" s="56">
        <f t="shared" si="231"/>
        <v>0</v>
      </c>
      <c r="Q217" s="54"/>
      <c r="R217" s="55"/>
      <c r="S217" s="56">
        <f t="shared" si="232"/>
        <v>0</v>
      </c>
      <c r="T217" s="54"/>
      <c r="U217" s="55"/>
      <c r="V217" s="56">
        <f t="shared" si="233"/>
        <v>0</v>
      </c>
      <c r="W217" s="66">
        <f t="shared" si="213"/>
        <v>90000</v>
      </c>
      <c r="X217" s="275">
        <f t="shared" si="214"/>
        <v>0</v>
      </c>
      <c r="Y217" s="275">
        <f t="shared" si="189"/>
        <v>90000</v>
      </c>
      <c r="Z217" s="283">
        <f t="shared" si="215"/>
        <v>1</v>
      </c>
      <c r="AA217" s="256"/>
      <c r="AB217" s="58"/>
      <c r="AC217" s="59"/>
      <c r="AD217" s="59"/>
      <c r="AE217" s="59"/>
      <c r="AF217" s="59"/>
      <c r="AG217" s="59"/>
    </row>
    <row r="218" spans="1:33" ht="30" customHeight="1" x14ac:dyDescent="0.2">
      <c r="A218" s="50" t="s">
        <v>19</v>
      </c>
      <c r="B218" s="201" t="s">
        <v>244</v>
      </c>
      <c r="C218" s="88" t="s">
        <v>425</v>
      </c>
      <c r="D218" s="53" t="s">
        <v>84</v>
      </c>
      <c r="E218" s="54">
        <v>1</v>
      </c>
      <c r="F218" s="55">
        <v>50000</v>
      </c>
      <c r="G218" s="56">
        <f t="shared" si="234"/>
        <v>50000</v>
      </c>
      <c r="H218" s="54"/>
      <c r="I218" s="55"/>
      <c r="J218" s="56">
        <f t="shared" si="235"/>
        <v>0</v>
      </c>
      <c r="K218" s="54"/>
      <c r="L218" s="55"/>
      <c r="M218" s="56">
        <f t="shared" si="230"/>
        <v>0</v>
      </c>
      <c r="N218" s="54"/>
      <c r="O218" s="55"/>
      <c r="P218" s="56">
        <f t="shared" si="231"/>
        <v>0</v>
      </c>
      <c r="Q218" s="54"/>
      <c r="R218" s="55"/>
      <c r="S218" s="56">
        <f t="shared" si="232"/>
        <v>0</v>
      </c>
      <c r="T218" s="54"/>
      <c r="U218" s="55"/>
      <c r="V218" s="56">
        <f t="shared" si="233"/>
        <v>0</v>
      </c>
      <c r="W218" s="66">
        <f t="shared" si="213"/>
        <v>50000</v>
      </c>
      <c r="X218" s="275">
        <f t="shared" si="214"/>
        <v>0</v>
      </c>
      <c r="Y218" s="275">
        <f t="shared" si="189"/>
        <v>50000</v>
      </c>
      <c r="Z218" s="283">
        <f t="shared" si="215"/>
        <v>1</v>
      </c>
      <c r="AA218" s="256"/>
      <c r="AB218" s="59"/>
      <c r="AC218" s="59"/>
      <c r="AD218" s="59"/>
      <c r="AE218" s="59"/>
      <c r="AF218" s="59"/>
      <c r="AG218" s="59"/>
    </row>
    <row r="219" spans="1:33" s="405" customFormat="1" ht="30" customHeight="1" x14ac:dyDescent="0.2">
      <c r="A219" s="50" t="s">
        <v>19</v>
      </c>
      <c r="B219" s="225" t="s">
        <v>245</v>
      </c>
      <c r="C219" s="88" t="s">
        <v>426</v>
      </c>
      <c r="D219" s="53" t="s">
        <v>84</v>
      </c>
      <c r="E219" s="63">
        <v>1</v>
      </c>
      <c r="F219" s="64">
        <v>30000</v>
      </c>
      <c r="G219" s="65">
        <f t="shared" si="234"/>
        <v>30000</v>
      </c>
      <c r="H219" s="63">
        <v>1</v>
      </c>
      <c r="I219" s="64">
        <v>53000</v>
      </c>
      <c r="J219" s="65">
        <v>53000</v>
      </c>
      <c r="K219" s="63"/>
      <c r="L219" s="64"/>
      <c r="M219" s="65">
        <v>0</v>
      </c>
      <c r="N219" s="63"/>
      <c r="O219" s="64"/>
      <c r="P219" s="65">
        <v>0</v>
      </c>
      <c r="Q219" s="63"/>
      <c r="R219" s="64"/>
      <c r="S219" s="65">
        <v>0</v>
      </c>
      <c r="T219" s="63"/>
      <c r="U219" s="64"/>
      <c r="V219" s="65">
        <v>0</v>
      </c>
      <c r="W219" s="66">
        <f t="shared" ref="W219:W230" si="236">G219+M219+S219</f>
        <v>30000</v>
      </c>
      <c r="X219" s="358">
        <f t="shared" ref="X219:X230" si="237">J219+P219+V219</f>
        <v>53000</v>
      </c>
      <c r="Y219" s="358">
        <f t="shared" si="189"/>
        <v>-23000</v>
      </c>
      <c r="Z219" s="359">
        <f t="shared" si="215"/>
        <v>-0.76666666666666672</v>
      </c>
      <c r="AA219" s="257"/>
      <c r="AB219" s="59"/>
      <c r="AC219" s="59"/>
      <c r="AD219" s="59"/>
      <c r="AE219" s="59"/>
      <c r="AF219" s="59"/>
      <c r="AG219" s="59"/>
    </row>
    <row r="220" spans="1:33" s="405" customFormat="1" ht="30" customHeight="1" x14ac:dyDescent="0.2">
      <c r="A220" s="50" t="s">
        <v>19</v>
      </c>
      <c r="B220" s="225" t="s">
        <v>424</v>
      </c>
      <c r="C220" s="88" t="s">
        <v>430</v>
      </c>
      <c r="D220" s="53" t="s">
        <v>84</v>
      </c>
      <c r="E220" s="63">
        <v>1</v>
      </c>
      <c r="F220" s="64">
        <v>100000</v>
      </c>
      <c r="G220" s="65">
        <f t="shared" si="234"/>
        <v>100000</v>
      </c>
      <c r="H220" s="63"/>
      <c r="I220" s="64"/>
      <c r="J220" s="65">
        <v>0</v>
      </c>
      <c r="K220" s="63"/>
      <c r="L220" s="64"/>
      <c r="M220" s="65">
        <v>0</v>
      </c>
      <c r="N220" s="63"/>
      <c r="O220" s="64"/>
      <c r="P220" s="65">
        <v>0</v>
      </c>
      <c r="Q220" s="63"/>
      <c r="R220" s="64"/>
      <c r="S220" s="65">
        <v>0</v>
      </c>
      <c r="T220" s="63"/>
      <c r="U220" s="64"/>
      <c r="V220" s="65">
        <v>0</v>
      </c>
      <c r="W220" s="66">
        <f t="shared" si="236"/>
        <v>100000</v>
      </c>
      <c r="X220" s="358">
        <f t="shared" si="237"/>
        <v>0</v>
      </c>
      <c r="Y220" s="358">
        <f t="shared" ref="Y220:Y230" si="238">W220-X220</f>
        <v>100000</v>
      </c>
      <c r="Z220" s="359">
        <f t="shared" si="215"/>
        <v>1</v>
      </c>
      <c r="AA220" s="257"/>
      <c r="AB220" s="59"/>
      <c r="AC220" s="59"/>
      <c r="AD220" s="59"/>
      <c r="AE220" s="59"/>
      <c r="AF220" s="59"/>
      <c r="AG220" s="59"/>
    </row>
    <row r="221" spans="1:33" s="406" customFormat="1" ht="30" customHeight="1" x14ac:dyDescent="0.2">
      <c r="A221" s="50" t="s">
        <v>19</v>
      </c>
      <c r="B221" s="225"/>
      <c r="C221" s="88" t="s">
        <v>448</v>
      </c>
      <c r="D221" s="53" t="s">
        <v>84</v>
      </c>
      <c r="E221" s="63">
        <v>1</v>
      </c>
      <c r="F221" s="64"/>
      <c r="G221" s="65"/>
      <c r="H221" s="63">
        <v>1</v>
      </c>
      <c r="I221" s="64">
        <v>191029</v>
      </c>
      <c r="J221" s="65">
        <v>191029</v>
      </c>
      <c r="K221" s="63"/>
      <c r="L221" s="64"/>
      <c r="M221" s="65">
        <v>0</v>
      </c>
      <c r="N221" s="63"/>
      <c r="O221" s="64"/>
      <c r="P221" s="65">
        <v>0</v>
      </c>
      <c r="Q221" s="63"/>
      <c r="R221" s="64"/>
      <c r="S221" s="65">
        <v>0</v>
      </c>
      <c r="T221" s="63"/>
      <c r="U221" s="64"/>
      <c r="V221" s="65">
        <v>0</v>
      </c>
      <c r="W221" s="66">
        <f t="shared" si="236"/>
        <v>0</v>
      </c>
      <c r="X221" s="358">
        <f t="shared" si="237"/>
        <v>191029</v>
      </c>
      <c r="Y221" s="358">
        <f t="shared" si="238"/>
        <v>-191029</v>
      </c>
      <c r="Z221" s="359" t="e">
        <f t="shared" ref="Z221:Z230" si="239">Y221/W221</f>
        <v>#DIV/0!</v>
      </c>
      <c r="AA221" s="257"/>
      <c r="AB221" s="59"/>
      <c r="AC221" s="59"/>
      <c r="AD221" s="59"/>
      <c r="AE221" s="59"/>
      <c r="AF221" s="59"/>
      <c r="AG221" s="59"/>
    </row>
    <row r="222" spans="1:33" s="406" customFormat="1" ht="30" customHeight="1" x14ac:dyDescent="0.2">
      <c r="A222" s="50" t="s">
        <v>19</v>
      </c>
      <c r="B222" s="225"/>
      <c r="C222" s="88" t="s">
        <v>447</v>
      </c>
      <c r="D222" s="53" t="s">
        <v>84</v>
      </c>
      <c r="E222" s="63">
        <v>1</v>
      </c>
      <c r="F222" s="64"/>
      <c r="G222" s="65"/>
      <c r="H222" s="63">
        <v>1</v>
      </c>
      <c r="I222" s="64">
        <v>120000</v>
      </c>
      <c r="J222" s="65">
        <v>120000</v>
      </c>
      <c r="K222" s="63"/>
      <c r="L222" s="64"/>
      <c r="M222" s="65">
        <v>0</v>
      </c>
      <c r="N222" s="63"/>
      <c r="O222" s="64"/>
      <c r="P222" s="65">
        <v>0</v>
      </c>
      <c r="Q222" s="63"/>
      <c r="R222" s="64"/>
      <c r="S222" s="65">
        <v>0</v>
      </c>
      <c r="T222" s="63"/>
      <c r="U222" s="64"/>
      <c r="V222" s="65">
        <v>0</v>
      </c>
      <c r="W222" s="66">
        <f t="shared" si="236"/>
        <v>0</v>
      </c>
      <c r="X222" s="358">
        <f t="shared" si="237"/>
        <v>120000</v>
      </c>
      <c r="Y222" s="358">
        <f t="shared" si="238"/>
        <v>-120000</v>
      </c>
      <c r="Z222" s="359" t="e">
        <f t="shared" si="239"/>
        <v>#DIV/0!</v>
      </c>
      <c r="AA222" s="257"/>
      <c r="AB222" s="59"/>
      <c r="AC222" s="59"/>
      <c r="AD222" s="59"/>
      <c r="AE222" s="59"/>
      <c r="AF222" s="59"/>
      <c r="AG222" s="59"/>
    </row>
    <row r="223" spans="1:33" s="405" customFormat="1" ht="30" customHeight="1" x14ac:dyDescent="0.2">
      <c r="A223" s="50" t="s">
        <v>19</v>
      </c>
      <c r="B223" s="225" t="s">
        <v>428</v>
      </c>
      <c r="C223" s="88" t="s">
        <v>431</v>
      </c>
      <c r="D223" s="53" t="s">
        <v>84</v>
      </c>
      <c r="E223" s="63">
        <v>1</v>
      </c>
      <c r="F223" s="64">
        <v>48000</v>
      </c>
      <c r="G223" s="65">
        <f t="shared" si="234"/>
        <v>48000</v>
      </c>
      <c r="H223" s="63">
        <v>1</v>
      </c>
      <c r="I223" s="64">
        <v>31200</v>
      </c>
      <c r="J223" s="65">
        <f t="shared" ref="J223:J232" si="240">H223*I223</f>
        <v>31200</v>
      </c>
      <c r="K223" s="63"/>
      <c r="L223" s="64"/>
      <c r="M223" s="65">
        <v>0</v>
      </c>
      <c r="N223" s="63"/>
      <c r="O223" s="64"/>
      <c r="P223" s="65">
        <v>0</v>
      </c>
      <c r="Q223" s="63"/>
      <c r="R223" s="64"/>
      <c r="S223" s="65">
        <v>0</v>
      </c>
      <c r="T223" s="63"/>
      <c r="U223" s="64"/>
      <c r="V223" s="65">
        <v>0</v>
      </c>
      <c r="W223" s="66">
        <f t="shared" si="236"/>
        <v>48000</v>
      </c>
      <c r="X223" s="358">
        <f t="shared" si="237"/>
        <v>31200</v>
      </c>
      <c r="Y223" s="358">
        <f t="shared" si="238"/>
        <v>16800</v>
      </c>
      <c r="Z223" s="359">
        <f t="shared" si="239"/>
        <v>0.35</v>
      </c>
      <c r="AA223" s="257"/>
      <c r="AB223" s="59"/>
      <c r="AC223" s="59"/>
      <c r="AD223" s="59"/>
      <c r="AE223" s="59"/>
      <c r="AF223" s="59"/>
      <c r="AG223" s="59"/>
    </row>
    <row r="224" spans="1:33" s="405" customFormat="1" ht="30" customHeight="1" x14ac:dyDescent="0.2">
      <c r="A224" s="50" t="s">
        <v>19</v>
      </c>
      <c r="B224" s="225" t="s">
        <v>429</v>
      </c>
      <c r="C224" s="88" t="s">
        <v>432</v>
      </c>
      <c r="D224" s="53" t="s">
        <v>84</v>
      </c>
      <c r="E224" s="63">
        <v>2</v>
      </c>
      <c r="F224" s="64">
        <v>7500</v>
      </c>
      <c r="G224" s="65">
        <f t="shared" si="234"/>
        <v>15000</v>
      </c>
      <c r="H224" s="63">
        <v>2</v>
      </c>
      <c r="I224" s="64">
        <v>4046.76</v>
      </c>
      <c r="J224" s="65">
        <f t="shared" si="240"/>
        <v>8093.52</v>
      </c>
      <c r="K224" s="63"/>
      <c r="L224" s="64"/>
      <c r="M224" s="65">
        <v>0</v>
      </c>
      <c r="N224" s="63"/>
      <c r="O224" s="64"/>
      <c r="P224" s="65">
        <v>0</v>
      </c>
      <c r="Q224" s="63"/>
      <c r="R224" s="64"/>
      <c r="S224" s="65">
        <v>0</v>
      </c>
      <c r="T224" s="63"/>
      <c r="U224" s="64"/>
      <c r="V224" s="65">
        <v>0</v>
      </c>
      <c r="W224" s="66">
        <f t="shared" si="236"/>
        <v>15000</v>
      </c>
      <c r="X224" s="358">
        <f t="shared" si="237"/>
        <v>8093.52</v>
      </c>
      <c r="Y224" s="358">
        <f t="shared" si="238"/>
        <v>6906.48</v>
      </c>
      <c r="Z224" s="359">
        <f t="shared" si="239"/>
        <v>0.46043199999999995</v>
      </c>
      <c r="AA224" s="257"/>
      <c r="AB224" s="59"/>
      <c r="AC224" s="59"/>
      <c r="AD224" s="59"/>
      <c r="AE224" s="59"/>
      <c r="AF224" s="59"/>
      <c r="AG224" s="59"/>
    </row>
    <row r="225" spans="1:33" s="405" customFormat="1" ht="30" customHeight="1" x14ac:dyDescent="0.2">
      <c r="A225" s="50" t="s">
        <v>19</v>
      </c>
      <c r="B225" s="225" t="s">
        <v>439</v>
      </c>
      <c r="C225" s="88" t="s">
        <v>433</v>
      </c>
      <c r="D225" s="53" t="s">
        <v>84</v>
      </c>
      <c r="E225" s="63">
        <v>1</v>
      </c>
      <c r="F225" s="64">
        <v>42700</v>
      </c>
      <c r="G225" s="65">
        <f t="shared" si="234"/>
        <v>42700</v>
      </c>
      <c r="H225" s="63">
        <v>1</v>
      </c>
      <c r="I225" s="64">
        <v>60000</v>
      </c>
      <c r="J225" s="65">
        <f t="shared" si="240"/>
        <v>60000</v>
      </c>
      <c r="K225" s="63"/>
      <c r="L225" s="64"/>
      <c r="M225" s="65">
        <v>0</v>
      </c>
      <c r="N225" s="63"/>
      <c r="O225" s="64"/>
      <c r="P225" s="65">
        <v>0</v>
      </c>
      <c r="Q225" s="63"/>
      <c r="R225" s="64"/>
      <c r="S225" s="65">
        <v>0</v>
      </c>
      <c r="T225" s="63"/>
      <c r="U225" s="64"/>
      <c r="V225" s="65">
        <v>0</v>
      </c>
      <c r="W225" s="66">
        <f t="shared" si="236"/>
        <v>42700</v>
      </c>
      <c r="X225" s="358">
        <f t="shared" si="237"/>
        <v>60000</v>
      </c>
      <c r="Y225" s="358">
        <f t="shared" si="238"/>
        <v>-17300</v>
      </c>
      <c r="Z225" s="359">
        <f t="shared" si="239"/>
        <v>-0.40515222482435598</v>
      </c>
      <c r="AA225" s="257"/>
      <c r="AB225" s="59"/>
      <c r="AC225" s="59"/>
      <c r="AD225" s="59"/>
      <c r="AE225" s="59"/>
      <c r="AF225" s="59"/>
      <c r="AG225" s="59"/>
    </row>
    <row r="226" spans="1:33" s="405" customFormat="1" ht="30" customHeight="1" x14ac:dyDescent="0.2">
      <c r="A226" s="50" t="s">
        <v>19</v>
      </c>
      <c r="B226" s="225" t="s">
        <v>440</v>
      </c>
      <c r="C226" s="88" t="s">
        <v>434</v>
      </c>
      <c r="D226" s="53" t="s">
        <v>84</v>
      </c>
      <c r="E226" s="63">
        <v>4</v>
      </c>
      <c r="F226" s="64">
        <v>7500</v>
      </c>
      <c r="G226" s="65">
        <f t="shared" si="234"/>
        <v>30000</v>
      </c>
      <c r="H226" s="63">
        <v>4</v>
      </c>
      <c r="I226" s="64">
        <v>8750</v>
      </c>
      <c r="J226" s="65">
        <f t="shared" si="240"/>
        <v>35000</v>
      </c>
      <c r="K226" s="63"/>
      <c r="L226" s="64"/>
      <c r="M226" s="65">
        <v>0</v>
      </c>
      <c r="N226" s="63"/>
      <c r="O226" s="64"/>
      <c r="P226" s="65">
        <v>0</v>
      </c>
      <c r="Q226" s="63"/>
      <c r="R226" s="64"/>
      <c r="S226" s="65">
        <v>0</v>
      </c>
      <c r="T226" s="63"/>
      <c r="U226" s="64"/>
      <c r="V226" s="65">
        <v>0</v>
      </c>
      <c r="W226" s="66">
        <f t="shared" si="236"/>
        <v>30000</v>
      </c>
      <c r="X226" s="358">
        <f t="shared" si="237"/>
        <v>35000</v>
      </c>
      <c r="Y226" s="358">
        <f t="shared" si="238"/>
        <v>-5000</v>
      </c>
      <c r="Z226" s="359">
        <f t="shared" si="239"/>
        <v>-0.16666666666666666</v>
      </c>
      <c r="AA226" s="257"/>
      <c r="AB226" s="59"/>
      <c r="AC226" s="59"/>
      <c r="AD226" s="59"/>
      <c r="AE226" s="59"/>
      <c r="AF226" s="59"/>
      <c r="AG226" s="59"/>
    </row>
    <row r="227" spans="1:33" s="405" customFormat="1" ht="30" customHeight="1" x14ac:dyDescent="0.2">
      <c r="A227" s="50" t="s">
        <v>19</v>
      </c>
      <c r="B227" s="225" t="s">
        <v>441</v>
      </c>
      <c r="C227" s="88" t="s">
        <v>435</v>
      </c>
      <c r="D227" s="53" t="s">
        <v>84</v>
      </c>
      <c r="E227" s="63">
        <v>2</v>
      </c>
      <c r="F227" s="64">
        <v>14000</v>
      </c>
      <c r="G227" s="65">
        <f t="shared" si="234"/>
        <v>28000</v>
      </c>
      <c r="H227" s="63">
        <v>0</v>
      </c>
      <c r="I227" s="64">
        <v>0</v>
      </c>
      <c r="J227" s="65">
        <f t="shared" si="240"/>
        <v>0</v>
      </c>
      <c r="K227" s="63"/>
      <c r="L227" s="64"/>
      <c r="M227" s="65">
        <v>0</v>
      </c>
      <c r="N227" s="63"/>
      <c r="O227" s="64"/>
      <c r="P227" s="65">
        <v>0</v>
      </c>
      <c r="Q227" s="63"/>
      <c r="R227" s="64"/>
      <c r="S227" s="65">
        <v>0</v>
      </c>
      <c r="T227" s="63"/>
      <c r="U227" s="64"/>
      <c r="V227" s="65">
        <v>0</v>
      </c>
      <c r="W227" s="66">
        <f t="shared" si="236"/>
        <v>28000</v>
      </c>
      <c r="X227" s="358">
        <f t="shared" si="237"/>
        <v>0</v>
      </c>
      <c r="Y227" s="358">
        <f t="shared" si="238"/>
        <v>28000</v>
      </c>
      <c r="Z227" s="359">
        <f t="shared" si="239"/>
        <v>1</v>
      </c>
      <c r="AA227" s="257"/>
      <c r="AB227" s="59"/>
      <c r="AC227" s="59"/>
      <c r="AD227" s="59"/>
      <c r="AE227" s="59"/>
      <c r="AF227" s="59"/>
      <c r="AG227" s="59"/>
    </row>
    <row r="228" spans="1:33" s="405" customFormat="1" ht="30" customHeight="1" x14ac:dyDescent="0.2">
      <c r="A228" s="50" t="s">
        <v>19</v>
      </c>
      <c r="B228" s="225" t="s">
        <v>442</v>
      </c>
      <c r="C228" s="88" t="s">
        <v>436</v>
      </c>
      <c r="D228" s="53" t="s">
        <v>84</v>
      </c>
      <c r="E228" s="63">
        <v>2</v>
      </c>
      <c r="F228" s="64">
        <v>24800</v>
      </c>
      <c r="G228" s="65">
        <f t="shared" si="234"/>
        <v>49600</v>
      </c>
      <c r="H228" s="63">
        <v>2</v>
      </c>
      <c r="I228" s="64">
        <v>12000</v>
      </c>
      <c r="J228" s="65">
        <f t="shared" si="240"/>
        <v>24000</v>
      </c>
      <c r="K228" s="63"/>
      <c r="L228" s="64"/>
      <c r="M228" s="65">
        <v>0</v>
      </c>
      <c r="N228" s="63"/>
      <c r="O228" s="64"/>
      <c r="P228" s="65">
        <v>0</v>
      </c>
      <c r="Q228" s="63"/>
      <c r="R228" s="64"/>
      <c r="S228" s="65">
        <v>0</v>
      </c>
      <c r="T228" s="63"/>
      <c r="U228" s="64"/>
      <c r="V228" s="65">
        <v>0</v>
      </c>
      <c r="W228" s="66">
        <f t="shared" si="236"/>
        <v>49600</v>
      </c>
      <c r="X228" s="358">
        <f t="shared" si="237"/>
        <v>24000</v>
      </c>
      <c r="Y228" s="358">
        <f t="shared" si="238"/>
        <v>25600</v>
      </c>
      <c r="Z228" s="359">
        <f t="shared" si="239"/>
        <v>0.5161290322580645</v>
      </c>
      <c r="AA228" s="257"/>
      <c r="AB228" s="59"/>
      <c r="AC228" s="59"/>
      <c r="AD228" s="59"/>
      <c r="AE228" s="59"/>
      <c r="AF228" s="59"/>
      <c r="AG228" s="59"/>
    </row>
    <row r="229" spans="1:33" s="405" customFormat="1" ht="30" customHeight="1" x14ac:dyDescent="0.2">
      <c r="A229" s="50" t="s">
        <v>19</v>
      </c>
      <c r="B229" s="225" t="s">
        <v>443</v>
      </c>
      <c r="C229" s="88" t="s">
        <v>437</v>
      </c>
      <c r="D229" s="53" t="s">
        <v>84</v>
      </c>
      <c r="E229" s="63">
        <v>2</v>
      </c>
      <c r="F229" s="64">
        <v>23780</v>
      </c>
      <c r="G229" s="65">
        <f t="shared" si="234"/>
        <v>47560</v>
      </c>
      <c r="H229" s="63">
        <v>2</v>
      </c>
      <c r="I229" s="64">
        <v>9000</v>
      </c>
      <c r="J229" s="65">
        <f t="shared" si="240"/>
        <v>18000</v>
      </c>
      <c r="K229" s="63"/>
      <c r="L229" s="64"/>
      <c r="M229" s="65">
        <v>0</v>
      </c>
      <c r="N229" s="63"/>
      <c r="O229" s="64"/>
      <c r="P229" s="65">
        <v>0</v>
      </c>
      <c r="Q229" s="63"/>
      <c r="R229" s="64"/>
      <c r="S229" s="65">
        <v>0</v>
      </c>
      <c r="T229" s="63"/>
      <c r="U229" s="64"/>
      <c r="V229" s="65">
        <v>0</v>
      </c>
      <c r="W229" s="66">
        <f t="shared" si="236"/>
        <v>47560</v>
      </c>
      <c r="X229" s="358">
        <f t="shared" si="237"/>
        <v>18000</v>
      </c>
      <c r="Y229" s="358">
        <f t="shared" si="238"/>
        <v>29560</v>
      </c>
      <c r="Z229" s="359">
        <f t="shared" si="239"/>
        <v>0.62153069806560135</v>
      </c>
      <c r="AA229" s="257"/>
      <c r="AB229" s="59"/>
      <c r="AC229" s="59"/>
      <c r="AD229" s="59"/>
      <c r="AE229" s="59"/>
      <c r="AF229" s="59"/>
      <c r="AG229" s="59"/>
    </row>
    <row r="230" spans="1:33" s="405" customFormat="1" ht="30" customHeight="1" x14ac:dyDescent="0.2">
      <c r="A230" s="50" t="s">
        <v>19</v>
      </c>
      <c r="B230" s="225" t="s">
        <v>444</v>
      </c>
      <c r="C230" s="88" t="s">
        <v>438</v>
      </c>
      <c r="D230" s="53" t="s">
        <v>84</v>
      </c>
      <c r="E230" s="63">
        <v>2</v>
      </c>
      <c r="F230" s="64">
        <v>24750</v>
      </c>
      <c r="G230" s="65">
        <f t="shared" si="234"/>
        <v>49500</v>
      </c>
      <c r="H230" s="63">
        <v>10</v>
      </c>
      <c r="I230" s="64">
        <v>4500</v>
      </c>
      <c r="J230" s="65">
        <v>49500</v>
      </c>
      <c r="K230" s="63"/>
      <c r="L230" s="64"/>
      <c r="M230" s="65">
        <v>0</v>
      </c>
      <c r="N230" s="63"/>
      <c r="O230" s="64"/>
      <c r="P230" s="65">
        <v>0</v>
      </c>
      <c r="Q230" s="63"/>
      <c r="R230" s="64"/>
      <c r="S230" s="65">
        <v>0</v>
      </c>
      <c r="T230" s="63"/>
      <c r="U230" s="64"/>
      <c r="V230" s="65">
        <v>0</v>
      </c>
      <c r="W230" s="66">
        <f t="shared" si="236"/>
        <v>49500</v>
      </c>
      <c r="X230" s="358">
        <f t="shared" si="237"/>
        <v>49500</v>
      </c>
      <c r="Y230" s="358">
        <f t="shared" si="238"/>
        <v>0</v>
      </c>
      <c r="Z230" s="359">
        <f t="shared" si="239"/>
        <v>0</v>
      </c>
      <c r="AA230" s="257"/>
      <c r="AB230" s="59"/>
      <c r="AC230" s="59"/>
      <c r="AD230" s="59"/>
      <c r="AE230" s="59"/>
      <c r="AF230" s="59"/>
      <c r="AG230" s="59"/>
    </row>
    <row r="231" spans="1:33" ht="30" customHeight="1" x14ac:dyDescent="0.2">
      <c r="A231" s="60" t="s">
        <v>19</v>
      </c>
      <c r="B231" s="225" t="s">
        <v>445</v>
      </c>
      <c r="C231" s="181" t="s">
        <v>255</v>
      </c>
      <c r="D231" s="53" t="s">
        <v>84</v>
      </c>
      <c r="E231" s="63">
        <v>0</v>
      </c>
      <c r="F231" s="64"/>
      <c r="G231" s="65">
        <f>E231*F231</f>
        <v>0</v>
      </c>
      <c r="H231" s="63"/>
      <c r="I231" s="64"/>
      <c r="J231" s="65">
        <f t="shared" si="240"/>
        <v>0</v>
      </c>
      <c r="K231" s="63"/>
      <c r="L231" s="64"/>
      <c r="M231" s="65">
        <f t="shared" si="230"/>
        <v>0</v>
      </c>
      <c r="N231" s="63"/>
      <c r="O231" s="64"/>
      <c r="P231" s="65">
        <f t="shared" si="231"/>
        <v>0</v>
      </c>
      <c r="Q231" s="63"/>
      <c r="R231" s="64"/>
      <c r="S231" s="65">
        <f t="shared" si="232"/>
        <v>0</v>
      </c>
      <c r="T231" s="63"/>
      <c r="U231" s="64"/>
      <c r="V231" s="65">
        <f t="shared" si="233"/>
        <v>0</v>
      </c>
      <c r="W231" s="66">
        <f t="shared" si="213"/>
        <v>0</v>
      </c>
      <c r="X231" s="275">
        <f t="shared" si="214"/>
        <v>0</v>
      </c>
      <c r="Y231" s="275">
        <f t="shared" si="189"/>
        <v>0</v>
      </c>
      <c r="Z231" s="283" t="e">
        <f t="shared" si="215"/>
        <v>#DIV/0!</v>
      </c>
      <c r="AA231" s="257"/>
      <c r="AB231" s="59"/>
      <c r="AC231" s="59"/>
      <c r="AD231" s="59"/>
      <c r="AE231" s="59"/>
      <c r="AF231" s="59"/>
      <c r="AG231" s="59"/>
    </row>
    <row r="232" spans="1:33" ht="30" customHeight="1" thickBot="1" x14ac:dyDescent="0.25">
      <c r="A232" s="60" t="s">
        <v>19</v>
      </c>
      <c r="B232" s="202" t="s">
        <v>446</v>
      </c>
      <c r="C232" s="97" t="s">
        <v>246</v>
      </c>
      <c r="D232" s="74"/>
      <c r="E232" s="271"/>
      <c r="F232" s="64">
        <v>0.22</v>
      </c>
      <c r="G232" s="65">
        <f>E232*F232</f>
        <v>0</v>
      </c>
      <c r="H232" s="271"/>
      <c r="I232" s="64">
        <v>0.22</v>
      </c>
      <c r="J232" s="65">
        <f t="shared" si="240"/>
        <v>0</v>
      </c>
      <c r="K232" s="271"/>
      <c r="L232" s="64">
        <v>0.22</v>
      </c>
      <c r="M232" s="65">
        <f>K232*L232</f>
        <v>0</v>
      </c>
      <c r="N232" s="271"/>
      <c r="O232" s="64">
        <v>0.22</v>
      </c>
      <c r="P232" s="65">
        <f>N232*O232</f>
        <v>0</v>
      </c>
      <c r="Q232" s="271"/>
      <c r="R232" s="64">
        <v>0.22</v>
      </c>
      <c r="S232" s="65">
        <f t="shared" si="232"/>
        <v>0</v>
      </c>
      <c r="T232" s="271"/>
      <c r="U232" s="64">
        <v>0.22</v>
      </c>
      <c r="V232" s="65">
        <f t="shared" si="233"/>
        <v>0</v>
      </c>
      <c r="W232" s="66">
        <f t="shared" si="213"/>
        <v>0</v>
      </c>
      <c r="X232" s="275">
        <f t="shared" si="214"/>
        <v>0</v>
      </c>
      <c r="Y232" s="275">
        <f t="shared" si="189"/>
        <v>0</v>
      </c>
      <c r="Z232" s="283" t="e">
        <f t="shared" si="215"/>
        <v>#DIV/0!</v>
      </c>
      <c r="AA232" s="252"/>
      <c r="AB232" s="5"/>
      <c r="AC232" s="5"/>
      <c r="AD232" s="5"/>
      <c r="AE232" s="5"/>
      <c r="AF232" s="5"/>
      <c r="AG232" s="5"/>
    </row>
    <row r="233" spans="1:33" ht="30" customHeight="1" thickBot="1" x14ac:dyDescent="0.25">
      <c r="A233" s="153" t="s">
        <v>247</v>
      </c>
      <c r="B233" s="218"/>
      <c r="C233" s="154"/>
      <c r="D233" s="155"/>
      <c r="E233" s="115">
        <f>E211+E207+E202+E197</f>
        <v>23</v>
      </c>
      <c r="F233" s="90"/>
      <c r="G233" s="156">
        <f>G211+G207+G202+G197</f>
        <v>670360</v>
      </c>
      <c r="H233" s="115">
        <f>H211+H207+H202+H197</f>
        <v>25</v>
      </c>
      <c r="I233" s="90"/>
      <c r="J233" s="156">
        <f>J211+J207+J202+J197</f>
        <v>589822.52</v>
      </c>
      <c r="K233" s="115">
        <f>K211+K207+K202+K197</f>
        <v>0</v>
      </c>
      <c r="L233" s="90"/>
      <c r="M233" s="156">
        <f>M211+M207+M202+M197</f>
        <v>0</v>
      </c>
      <c r="N233" s="115">
        <f>N211+N207+N202+N197</f>
        <v>0</v>
      </c>
      <c r="O233" s="90"/>
      <c r="P233" s="156">
        <f>P211+P207+P202+P197</f>
        <v>0</v>
      </c>
      <c r="Q233" s="115">
        <f>Q211+Q207+Q202+Q197</f>
        <v>0</v>
      </c>
      <c r="R233" s="90"/>
      <c r="S233" s="156">
        <f>S211+S207+S202+S197</f>
        <v>0</v>
      </c>
      <c r="T233" s="115">
        <f>T211+T207+T202+T197</f>
        <v>0</v>
      </c>
      <c r="U233" s="90"/>
      <c r="V233" s="156">
        <f>V211+V207+V202+V197</f>
        <v>0</v>
      </c>
      <c r="W233" s="157">
        <f>W211+W197+W207+W202</f>
        <v>670360</v>
      </c>
      <c r="X233" s="157">
        <f>X211+X197+X207+X202</f>
        <v>589822.52</v>
      </c>
      <c r="Y233" s="157">
        <f t="shared" si="189"/>
        <v>80537.479999999981</v>
      </c>
      <c r="Z233" s="157">
        <f>Y233/W233</f>
        <v>0.12014064084969267</v>
      </c>
      <c r="AA233" s="259"/>
      <c r="AB233" s="5"/>
      <c r="AC233" s="5"/>
      <c r="AD233" s="5"/>
      <c r="AE233" s="5"/>
      <c r="AF233" s="5"/>
      <c r="AG233" s="5"/>
    </row>
    <row r="234" spans="1:33" ht="30" customHeight="1" thickBot="1" x14ac:dyDescent="0.25">
      <c r="A234" s="158" t="s">
        <v>248</v>
      </c>
      <c r="B234" s="159"/>
      <c r="C234" s="160"/>
      <c r="D234" s="161"/>
      <c r="E234" s="162"/>
      <c r="F234" s="163"/>
      <c r="G234" s="164">
        <f>G40+G54+G63+G119+G133+G147+G161+G169+G178+G185+G189+G195+G233</f>
        <v>2499906.64</v>
      </c>
      <c r="H234" s="162"/>
      <c r="I234" s="163"/>
      <c r="J234" s="164">
        <f>J40+J54+J63+J119+J133+J147+J161+J169+J178+J185+J189+J195+J233</f>
        <v>2435574.7098000003</v>
      </c>
      <c r="K234" s="162"/>
      <c r="L234" s="163"/>
      <c r="M234" s="164">
        <f>M40+M54+M63+M119+M133+M147+M161+M169+M178+M185+M189+M195+M233</f>
        <v>0</v>
      </c>
      <c r="N234" s="162"/>
      <c r="O234" s="163"/>
      <c r="P234" s="164">
        <f>P40+P54+P63+P119+P133+P147+P161+P169+P178+P185+P189+P195+P233</f>
        <v>0</v>
      </c>
      <c r="Q234" s="162"/>
      <c r="R234" s="163"/>
      <c r="S234" s="164">
        <f>S40+S54+S63+S119+S133+S147+S161+S169+S178+S185+S189+S195+S233</f>
        <v>0</v>
      </c>
      <c r="T234" s="162"/>
      <c r="U234" s="163"/>
      <c r="V234" s="164">
        <f>V40+V54+V63+V119+V133+V147+V161+V169+V178+V185+V189+V195+V233</f>
        <v>0</v>
      </c>
      <c r="W234" s="164">
        <f>W40+W54+W63+W119+W133+W147+W161+W169+W178+W185+W189+W195+W233</f>
        <v>2499906.64</v>
      </c>
      <c r="X234" s="164">
        <f>X40+X54+X63+X119+X133+X147+X161+X169+X178+X185+X189+X195+X233</f>
        <v>2435574.7098000003</v>
      </c>
      <c r="Y234" s="164">
        <f>Y40+Y54+Y63+Y119+Y133+Y147+Y161+Y169+Y178+Y185+Y189+Y195+Y233</f>
        <v>64331.930199999828</v>
      </c>
      <c r="Z234" s="282">
        <f>Y234/W234</f>
        <v>2.5733733080528089E-2</v>
      </c>
      <c r="AA234" s="260"/>
      <c r="AB234" s="5"/>
      <c r="AC234" s="5"/>
      <c r="AD234" s="5"/>
      <c r="AE234" s="5"/>
      <c r="AF234" s="5"/>
      <c r="AG234" s="5"/>
    </row>
    <row r="235" spans="1:33" ht="15" customHeight="1" thickBot="1" x14ac:dyDescent="0.25">
      <c r="A235" s="456"/>
      <c r="B235" s="417"/>
      <c r="C235" s="417"/>
      <c r="D235" s="19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1"/>
      <c r="X235" s="21">
        <f>SUM(X216:X233)</f>
        <v>1179645.04</v>
      </c>
      <c r="Y235" s="21"/>
      <c r="Z235" s="21"/>
      <c r="AA235" s="245"/>
      <c r="AB235" s="5"/>
      <c r="AC235" s="5"/>
      <c r="AD235" s="5"/>
      <c r="AE235" s="5"/>
      <c r="AF235" s="5"/>
      <c r="AG235" s="5"/>
    </row>
    <row r="236" spans="1:33" ht="30" customHeight="1" thickBot="1" x14ac:dyDescent="0.25">
      <c r="A236" s="457" t="s">
        <v>249</v>
      </c>
      <c r="B236" s="443"/>
      <c r="C236" s="458"/>
      <c r="D236" s="165"/>
      <c r="E236" s="162"/>
      <c r="F236" s="163"/>
      <c r="G236" s="166">
        <f>Фінансування!C27-'Кошторис  витрат'!G234</f>
        <v>0</v>
      </c>
      <c r="H236" s="162"/>
      <c r="I236" s="163"/>
      <c r="J236" s="166">
        <f>Фінансування!C28-'Кошторис  витрат'!J234</f>
        <v>1.9999966025352478E-4</v>
      </c>
      <c r="K236" s="162"/>
      <c r="L236" s="163"/>
      <c r="M236" s="166">
        <f>'Кошторис  витрат'!J34-'Кошторис  витрат'!M234</f>
        <v>0</v>
      </c>
      <c r="N236" s="162"/>
      <c r="O236" s="163"/>
      <c r="P236" s="166">
        <f>'Кошторис  витрат'!J35-'Кошторис  витрат'!P234</f>
        <v>0</v>
      </c>
      <c r="Q236" s="162"/>
      <c r="R236" s="163"/>
      <c r="S236" s="166">
        <f>Фінансування!L27-'Кошторис  витрат'!S234</f>
        <v>0</v>
      </c>
      <c r="T236" s="162"/>
      <c r="U236" s="163"/>
      <c r="V236" s="166">
        <f>Фінансування!L28-'Кошторис  витрат'!V234</f>
        <v>0</v>
      </c>
      <c r="W236" s="167">
        <f>Фінансування!N27-'Кошторис  витрат'!W234</f>
        <v>0</v>
      </c>
      <c r="X236" s="167">
        <f>Фінансування!N28-'Кошторис  витрат'!X234</f>
        <v>1.9999966025352478E-4</v>
      </c>
      <c r="Y236" s="167"/>
      <c r="Z236" s="167"/>
      <c r="AA236" s="261"/>
      <c r="AB236" s="5"/>
      <c r="AC236" s="5"/>
      <c r="AD236" s="5"/>
      <c r="AE236" s="5"/>
      <c r="AF236" s="5"/>
      <c r="AG236" s="5"/>
    </row>
    <row r="237" spans="1:33" ht="15.75" customHeight="1" x14ac:dyDescent="0.2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6"/>
      <c r="X237" s="16"/>
      <c r="Y237" s="16"/>
      <c r="Z237" s="16"/>
      <c r="AA237" s="24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6"/>
      <c r="X238" s="16"/>
      <c r="Y238" s="16"/>
      <c r="Z238" s="16"/>
      <c r="AA238" s="24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6"/>
      <c r="X239" s="16"/>
      <c r="Y239" s="16"/>
      <c r="Z239" s="16"/>
      <c r="AA239" s="24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6"/>
      <c r="B240" s="7"/>
      <c r="C240" s="8"/>
      <c r="D240" s="169"/>
      <c r="E240" s="170"/>
      <c r="F240" s="170"/>
      <c r="G240" s="9"/>
      <c r="H240" s="170"/>
      <c r="I240" s="170"/>
      <c r="J240" s="9"/>
      <c r="K240" s="171"/>
      <c r="L240" s="6"/>
      <c r="M240" s="170"/>
      <c r="N240" s="171"/>
      <c r="O240" s="6"/>
      <c r="P240" s="170"/>
      <c r="Q240" s="9"/>
      <c r="R240" s="9"/>
      <c r="S240" s="9"/>
      <c r="T240" s="9"/>
      <c r="U240" s="9"/>
      <c r="V240" s="9"/>
      <c r="W240" s="16"/>
      <c r="X240" s="16"/>
      <c r="Y240" s="16"/>
      <c r="Z240" s="16"/>
      <c r="AA240" s="242"/>
      <c r="AB240" s="1"/>
      <c r="AC240" s="2"/>
      <c r="AD240" s="1"/>
      <c r="AE240" s="1"/>
      <c r="AF240" s="1"/>
      <c r="AG240" s="1"/>
    </row>
    <row r="241" spans="1:33" ht="15.75" customHeight="1" x14ac:dyDescent="0.2">
      <c r="A241" s="10"/>
      <c r="B241" s="172"/>
      <c r="C241" s="11" t="s">
        <v>4</v>
      </c>
      <c r="D241" s="173"/>
      <c r="E241" s="14"/>
      <c r="F241" s="12" t="s">
        <v>5</v>
      </c>
      <c r="G241" s="14"/>
      <c r="H241" s="14"/>
      <c r="I241" s="12" t="s">
        <v>5</v>
      </c>
      <c r="J241" s="14"/>
      <c r="K241" s="15"/>
      <c r="L241" s="13" t="s">
        <v>6</v>
      </c>
      <c r="M241" s="14"/>
      <c r="N241" s="15"/>
      <c r="O241" s="13" t="s">
        <v>6</v>
      </c>
      <c r="P241" s="14"/>
      <c r="Q241" s="14"/>
      <c r="R241" s="14"/>
      <c r="S241" s="14"/>
      <c r="T241" s="14"/>
      <c r="U241" s="14"/>
      <c r="V241" s="14"/>
      <c r="W241" s="174"/>
      <c r="X241" s="174"/>
      <c r="Y241" s="174"/>
      <c r="Z241" s="174"/>
      <c r="AA241" s="262"/>
      <c r="AB241" s="176"/>
      <c r="AC241" s="175"/>
      <c r="AD241" s="176"/>
      <c r="AE241" s="176"/>
      <c r="AF241" s="176"/>
      <c r="AG241" s="176"/>
    </row>
    <row r="242" spans="1:33" ht="15.75" customHeight="1" x14ac:dyDescent="0.2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6"/>
      <c r="X242" s="16"/>
      <c r="Y242" s="16"/>
      <c r="Z242" s="16"/>
      <c r="AA242" s="24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6"/>
      <c r="X243" s="16"/>
      <c r="Y243" s="16"/>
      <c r="Z243" s="16"/>
      <c r="AA243" s="24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6"/>
      <c r="X244" s="16"/>
      <c r="Y244" s="16"/>
      <c r="Z244" s="16"/>
      <c r="AA244" s="24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68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68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68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68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68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68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68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68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68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68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68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68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68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68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68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68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68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68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68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68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68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68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68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68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68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68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68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68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68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2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68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2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68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2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68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2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68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2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68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2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68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2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68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2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68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2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68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2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68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2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68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2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68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2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68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2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68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2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68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2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68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2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68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2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68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2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68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2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68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2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68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2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68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2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2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2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2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2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2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2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2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2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2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2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2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2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2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2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2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2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2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2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2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2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2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2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2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2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2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2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2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2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2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2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2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2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2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2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2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2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2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2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2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2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2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2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2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2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2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2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2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2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2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2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2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2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2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2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2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2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2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2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2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2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2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2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2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2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2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2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2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2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2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2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2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2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2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2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2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2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2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2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2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2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2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2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2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2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2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2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2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2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2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2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2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2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2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2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2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2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2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2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2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2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2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2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2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2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2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2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2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2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2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2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2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2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2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2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2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2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2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2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2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2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2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2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2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2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2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2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2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2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2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2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2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2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2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2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2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2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2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2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2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2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2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2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2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2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2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2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2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2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2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2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2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2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2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2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2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2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2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2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2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2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2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2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2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2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2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2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2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2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2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2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2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2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2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2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2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2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2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2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2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2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2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2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2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2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2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2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2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2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2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2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2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2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2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2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2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2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2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2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2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2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2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2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2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2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2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2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2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2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2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2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2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2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2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2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2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2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2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2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2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2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2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2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2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2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2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2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2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2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2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2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2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2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2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2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2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2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2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2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2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2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2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2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2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2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2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2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2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2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2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2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2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2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2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2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2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2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2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2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2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2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2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2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2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2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2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2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2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2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2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2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2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2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2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2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2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2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2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2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2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2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2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2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2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2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2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2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2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2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2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2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2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2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2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2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2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2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2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2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2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2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2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2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2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2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2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2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2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2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2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2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2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2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2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2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2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2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2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2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2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2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2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2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2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2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2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2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2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2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2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2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2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2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2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2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2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2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2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2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2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2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2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2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2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2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2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2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2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2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2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2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2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2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2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2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2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2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2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2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2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2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2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2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2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2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2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2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2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2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2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2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2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2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2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2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2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2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2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2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2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2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2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2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2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2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2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2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2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2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2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2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2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2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2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2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2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2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2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2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2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2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2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2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2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2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2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2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2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2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2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2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2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2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2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2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2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2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2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2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2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2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2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2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2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2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2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2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2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2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2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2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2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2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2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2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2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2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2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2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2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2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2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2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2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2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2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2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2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2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2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2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2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2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2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2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2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2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2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2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2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2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2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2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2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2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2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2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2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2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2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2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2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2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2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2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2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2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2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2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2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2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2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2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2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2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2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2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2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2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2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2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2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2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2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2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2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2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2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2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2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2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2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2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2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2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2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2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2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2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2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2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2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2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2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2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2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2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2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2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2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2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2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2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2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2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2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2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2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2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2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2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2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2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2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2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2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2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2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2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2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2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2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2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2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2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2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2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2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2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2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2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2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2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2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2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2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2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2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2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2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2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2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2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2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2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2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2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2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2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2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2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2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2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2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2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2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2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42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242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7"/>
      <c r="X1015" s="177"/>
      <c r="Y1015" s="177"/>
      <c r="Z1015" s="177"/>
      <c r="AA1015" s="242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7"/>
      <c r="X1016" s="177"/>
      <c r="Y1016" s="177"/>
      <c r="Z1016" s="177"/>
      <c r="AA1016" s="242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7"/>
      <c r="X1017" s="177"/>
      <c r="Y1017" s="177"/>
      <c r="Z1017" s="177"/>
      <c r="AA1017" s="242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6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7"/>
      <c r="X1018" s="177"/>
      <c r="Y1018" s="177"/>
      <c r="Z1018" s="177"/>
      <c r="AA1018" s="242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6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7"/>
      <c r="X1019" s="177"/>
      <c r="Y1019" s="177"/>
      <c r="Z1019" s="177"/>
      <c r="AA1019" s="242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6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7"/>
      <c r="X1020" s="177"/>
      <c r="Y1020" s="177"/>
      <c r="Z1020" s="177"/>
      <c r="AA1020" s="242"/>
      <c r="AB1020" s="1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16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7"/>
      <c r="X1021" s="177"/>
      <c r="Y1021" s="177"/>
      <c r="Z1021" s="177"/>
      <c r="AA1021" s="242"/>
      <c r="AB1021" s="1"/>
      <c r="AC1021" s="1"/>
      <c r="AD1021" s="1"/>
      <c r="AE1021" s="1"/>
      <c r="AF1021" s="1"/>
      <c r="AG1021" s="1"/>
    </row>
    <row r="1022" spans="1:33" ht="15.75" customHeight="1" x14ac:dyDescent="0.2">
      <c r="A1022" s="1"/>
      <c r="B1022" s="1"/>
      <c r="C1022" s="2"/>
      <c r="D1022" s="16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7"/>
      <c r="X1022" s="177"/>
      <c r="Y1022" s="177"/>
      <c r="Z1022" s="177"/>
      <c r="AA1022" s="242"/>
      <c r="AB1022" s="1"/>
      <c r="AC1022" s="1"/>
      <c r="AD1022" s="1"/>
      <c r="AE1022" s="1"/>
      <c r="AF1022" s="1"/>
      <c r="AG1022" s="1"/>
    </row>
    <row r="1023" spans="1:33" ht="15.75" customHeight="1" x14ac:dyDescent="0.2">
      <c r="A1023" s="1"/>
      <c r="B1023" s="1"/>
      <c r="C1023" s="2"/>
      <c r="D1023" s="16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77"/>
      <c r="X1023" s="177"/>
      <c r="Y1023" s="177"/>
      <c r="Z1023" s="177"/>
      <c r="AA1023" s="242"/>
      <c r="AB1023" s="1"/>
      <c r="AC1023" s="1"/>
      <c r="AD1023" s="1"/>
      <c r="AE1023" s="1"/>
      <c r="AF1023" s="1"/>
      <c r="AG1023" s="1"/>
    </row>
    <row r="1024" spans="1:33" ht="15.75" customHeight="1" x14ac:dyDescent="0.2">
      <c r="A1024" s="1"/>
      <c r="B1024" s="1"/>
      <c r="C1024" s="2"/>
      <c r="D1024" s="16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77"/>
      <c r="X1024" s="177"/>
      <c r="Y1024" s="177"/>
      <c r="Z1024" s="177"/>
      <c r="AA1024" s="242"/>
      <c r="AB1024" s="1"/>
      <c r="AC1024" s="1"/>
      <c r="AD1024" s="1"/>
      <c r="AE1024" s="1"/>
      <c r="AF1024" s="1"/>
      <c r="AG1024" s="1"/>
    </row>
    <row r="1025" spans="1:33" ht="15.75" customHeight="1" x14ac:dyDescent="0.2">
      <c r="A1025" s="1"/>
      <c r="B1025" s="1"/>
      <c r="C1025" s="2"/>
      <c r="D1025" s="16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77"/>
      <c r="X1025" s="177"/>
      <c r="Y1025" s="177"/>
      <c r="Z1025" s="177"/>
      <c r="AA1025" s="242"/>
      <c r="AB1025" s="1"/>
      <c r="AC1025" s="1"/>
      <c r="AD1025" s="1"/>
      <c r="AE1025" s="1"/>
      <c r="AF1025" s="1"/>
      <c r="AG1025" s="1"/>
    </row>
    <row r="1026" spans="1:33" ht="15.75" customHeight="1" x14ac:dyDescent="0.2">
      <c r="A1026" s="1"/>
      <c r="B1026" s="1"/>
      <c r="C1026" s="2"/>
      <c r="D1026" s="16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77"/>
      <c r="X1026" s="177"/>
      <c r="Y1026" s="177"/>
      <c r="Z1026" s="177"/>
      <c r="AA1026" s="242"/>
      <c r="AB1026" s="1"/>
      <c r="AC1026" s="1"/>
      <c r="AD1026" s="1"/>
      <c r="AE1026" s="1"/>
      <c r="AF1026" s="1"/>
      <c r="AG1026" s="1"/>
    </row>
    <row r="1027" spans="1:33" ht="15.75" customHeight="1" x14ac:dyDescent="0.2">
      <c r="A1027" s="1"/>
      <c r="B1027" s="1"/>
      <c r="C1027" s="2"/>
      <c r="D1027" s="16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77"/>
      <c r="X1027" s="177"/>
      <c r="Y1027" s="177"/>
      <c r="Z1027" s="177"/>
      <c r="AA1027" s="242"/>
      <c r="AB1027" s="1"/>
      <c r="AC1027" s="1"/>
      <c r="AD1027" s="1"/>
      <c r="AE1027" s="1"/>
      <c r="AF1027" s="1"/>
      <c r="AG1027" s="1"/>
    </row>
    <row r="1028" spans="1:33" ht="15.75" customHeight="1" x14ac:dyDescent="0.2">
      <c r="A1028" s="1"/>
      <c r="B1028" s="1"/>
      <c r="C1028" s="2"/>
      <c r="D1028" s="16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77"/>
      <c r="X1028" s="177"/>
      <c r="Y1028" s="177"/>
      <c r="Z1028" s="177"/>
      <c r="AA1028" s="242"/>
      <c r="AB1028" s="1"/>
      <c r="AC1028" s="1"/>
      <c r="AD1028" s="1"/>
      <c r="AE1028" s="1"/>
      <c r="AF1028" s="1"/>
      <c r="AG1028" s="1"/>
    </row>
    <row r="1029" spans="1:33" ht="15.75" customHeight="1" x14ac:dyDescent="0.2">
      <c r="A1029" s="1"/>
      <c r="B1029" s="1"/>
      <c r="C1029" s="2"/>
      <c r="D1029" s="16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77"/>
      <c r="X1029" s="177"/>
      <c r="Y1029" s="177"/>
      <c r="Z1029" s="177"/>
      <c r="AA1029" s="242"/>
      <c r="AB1029" s="1"/>
      <c r="AC1029" s="1"/>
      <c r="AD1029" s="1"/>
      <c r="AE1029" s="1"/>
      <c r="AF1029" s="1"/>
      <c r="AG1029" s="1"/>
    </row>
    <row r="1030" spans="1:33" ht="15.75" customHeight="1" x14ac:dyDescent="0.2">
      <c r="A1030" s="1"/>
      <c r="B1030" s="1"/>
      <c r="C1030" s="2"/>
      <c r="D1030" s="16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77"/>
      <c r="X1030" s="177"/>
      <c r="Y1030" s="177"/>
      <c r="Z1030" s="177"/>
      <c r="AA1030" s="242"/>
      <c r="AB1030" s="1"/>
      <c r="AC1030" s="1"/>
      <c r="AD1030" s="1"/>
      <c r="AE1030" s="1"/>
      <c r="AF1030" s="1"/>
      <c r="AG1030" s="1"/>
    </row>
    <row r="1031" spans="1:33" ht="15.75" customHeight="1" x14ac:dyDescent="0.2">
      <c r="A1031" s="1"/>
      <c r="B1031" s="1"/>
      <c r="C1031" s="2"/>
      <c r="D1031" s="16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77"/>
      <c r="X1031" s="177"/>
      <c r="Y1031" s="177"/>
      <c r="Z1031" s="177"/>
      <c r="AA1031" s="242"/>
      <c r="AB1031" s="1"/>
      <c r="AC1031" s="1"/>
      <c r="AD1031" s="1"/>
      <c r="AE1031" s="1"/>
      <c r="AF1031" s="1"/>
      <c r="AG1031" s="1"/>
    </row>
    <row r="1032" spans="1:33" ht="15.75" customHeight="1" x14ac:dyDescent="0.2">
      <c r="A1032" s="1"/>
      <c r="B1032" s="1"/>
      <c r="C1032" s="2"/>
      <c r="D1032" s="16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77"/>
      <c r="X1032" s="177"/>
      <c r="Y1032" s="177"/>
      <c r="Z1032" s="177"/>
      <c r="AA1032" s="242"/>
      <c r="AB1032" s="1"/>
      <c r="AC1032" s="1"/>
      <c r="AD1032" s="1"/>
      <c r="AE1032" s="1"/>
      <c r="AF1032" s="1"/>
      <c r="AG1032" s="1"/>
    </row>
    <row r="1033" spans="1:33" ht="15.75" customHeight="1" x14ac:dyDescent="0.2">
      <c r="A1033" s="1"/>
      <c r="B1033" s="1"/>
      <c r="C1033" s="2"/>
      <c r="D1033" s="16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77"/>
      <c r="X1033" s="177"/>
      <c r="Y1033" s="177"/>
      <c r="Z1033" s="177"/>
      <c r="AA1033" s="242"/>
      <c r="AB1033" s="1"/>
      <c r="AC1033" s="1"/>
      <c r="AD1033" s="1"/>
      <c r="AE1033" s="1"/>
      <c r="AF1033" s="1"/>
      <c r="AG1033" s="1"/>
    </row>
    <row r="1034" spans="1:33" ht="15.75" customHeight="1" x14ac:dyDescent="0.2">
      <c r="A1034" s="1"/>
      <c r="B1034" s="1"/>
      <c r="C1034" s="2"/>
      <c r="D1034" s="16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77"/>
      <c r="X1034" s="177"/>
      <c r="Y1034" s="177"/>
      <c r="Z1034" s="177"/>
      <c r="AA1034" s="242"/>
      <c r="AB1034" s="1"/>
      <c r="AC1034" s="1"/>
      <c r="AD1034" s="1"/>
      <c r="AE1034" s="1"/>
      <c r="AF1034" s="1"/>
      <c r="AG1034" s="1"/>
    </row>
    <row r="1035" spans="1:33" ht="15.75" customHeight="1" x14ac:dyDescent="0.2">
      <c r="A1035" s="1"/>
      <c r="B1035" s="1"/>
      <c r="C1035" s="2"/>
      <c r="D1035" s="16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77"/>
      <c r="X1035" s="177"/>
      <c r="Y1035" s="177"/>
      <c r="Z1035" s="177"/>
      <c r="AA1035" s="242"/>
      <c r="AB1035" s="1"/>
      <c r="AC1035" s="1"/>
      <c r="AD1035" s="1"/>
      <c r="AE1035" s="1"/>
      <c r="AF1035" s="1"/>
      <c r="AG1035" s="1"/>
    </row>
    <row r="1036" spans="1:33" ht="15.75" customHeight="1" x14ac:dyDescent="0.2">
      <c r="A1036" s="1"/>
      <c r="B1036" s="1"/>
      <c r="C1036" s="2"/>
      <c r="D1036" s="16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77"/>
      <c r="X1036" s="177"/>
      <c r="Y1036" s="177"/>
      <c r="Z1036" s="177"/>
      <c r="AA1036" s="242"/>
      <c r="AB1036" s="1"/>
      <c r="AC1036" s="1"/>
      <c r="AD1036" s="1"/>
      <c r="AE1036" s="1"/>
      <c r="AF1036" s="1"/>
      <c r="AG1036" s="1"/>
    </row>
    <row r="1037" spans="1:33" ht="15.75" customHeight="1" x14ac:dyDescent="0.2">
      <c r="A1037" s="1"/>
      <c r="B1037" s="1"/>
      <c r="C1037" s="2"/>
      <c r="D1037" s="16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77"/>
      <c r="X1037" s="177"/>
      <c r="Y1037" s="177"/>
      <c r="Z1037" s="177"/>
      <c r="AA1037" s="242"/>
      <c r="AB1037" s="1"/>
      <c r="AC1037" s="1"/>
      <c r="AD1037" s="1"/>
      <c r="AE1037" s="1"/>
      <c r="AF1037" s="1"/>
      <c r="AG1037" s="1"/>
    </row>
    <row r="1038" spans="1:33" ht="15.75" customHeight="1" x14ac:dyDescent="0.2">
      <c r="A1038" s="1"/>
      <c r="B1038" s="1"/>
      <c r="C1038" s="2"/>
      <c r="D1038" s="16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177"/>
      <c r="X1038" s="177"/>
      <c r="Y1038" s="177"/>
      <c r="Z1038" s="177"/>
      <c r="AA1038" s="242"/>
      <c r="AB1038" s="1"/>
      <c r="AC1038" s="1"/>
      <c r="AD1038" s="1"/>
      <c r="AE1038" s="1"/>
      <c r="AF1038" s="1"/>
      <c r="AG1038" s="1"/>
    </row>
    <row r="1039" spans="1:33" ht="15.75" customHeight="1" x14ac:dyDescent="0.2">
      <c r="A1039" s="1"/>
      <c r="B1039" s="1"/>
      <c r="C1039" s="2"/>
      <c r="D1039" s="16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177"/>
      <c r="X1039" s="177"/>
      <c r="Y1039" s="177"/>
      <c r="Z1039" s="177"/>
      <c r="AA1039" s="242"/>
      <c r="AB1039" s="1"/>
      <c r="AC1039" s="1"/>
      <c r="AD1039" s="1"/>
      <c r="AE1039" s="1"/>
      <c r="AF1039" s="1"/>
      <c r="AG1039" s="1"/>
    </row>
    <row r="1040" spans="1:33" ht="15.75" customHeight="1" x14ac:dyDescent="0.2">
      <c r="A1040" s="1"/>
      <c r="B1040" s="1"/>
      <c r="C1040" s="2"/>
      <c r="D1040" s="16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177"/>
      <c r="X1040" s="177"/>
      <c r="Y1040" s="177"/>
      <c r="Z1040" s="177"/>
      <c r="AA1040" s="242"/>
      <c r="AB1040" s="1"/>
      <c r="AC1040" s="1"/>
      <c r="AD1040" s="1"/>
      <c r="AE1040" s="1"/>
      <c r="AF1040" s="1"/>
      <c r="AG1040" s="1"/>
    </row>
    <row r="1041" spans="1:33" ht="15.75" customHeight="1" x14ac:dyDescent="0.2">
      <c r="A1041" s="1"/>
      <c r="B1041" s="1"/>
      <c r="C1041" s="2"/>
      <c r="D1041" s="16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177"/>
      <c r="X1041" s="177"/>
      <c r="Y1041" s="177"/>
      <c r="Z1041" s="177"/>
      <c r="AA1041" s="242"/>
      <c r="AB1041" s="1"/>
      <c r="AC1041" s="1"/>
      <c r="AD1041" s="1"/>
      <c r="AE1041" s="1"/>
      <c r="AF1041" s="1"/>
      <c r="AG1041" s="1"/>
    </row>
    <row r="1042" spans="1:33" ht="15.75" customHeight="1" x14ac:dyDescent="0.2">
      <c r="A1042" s="1"/>
      <c r="B1042" s="1"/>
      <c r="C1042" s="2"/>
      <c r="D1042" s="16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177"/>
      <c r="X1042" s="177"/>
      <c r="Y1042" s="177"/>
      <c r="Z1042" s="177"/>
      <c r="AA1042" s="242"/>
      <c r="AB1042" s="1"/>
      <c r="AC1042" s="1"/>
      <c r="AD1042" s="1"/>
      <c r="AE1042" s="1"/>
      <c r="AF1042" s="1"/>
      <c r="AG1042" s="1"/>
    </row>
    <row r="1043" spans="1:33" ht="15.75" customHeight="1" x14ac:dyDescent="0.2">
      <c r="A1043" s="1"/>
      <c r="B1043" s="1"/>
      <c r="C1043" s="2"/>
      <c r="D1043" s="16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177"/>
      <c r="X1043" s="177"/>
      <c r="Y1043" s="177"/>
      <c r="Z1043" s="177"/>
      <c r="AA1043" s="242"/>
      <c r="AB1043" s="1"/>
      <c r="AC1043" s="1"/>
      <c r="AD1043" s="1"/>
      <c r="AE1043" s="1"/>
      <c r="AF1043" s="1"/>
      <c r="AG1043" s="1"/>
    </row>
    <row r="1044" spans="1:33" ht="15.75" customHeight="1" x14ac:dyDescent="0.2">
      <c r="A1044" s="1"/>
      <c r="B1044" s="1"/>
      <c r="C1044" s="2"/>
      <c r="D1044" s="16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177"/>
      <c r="X1044" s="177"/>
      <c r="Y1044" s="177"/>
      <c r="Z1044" s="177"/>
      <c r="AA1044" s="242"/>
      <c r="AB1044" s="1"/>
      <c r="AC1044" s="1"/>
      <c r="AD1044" s="1"/>
      <c r="AE1044" s="1"/>
      <c r="AF1044" s="1"/>
      <c r="AG1044" s="1"/>
    </row>
    <row r="1045" spans="1:33" ht="15.75" customHeight="1" x14ac:dyDescent="0.2">
      <c r="A1045" s="1"/>
      <c r="B1045" s="1"/>
      <c r="C1045" s="2"/>
      <c r="D1045" s="16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177"/>
      <c r="X1045" s="177"/>
      <c r="Y1045" s="177"/>
      <c r="Z1045" s="177"/>
      <c r="AA1045" s="242"/>
      <c r="AB1045" s="1"/>
      <c r="AC1045" s="1"/>
      <c r="AD1045" s="1"/>
      <c r="AE1045" s="1"/>
      <c r="AF1045" s="1"/>
      <c r="AG1045" s="1"/>
    </row>
    <row r="1046" spans="1:33" ht="15.75" customHeight="1" x14ac:dyDescent="0.2">
      <c r="A1046" s="1"/>
      <c r="B1046" s="1"/>
      <c r="C1046" s="2"/>
      <c r="D1046" s="16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177"/>
      <c r="X1046" s="177"/>
      <c r="Y1046" s="177"/>
      <c r="Z1046" s="177"/>
      <c r="AA1046" s="242"/>
      <c r="AB1046" s="1"/>
      <c r="AC1046" s="1"/>
      <c r="AD1046" s="1"/>
      <c r="AE1046" s="1"/>
      <c r="AF1046" s="1"/>
      <c r="AG1046" s="1"/>
    </row>
    <row r="1047" spans="1:33" ht="15.75" customHeight="1" x14ac:dyDescent="0.2">
      <c r="A1047" s="1"/>
      <c r="B1047" s="1"/>
      <c r="C1047" s="2"/>
      <c r="D1047" s="16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177"/>
      <c r="X1047" s="177"/>
      <c r="Y1047" s="177"/>
      <c r="Z1047" s="177"/>
      <c r="AA1047" s="242"/>
      <c r="AB1047" s="1"/>
      <c r="AC1047" s="1"/>
      <c r="AD1047" s="1"/>
      <c r="AE1047" s="1"/>
      <c r="AF1047" s="1"/>
      <c r="AG1047" s="1"/>
    </row>
    <row r="1048" spans="1:33" ht="15.75" customHeight="1" x14ac:dyDescent="0.2">
      <c r="A1048" s="1"/>
      <c r="B1048" s="1"/>
      <c r="C1048" s="2"/>
      <c r="D1048" s="16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177"/>
      <c r="X1048" s="177"/>
      <c r="Y1048" s="177"/>
      <c r="Z1048" s="177"/>
      <c r="AA1048" s="242"/>
      <c r="AB1048" s="1"/>
      <c r="AC1048" s="1"/>
      <c r="AD1048" s="1"/>
      <c r="AE1048" s="1"/>
      <c r="AF1048" s="1"/>
      <c r="AG1048" s="1"/>
    </row>
    <row r="1049" spans="1:33" ht="15.75" customHeight="1" x14ac:dyDescent="0.2">
      <c r="A1049" s="1"/>
      <c r="B1049" s="1"/>
      <c r="C1049" s="2"/>
      <c r="D1049" s="16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177"/>
      <c r="X1049" s="177"/>
      <c r="Y1049" s="177"/>
      <c r="Z1049" s="177"/>
      <c r="AA1049" s="242"/>
      <c r="AB1049" s="1"/>
      <c r="AC1049" s="1"/>
      <c r="AD1049" s="1"/>
      <c r="AE1049" s="1"/>
      <c r="AF1049" s="1"/>
      <c r="AG1049" s="1"/>
    </row>
    <row r="1050" spans="1:33" ht="15.75" customHeight="1" x14ac:dyDescent="0.2">
      <c r="A1050" s="1"/>
      <c r="B1050" s="1"/>
      <c r="C1050" s="2"/>
      <c r="D1050" s="16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177"/>
      <c r="X1050" s="177"/>
      <c r="Y1050" s="177"/>
      <c r="Z1050" s="177"/>
      <c r="AA1050" s="242"/>
      <c r="AB1050" s="1"/>
      <c r="AC1050" s="1"/>
      <c r="AD1050" s="1"/>
      <c r="AE1050" s="1"/>
      <c r="AF1050" s="1"/>
      <c r="AG1050" s="1"/>
    </row>
    <row r="1051" spans="1:33" ht="15.75" customHeight="1" x14ac:dyDescent="0.2">
      <c r="A1051" s="1"/>
      <c r="B1051" s="1"/>
      <c r="C1051" s="2"/>
      <c r="D1051" s="16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177"/>
      <c r="X1051" s="177"/>
      <c r="Y1051" s="177"/>
      <c r="Z1051" s="177"/>
      <c r="AA1051" s="242"/>
      <c r="AB1051" s="1"/>
      <c r="AC1051" s="1"/>
      <c r="AD1051" s="1"/>
      <c r="AE1051" s="1"/>
      <c r="AF1051" s="1"/>
      <c r="AG1051" s="1"/>
    </row>
    <row r="1052" spans="1:33" ht="15.75" customHeight="1" x14ac:dyDescent="0.2">
      <c r="A1052" s="1"/>
      <c r="B1052" s="1"/>
      <c r="C1052" s="2"/>
      <c r="D1052" s="16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177"/>
      <c r="X1052" s="177"/>
      <c r="Y1052" s="177"/>
      <c r="Z1052" s="177"/>
      <c r="AA1052" s="242"/>
      <c r="AB1052" s="1"/>
      <c r="AC1052" s="1"/>
      <c r="AD1052" s="1"/>
      <c r="AE1052" s="1"/>
      <c r="AF1052" s="1"/>
      <c r="AG1052" s="1"/>
    </row>
    <row r="1053" spans="1:33" ht="15.75" customHeight="1" x14ac:dyDescent="0.2">
      <c r="A1053" s="1"/>
      <c r="B1053" s="1"/>
      <c r="C1053" s="2"/>
      <c r="D1053" s="16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177"/>
      <c r="X1053" s="177"/>
      <c r="Y1053" s="177"/>
      <c r="Z1053" s="177"/>
      <c r="AA1053" s="242"/>
      <c r="AB1053" s="1"/>
      <c r="AC1053" s="1"/>
      <c r="AD1053" s="1"/>
      <c r="AE1053" s="1"/>
      <c r="AF1053" s="1"/>
      <c r="AG1053" s="1"/>
    </row>
    <row r="1054" spans="1:33" ht="15.75" customHeight="1" x14ac:dyDescent="0.2">
      <c r="A1054" s="1"/>
      <c r="B1054" s="1"/>
      <c r="C1054" s="2"/>
      <c r="D1054" s="16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177"/>
      <c r="X1054" s="177"/>
      <c r="Y1054" s="177"/>
      <c r="Z1054" s="177"/>
      <c r="AA1054" s="242"/>
      <c r="AB1054" s="1"/>
      <c r="AC1054" s="1"/>
      <c r="AD1054" s="1"/>
      <c r="AE1054" s="1"/>
      <c r="AF1054" s="1"/>
      <c r="AG1054" s="1"/>
    </row>
    <row r="1055" spans="1:33" ht="15.75" customHeight="1" x14ac:dyDescent="0.2">
      <c r="A1055" s="1"/>
      <c r="B1055" s="1"/>
      <c r="C1055" s="2"/>
      <c r="D1055" s="16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177"/>
      <c r="X1055" s="177"/>
      <c r="Y1055" s="177"/>
      <c r="Z1055" s="177"/>
      <c r="AA1055" s="242"/>
      <c r="AB1055" s="1"/>
      <c r="AC1055" s="1"/>
      <c r="AD1055" s="1"/>
      <c r="AE1055" s="1"/>
      <c r="AF1055" s="1"/>
      <c r="AG1055" s="1"/>
    </row>
    <row r="1056" spans="1:33" ht="15.75" customHeight="1" x14ac:dyDescent="0.2">
      <c r="A1056" s="1"/>
      <c r="B1056" s="1"/>
      <c r="C1056" s="2"/>
      <c r="D1056" s="16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177"/>
      <c r="X1056" s="177"/>
      <c r="Y1056" s="177"/>
      <c r="Z1056" s="177"/>
      <c r="AA1056" s="242"/>
      <c r="AB1056" s="1"/>
      <c r="AC1056" s="1"/>
      <c r="AD1056" s="1"/>
      <c r="AE1056" s="1"/>
      <c r="AF1056" s="1"/>
      <c r="AG1056" s="1"/>
    </row>
    <row r="1057" spans="1:33" ht="15.75" customHeight="1" x14ac:dyDescent="0.2">
      <c r="A1057" s="1"/>
      <c r="B1057" s="1"/>
      <c r="C1057" s="2"/>
      <c r="D1057" s="16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177"/>
      <c r="X1057" s="177"/>
      <c r="Y1057" s="177"/>
      <c r="Z1057" s="177"/>
      <c r="AA1057" s="242"/>
      <c r="AB1057" s="1"/>
      <c r="AC1057" s="1"/>
      <c r="AD1057" s="1"/>
      <c r="AE1057" s="1"/>
      <c r="AF1057" s="1"/>
      <c r="AG1057" s="1"/>
    </row>
    <row r="1058" spans="1:33" ht="15.75" customHeight="1" x14ac:dyDescent="0.2">
      <c r="A1058" s="1"/>
      <c r="B1058" s="1"/>
      <c r="C1058" s="2"/>
      <c r="D1058" s="16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177"/>
      <c r="X1058" s="177"/>
      <c r="Y1058" s="177"/>
      <c r="Z1058" s="177"/>
      <c r="AA1058" s="242"/>
      <c r="AB1058" s="1"/>
      <c r="AC1058" s="1"/>
      <c r="AD1058" s="1"/>
      <c r="AE1058" s="1"/>
      <c r="AF1058" s="1"/>
      <c r="AG1058" s="1"/>
    </row>
    <row r="1059" spans="1:33" ht="15.75" customHeight="1" x14ac:dyDescent="0.2">
      <c r="A1059" s="1"/>
      <c r="B1059" s="1"/>
      <c r="C1059" s="2"/>
      <c r="D1059" s="16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177"/>
      <c r="X1059" s="177"/>
      <c r="Y1059" s="177"/>
      <c r="Z1059" s="177"/>
      <c r="AA1059" s="242"/>
      <c r="AB1059" s="1"/>
      <c r="AC1059" s="1"/>
      <c r="AD1059" s="1"/>
      <c r="AE1059" s="1"/>
      <c r="AF1059" s="1"/>
      <c r="AG1059" s="1"/>
    </row>
    <row r="1060" spans="1:33" ht="15.75" customHeight="1" x14ac:dyDescent="0.2">
      <c r="A1060" s="1"/>
      <c r="B1060" s="1"/>
      <c r="C1060" s="2"/>
      <c r="D1060" s="16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177"/>
      <c r="X1060" s="177"/>
      <c r="Y1060" s="177"/>
      <c r="Z1060" s="177"/>
      <c r="AA1060" s="242"/>
      <c r="AB1060" s="1"/>
      <c r="AC1060" s="1"/>
      <c r="AD1060" s="1"/>
      <c r="AE1060" s="1"/>
      <c r="AF1060" s="1"/>
      <c r="AG1060" s="1"/>
    </row>
    <row r="1061" spans="1:33" ht="15.75" customHeight="1" x14ac:dyDescent="0.2">
      <c r="A1061" s="1"/>
      <c r="B1061" s="1"/>
      <c r="C1061" s="2"/>
      <c r="D1061" s="16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177"/>
      <c r="X1061" s="177"/>
      <c r="Y1061" s="177"/>
      <c r="Z1061" s="177"/>
      <c r="AA1061" s="242"/>
      <c r="AB1061" s="1"/>
      <c r="AC1061" s="1"/>
      <c r="AD1061" s="1"/>
      <c r="AE1061" s="1"/>
      <c r="AF1061" s="1"/>
      <c r="AG1061" s="1"/>
    </row>
    <row r="1062" spans="1:33" ht="15.75" customHeight="1" x14ac:dyDescent="0.2">
      <c r="A1062" s="1"/>
      <c r="B1062" s="1"/>
      <c r="C1062" s="2"/>
      <c r="D1062" s="16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177"/>
      <c r="X1062" s="177"/>
      <c r="Y1062" s="177"/>
      <c r="Z1062" s="177"/>
      <c r="AA1062" s="242"/>
      <c r="AB1062" s="1"/>
      <c r="AC1062" s="1"/>
      <c r="AD1062" s="1"/>
      <c r="AE1062" s="1"/>
      <c r="AF1062" s="1"/>
      <c r="AG1062" s="1"/>
    </row>
    <row r="1063" spans="1:33" ht="15.75" customHeight="1" x14ac:dyDescent="0.2">
      <c r="A1063" s="1"/>
      <c r="B1063" s="1"/>
      <c r="C1063" s="2"/>
      <c r="D1063" s="16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177"/>
      <c r="X1063" s="177"/>
      <c r="Y1063" s="177"/>
      <c r="Z1063" s="177"/>
      <c r="AA1063" s="242"/>
      <c r="AB1063" s="1"/>
      <c r="AC1063" s="1"/>
      <c r="AD1063" s="1"/>
      <c r="AE1063" s="1"/>
      <c r="AF1063" s="1"/>
      <c r="AG1063" s="1"/>
    </row>
    <row r="1064" spans="1:33" ht="15.75" customHeight="1" x14ac:dyDescent="0.2">
      <c r="A1064" s="1"/>
      <c r="B1064" s="1"/>
      <c r="C1064" s="2"/>
      <c r="D1064" s="16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177"/>
      <c r="X1064" s="177"/>
      <c r="Y1064" s="177"/>
      <c r="Z1064" s="177"/>
      <c r="AA1064" s="242"/>
      <c r="AB1064" s="1"/>
      <c r="AC1064" s="1"/>
      <c r="AD1064" s="1"/>
      <c r="AE1064" s="1"/>
      <c r="AF1064" s="1"/>
      <c r="AG1064" s="1"/>
    </row>
    <row r="1065" spans="1:33" ht="15.75" customHeight="1" x14ac:dyDescent="0.2">
      <c r="A1065" s="1"/>
      <c r="B1065" s="1"/>
      <c r="C1065" s="2"/>
      <c r="D1065" s="16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177"/>
      <c r="X1065" s="177"/>
      <c r="Y1065" s="177"/>
      <c r="Z1065" s="177"/>
      <c r="AA1065" s="242"/>
      <c r="AB1065" s="1"/>
      <c r="AC1065" s="1"/>
      <c r="AD1065" s="1"/>
      <c r="AE1065" s="1"/>
      <c r="AF1065" s="1"/>
      <c r="AG1065" s="1"/>
    </row>
    <row r="1066" spans="1:33" ht="15.75" customHeight="1" x14ac:dyDescent="0.2">
      <c r="A1066" s="1"/>
      <c r="B1066" s="1"/>
      <c r="C1066" s="2"/>
      <c r="D1066" s="16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177"/>
      <c r="X1066" s="177"/>
      <c r="Y1066" s="177"/>
      <c r="Z1066" s="177"/>
      <c r="AA1066" s="242"/>
      <c r="AB1066" s="1"/>
      <c r="AC1066" s="1"/>
      <c r="AD1066" s="1"/>
      <c r="AE1066" s="1"/>
      <c r="AF1066" s="1"/>
      <c r="AG1066" s="1"/>
    </row>
    <row r="1067" spans="1:33" ht="15.75" customHeight="1" x14ac:dyDescent="0.2">
      <c r="A1067" s="1"/>
      <c r="B1067" s="1"/>
      <c r="C1067" s="2"/>
      <c r="D1067" s="16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177"/>
      <c r="X1067" s="177"/>
      <c r="Y1067" s="177"/>
      <c r="Z1067" s="177"/>
      <c r="AA1067" s="242"/>
      <c r="AB1067" s="1"/>
      <c r="AC1067" s="1"/>
      <c r="AD1067" s="1"/>
      <c r="AE1067" s="1"/>
      <c r="AF1067" s="1"/>
      <c r="AG1067" s="1"/>
    </row>
    <row r="1068" spans="1:33" ht="15.75" customHeight="1" x14ac:dyDescent="0.2">
      <c r="A1068" s="1"/>
      <c r="B1068" s="1"/>
      <c r="C1068" s="2"/>
      <c r="D1068" s="16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177"/>
      <c r="X1068" s="177"/>
      <c r="Y1068" s="177"/>
      <c r="Z1068" s="177"/>
      <c r="AA1068" s="242"/>
      <c r="AB1068" s="1"/>
      <c r="AC1068" s="1"/>
      <c r="AD1068" s="1"/>
      <c r="AE1068" s="1"/>
      <c r="AF1068" s="1"/>
      <c r="AG1068" s="1"/>
    </row>
  </sheetData>
  <mergeCells count="25">
    <mergeCell ref="A1:E1"/>
    <mergeCell ref="A7:A9"/>
    <mergeCell ref="B7:B9"/>
    <mergeCell ref="C7:C9"/>
    <mergeCell ref="D7:D9"/>
    <mergeCell ref="A189:D189"/>
    <mergeCell ref="A235:C235"/>
    <mergeCell ref="A236:C236"/>
    <mergeCell ref="E61:G62"/>
    <mergeCell ref="A133:D133"/>
    <mergeCell ref="H61:J62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Главбух</cp:lastModifiedBy>
  <cp:lastPrinted>2021-10-21T12:07:08Z</cp:lastPrinted>
  <dcterms:created xsi:type="dcterms:W3CDTF">2020-11-14T13:09:40Z</dcterms:created>
  <dcterms:modified xsi:type="dcterms:W3CDTF">2021-10-26T14:34:46Z</dcterms:modified>
</cp:coreProperties>
</file>