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19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витрат'!$A$12:$AG$240</definedName>
  </definedNames>
  <calcPr calcId="145621"/>
</workbook>
</file>

<file path=xl/calcChain.xml><?xml version="1.0" encoding="utf-8"?>
<calcChain xmlns="http://schemas.openxmlformats.org/spreadsheetml/2006/main">
  <c r="W227" i="2" l="1"/>
  <c r="X63" i="2"/>
  <c r="W63" i="2"/>
  <c r="X131" i="2"/>
  <c r="W131" i="2"/>
  <c r="A5" i="2"/>
  <c r="V242" i="2" l="1"/>
  <c r="S242" i="2"/>
  <c r="G242" i="2"/>
  <c r="V240" i="2"/>
  <c r="S240" i="2"/>
  <c r="G240" i="2"/>
  <c r="W239" i="2"/>
  <c r="V239" i="2"/>
  <c r="T239" i="2"/>
  <c r="S239" i="2"/>
  <c r="Q239" i="2"/>
  <c r="P239" i="2"/>
  <c r="N239" i="2"/>
  <c r="M239" i="2"/>
  <c r="K239" i="2"/>
  <c r="G239" i="2"/>
  <c r="E239" i="2"/>
  <c r="Y238" i="2"/>
  <c r="X238" i="2"/>
  <c r="W238" i="2"/>
  <c r="G238" i="2"/>
  <c r="Z237" i="2"/>
  <c r="Y237" i="2"/>
  <c r="X237" i="2"/>
  <c r="W237" i="2"/>
  <c r="J237" i="2"/>
  <c r="G237" i="2"/>
  <c r="Z236" i="2"/>
  <c r="Y236" i="2"/>
  <c r="X236" i="2"/>
  <c r="W236" i="2"/>
  <c r="J236" i="2"/>
  <c r="G236" i="2"/>
  <c r="Z235" i="2"/>
  <c r="Y235" i="2"/>
  <c r="X235" i="2"/>
  <c r="W235" i="2"/>
  <c r="V235" i="2"/>
  <c r="S235" i="2"/>
  <c r="P235" i="2"/>
  <c r="M235" i="2"/>
  <c r="J235" i="2"/>
  <c r="G235" i="2"/>
  <c r="Z234" i="2"/>
  <c r="Y234" i="2"/>
  <c r="X234" i="2"/>
  <c r="W234" i="2"/>
  <c r="V234" i="2"/>
  <c r="S234" i="2"/>
  <c r="P234" i="2"/>
  <c r="M234" i="2"/>
  <c r="J234" i="2"/>
  <c r="G234" i="2"/>
  <c r="Z233" i="2"/>
  <c r="Y233" i="2"/>
  <c r="X233" i="2"/>
  <c r="W233" i="2"/>
  <c r="V233" i="2"/>
  <c r="S233" i="2"/>
  <c r="P233" i="2"/>
  <c r="M233" i="2"/>
  <c r="J233" i="2"/>
  <c r="G233" i="2"/>
  <c r="Z232" i="2"/>
  <c r="Y232" i="2"/>
  <c r="X232" i="2"/>
  <c r="W232" i="2"/>
  <c r="V232" i="2"/>
  <c r="S232" i="2"/>
  <c r="P232" i="2"/>
  <c r="M232" i="2"/>
  <c r="J232" i="2"/>
  <c r="G232" i="2"/>
  <c r="Z231" i="2"/>
  <c r="Y231" i="2"/>
  <c r="X231" i="2"/>
  <c r="W231" i="2"/>
  <c r="V231" i="2"/>
  <c r="S231" i="2"/>
  <c r="P231" i="2"/>
  <c r="M231" i="2"/>
  <c r="J231" i="2"/>
  <c r="G231" i="2"/>
  <c r="Z230" i="2"/>
  <c r="Y230" i="2"/>
  <c r="X230" i="2"/>
  <c r="W230" i="2"/>
  <c r="V230" i="2"/>
  <c r="S230" i="2"/>
  <c r="P230" i="2"/>
  <c r="M230" i="2"/>
  <c r="J230" i="2"/>
  <c r="G230" i="2"/>
  <c r="Z229" i="2"/>
  <c r="Y229" i="2"/>
  <c r="X229" i="2"/>
  <c r="W229" i="2"/>
  <c r="V229" i="2"/>
  <c r="S229" i="2"/>
  <c r="P229" i="2"/>
  <c r="M229" i="2"/>
  <c r="J229" i="2"/>
  <c r="G229" i="2"/>
  <c r="W228" i="2"/>
  <c r="V228" i="2"/>
  <c r="S228" i="2"/>
  <c r="P228" i="2"/>
  <c r="M228" i="2"/>
  <c r="J228" i="2"/>
  <c r="X228" i="2" s="1"/>
  <c r="G228" i="2"/>
  <c r="V227" i="2"/>
  <c r="T227" i="2"/>
  <c r="S227" i="2"/>
  <c r="Q227" i="2"/>
  <c r="P227" i="2"/>
  <c r="N227" i="2"/>
  <c r="M227" i="2"/>
  <c r="K227" i="2"/>
  <c r="H227" i="2"/>
  <c r="H239" i="2" s="1"/>
  <c r="G227" i="2"/>
  <c r="E227" i="2"/>
  <c r="Y226" i="2"/>
  <c r="X226" i="2"/>
  <c r="W226" i="2"/>
  <c r="V226" i="2"/>
  <c r="S226" i="2"/>
  <c r="P226" i="2"/>
  <c r="M226" i="2"/>
  <c r="J226" i="2"/>
  <c r="G226" i="2"/>
  <c r="Y225" i="2"/>
  <c r="X225" i="2"/>
  <c r="W225" i="2"/>
  <c r="V225" i="2"/>
  <c r="S225" i="2"/>
  <c r="P225" i="2"/>
  <c r="M225" i="2"/>
  <c r="J225" i="2"/>
  <c r="G225" i="2"/>
  <c r="Y224" i="2"/>
  <c r="X224" i="2"/>
  <c r="W224" i="2"/>
  <c r="V224" i="2"/>
  <c r="S224" i="2"/>
  <c r="P224" i="2"/>
  <c r="M224" i="2"/>
  <c r="J224" i="2"/>
  <c r="G224" i="2"/>
  <c r="Y223" i="2"/>
  <c r="X223" i="2"/>
  <c r="W223" i="2"/>
  <c r="V223" i="2"/>
  <c r="T223" i="2"/>
  <c r="S223" i="2"/>
  <c r="Q223" i="2"/>
  <c r="P223" i="2"/>
  <c r="N223" i="2"/>
  <c r="M223" i="2"/>
  <c r="K223" i="2"/>
  <c r="J223" i="2"/>
  <c r="H223" i="2"/>
  <c r="G223" i="2"/>
  <c r="E223" i="2"/>
  <c r="Y222" i="2"/>
  <c r="X222" i="2"/>
  <c r="W222" i="2"/>
  <c r="V222" i="2"/>
  <c r="S222" i="2"/>
  <c r="P222" i="2"/>
  <c r="M222" i="2"/>
  <c r="J222" i="2"/>
  <c r="G222" i="2"/>
  <c r="Y221" i="2"/>
  <c r="X221" i="2"/>
  <c r="W221" i="2"/>
  <c r="V221" i="2"/>
  <c r="S221" i="2"/>
  <c r="P221" i="2"/>
  <c r="M221" i="2"/>
  <c r="J221" i="2"/>
  <c r="G221" i="2"/>
  <c r="Y220" i="2"/>
  <c r="X220" i="2"/>
  <c r="W220" i="2"/>
  <c r="V220" i="2"/>
  <c r="S220" i="2"/>
  <c r="P220" i="2"/>
  <c r="M220" i="2"/>
  <c r="J220" i="2"/>
  <c r="G220" i="2"/>
  <c r="Y219" i="2"/>
  <c r="X219" i="2"/>
  <c r="W219" i="2"/>
  <c r="V219" i="2"/>
  <c r="S219" i="2"/>
  <c r="P219" i="2"/>
  <c r="M219" i="2"/>
  <c r="J219" i="2"/>
  <c r="G219" i="2"/>
  <c r="Y218" i="2"/>
  <c r="X218" i="2"/>
  <c r="W218" i="2"/>
  <c r="V218" i="2"/>
  <c r="T218" i="2"/>
  <c r="S218" i="2"/>
  <c r="Q218" i="2"/>
  <c r="P218" i="2"/>
  <c r="N218" i="2"/>
  <c r="M218" i="2"/>
  <c r="K218" i="2"/>
  <c r="J218" i="2"/>
  <c r="H218" i="2"/>
  <c r="G218" i="2"/>
  <c r="E218" i="2"/>
  <c r="Y217" i="2"/>
  <c r="X217" i="2"/>
  <c r="W217" i="2"/>
  <c r="V217" i="2"/>
  <c r="S217" i="2"/>
  <c r="P217" i="2"/>
  <c r="M217" i="2"/>
  <c r="J217" i="2"/>
  <c r="G217" i="2"/>
  <c r="Y216" i="2"/>
  <c r="X216" i="2"/>
  <c r="W216" i="2"/>
  <c r="V216" i="2"/>
  <c r="S216" i="2"/>
  <c r="P216" i="2"/>
  <c r="M216" i="2"/>
  <c r="J216" i="2"/>
  <c r="G216" i="2"/>
  <c r="Z215" i="2"/>
  <c r="Y215" i="2"/>
  <c r="X215" i="2"/>
  <c r="W215" i="2"/>
  <c r="V215" i="2"/>
  <c r="S215" i="2"/>
  <c r="P215" i="2"/>
  <c r="M215" i="2"/>
  <c r="J215" i="2"/>
  <c r="G215" i="2"/>
  <c r="Z214" i="2"/>
  <c r="Y214" i="2"/>
  <c r="X214" i="2"/>
  <c r="W214" i="2"/>
  <c r="V214" i="2"/>
  <c r="S214" i="2"/>
  <c r="P214" i="2"/>
  <c r="M214" i="2"/>
  <c r="J214" i="2"/>
  <c r="G214" i="2"/>
  <c r="Z213" i="2"/>
  <c r="Y213" i="2"/>
  <c r="X213" i="2"/>
  <c r="W213" i="2"/>
  <c r="V213" i="2"/>
  <c r="T213" i="2"/>
  <c r="S213" i="2"/>
  <c r="Q213" i="2"/>
  <c r="P213" i="2"/>
  <c r="N213" i="2"/>
  <c r="M213" i="2"/>
  <c r="K213" i="2"/>
  <c r="J213" i="2"/>
  <c r="H213" i="2"/>
  <c r="G213" i="2"/>
  <c r="E213" i="2"/>
  <c r="Y211" i="2"/>
  <c r="X211" i="2"/>
  <c r="W211" i="2"/>
  <c r="V211" i="2"/>
  <c r="T211" i="2"/>
  <c r="S211" i="2"/>
  <c r="Q211" i="2"/>
  <c r="P211" i="2"/>
  <c r="N211" i="2"/>
  <c r="M211" i="2"/>
  <c r="K211" i="2"/>
  <c r="J211" i="2"/>
  <c r="H211" i="2"/>
  <c r="G211" i="2"/>
  <c r="E211" i="2"/>
  <c r="Y210" i="2"/>
  <c r="X210" i="2"/>
  <c r="W210" i="2"/>
  <c r="V210" i="2"/>
  <c r="S210" i="2"/>
  <c r="P210" i="2"/>
  <c r="M210" i="2"/>
  <c r="J210" i="2"/>
  <c r="G210" i="2"/>
  <c r="Y209" i="2"/>
  <c r="X209" i="2"/>
  <c r="W209" i="2"/>
  <c r="V209" i="2"/>
  <c r="S209" i="2"/>
  <c r="P209" i="2"/>
  <c r="M209" i="2"/>
  <c r="J209" i="2"/>
  <c r="G209" i="2"/>
  <c r="Y208" i="2"/>
  <c r="X208" i="2"/>
  <c r="W208" i="2"/>
  <c r="V208" i="2"/>
  <c r="S208" i="2"/>
  <c r="P208" i="2"/>
  <c r="M208" i="2"/>
  <c r="J208" i="2"/>
  <c r="G208" i="2"/>
  <c r="Y207" i="2"/>
  <c r="X207" i="2"/>
  <c r="W207" i="2"/>
  <c r="V207" i="2"/>
  <c r="S207" i="2"/>
  <c r="P207" i="2"/>
  <c r="M207" i="2"/>
  <c r="J207" i="2"/>
  <c r="G207" i="2"/>
  <c r="Y205" i="2"/>
  <c r="X205" i="2"/>
  <c r="W205" i="2"/>
  <c r="V205" i="2"/>
  <c r="T205" i="2"/>
  <c r="S205" i="2"/>
  <c r="Q205" i="2"/>
  <c r="P205" i="2"/>
  <c r="N205" i="2"/>
  <c r="M205" i="2"/>
  <c r="K205" i="2"/>
  <c r="J205" i="2"/>
  <c r="H205" i="2"/>
  <c r="G205" i="2"/>
  <c r="E205" i="2"/>
  <c r="Y204" i="2"/>
  <c r="X204" i="2"/>
  <c r="W204" i="2"/>
  <c r="V204" i="2"/>
  <c r="S204" i="2"/>
  <c r="P204" i="2"/>
  <c r="M204" i="2"/>
  <c r="J204" i="2"/>
  <c r="G204" i="2"/>
  <c r="Y203" i="2"/>
  <c r="X203" i="2"/>
  <c r="W203" i="2"/>
  <c r="V203" i="2"/>
  <c r="S203" i="2"/>
  <c r="P203" i="2"/>
  <c r="M203" i="2"/>
  <c r="J203" i="2"/>
  <c r="G203" i="2"/>
  <c r="Y201" i="2"/>
  <c r="X201" i="2"/>
  <c r="W201" i="2"/>
  <c r="V201" i="2"/>
  <c r="T201" i="2"/>
  <c r="S201" i="2"/>
  <c r="Q201" i="2"/>
  <c r="P201" i="2"/>
  <c r="N201" i="2"/>
  <c r="M201" i="2"/>
  <c r="K201" i="2"/>
  <c r="J201" i="2"/>
  <c r="H201" i="2"/>
  <c r="G201" i="2"/>
  <c r="E201" i="2"/>
  <c r="Y200" i="2"/>
  <c r="X200" i="2"/>
  <c r="W200" i="2"/>
  <c r="V200" i="2"/>
  <c r="S200" i="2"/>
  <c r="P200" i="2"/>
  <c r="M200" i="2"/>
  <c r="J200" i="2"/>
  <c r="G200" i="2"/>
  <c r="Y199" i="2"/>
  <c r="X199" i="2"/>
  <c r="W199" i="2"/>
  <c r="V199" i="2"/>
  <c r="S199" i="2"/>
  <c r="P199" i="2"/>
  <c r="M199" i="2"/>
  <c r="J199" i="2"/>
  <c r="G199" i="2"/>
  <c r="Y198" i="2"/>
  <c r="X198" i="2"/>
  <c r="W198" i="2"/>
  <c r="V198" i="2"/>
  <c r="S198" i="2"/>
  <c r="P198" i="2"/>
  <c r="M198" i="2"/>
  <c r="J198" i="2"/>
  <c r="G198" i="2"/>
  <c r="Y197" i="2"/>
  <c r="X197" i="2"/>
  <c r="W197" i="2"/>
  <c r="V197" i="2"/>
  <c r="S197" i="2"/>
  <c r="P197" i="2"/>
  <c r="M197" i="2"/>
  <c r="J197" i="2"/>
  <c r="G197" i="2"/>
  <c r="Y196" i="2"/>
  <c r="X196" i="2"/>
  <c r="W196" i="2"/>
  <c r="V196" i="2"/>
  <c r="S196" i="2"/>
  <c r="P196" i="2"/>
  <c r="M196" i="2"/>
  <c r="J196" i="2"/>
  <c r="G196" i="2"/>
  <c r="W194" i="2"/>
  <c r="V194" i="2"/>
  <c r="T194" i="2"/>
  <c r="S194" i="2"/>
  <c r="Q194" i="2"/>
  <c r="P194" i="2"/>
  <c r="P240" i="2" s="1"/>
  <c r="P242" i="2" s="1"/>
  <c r="N194" i="2"/>
  <c r="M194" i="2"/>
  <c r="M240" i="2" s="1"/>
  <c r="M242" i="2" s="1"/>
  <c r="K194" i="2"/>
  <c r="J194" i="2"/>
  <c r="H194" i="2"/>
  <c r="G194" i="2"/>
  <c r="E194" i="2"/>
  <c r="Y193" i="2"/>
  <c r="X193" i="2"/>
  <c r="W193" i="2"/>
  <c r="G193" i="2"/>
  <c r="X192" i="2"/>
  <c r="X194" i="2" s="1"/>
  <c r="W192" i="2"/>
  <c r="V192" i="2"/>
  <c r="S192" i="2"/>
  <c r="J192" i="2"/>
  <c r="G192" i="2"/>
  <c r="Z191" i="2"/>
  <c r="Y191" i="2"/>
  <c r="X191" i="2"/>
  <c r="W191" i="2"/>
  <c r="V191" i="2"/>
  <c r="S191" i="2"/>
  <c r="J191" i="2"/>
  <c r="G191" i="2"/>
  <c r="Z190" i="2"/>
  <c r="Y190" i="2"/>
  <c r="X190" i="2"/>
  <c r="W190" i="2"/>
  <c r="V190" i="2"/>
  <c r="S190" i="2"/>
  <c r="P190" i="2"/>
  <c r="M190" i="2"/>
  <c r="J190" i="2"/>
  <c r="G190" i="2"/>
  <c r="Z189" i="2"/>
  <c r="Y189" i="2"/>
  <c r="X189" i="2"/>
  <c r="W189" i="2"/>
  <c r="V189" i="2"/>
  <c r="S189" i="2"/>
  <c r="P189" i="2"/>
  <c r="M189" i="2"/>
  <c r="J189" i="2"/>
  <c r="G189" i="2"/>
  <c r="Z188" i="2"/>
  <c r="Y188" i="2"/>
  <c r="X188" i="2"/>
  <c r="W188" i="2"/>
  <c r="V188" i="2"/>
  <c r="S188" i="2"/>
  <c r="P188" i="2"/>
  <c r="M188" i="2"/>
  <c r="J188" i="2"/>
  <c r="G188" i="2"/>
  <c r="Z187" i="2"/>
  <c r="Y187" i="2"/>
  <c r="X187" i="2"/>
  <c r="W187" i="2"/>
  <c r="V187" i="2"/>
  <c r="S187" i="2"/>
  <c r="P187" i="2"/>
  <c r="M187" i="2"/>
  <c r="J187" i="2"/>
  <c r="G187" i="2"/>
  <c r="Y185" i="2"/>
  <c r="X185" i="2"/>
  <c r="W185" i="2"/>
  <c r="V185" i="2"/>
  <c r="T185" i="2"/>
  <c r="S185" i="2"/>
  <c r="Q185" i="2"/>
  <c r="P185" i="2"/>
  <c r="N185" i="2"/>
  <c r="M185" i="2"/>
  <c r="K185" i="2"/>
  <c r="J185" i="2"/>
  <c r="H185" i="2"/>
  <c r="G185" i="2"/>
  <c r="E185" i="2"/>
  <c r="Y184" i="2"/>
  <c r="X184" i="2"/>
  <c r="W184" i="2"/>
  <c r="V184" i="2"/>
  <c r="S184" i="2"/>
  <c r="P184" i="2"/>
  <c r="M184" i="2"/>
  <c r="J184" i="2"/>
  <c r="G184" i="2"/>
  <c r="Y183" i="2"/>
  <c r="X183" i="2"/>
  <c r="W183" i="2"/>
  <c r="V183" i="2"/>
  <c r="S183" i="2"/>
  <c r="P183" i="2"/>
  <c r="M183" i="2"/>
  <c r="J183" i="2"/>
  <c r="G183" i="2"/>
  <c r="Y182" i="2"/>
  <c r="X182" i="2"/>
  <c r="W182" i="2"/>
  <c r="V182" i="2"/>
  <c r="S182" i="2"/>
  <c r="P182" i="2"/>
  <c r="M182" i="2"/>
  <c r="J182" i="2"/>
  <c r="G182" i="2"/>
  <c r="Y181" i="2"/>
  <c r="X181" i="2"/>
  <c r="W181" i="2"/>
  <c r="V181" i="2"/>
  <c r="S181" i="2"/>
  <c r="P181" i="2"/>
  <c r="M181" i="2"/>
  <c r="J181" i="2"/>
  <c r="G181" i="2"/>
  <c r="Y180" i="2"/>
  <c r="X180" i="2"/>
  <c r="W180" i="2"/>
  <c r="V180" i="2"/>
  <c r="S180" i="2"/>
  <c r="P180" i="2"/>
  <c r="M180" i="2"/>
  <c r="J180" i="2"/>
  <c r="G180" i="2"/>
  <c r="Y179" i="2"/>
  <c r="X179" i="2"/>
  <c r="W179" i="2"/>
  <c r="V179" i="2"/>
  <c r="S179" i="2"/>
  <c r="P179" i="2"/>
  <c r="M179" i="2"/>
  <c r="J179" i="2"/>
  <c r="G179" i="2"/>
  <c r="Z177" i="2"/>
  <c r="Y177" i="2"/>
  <c r="X177" i="2"/>
  <c r="W177" i="2"/>
  <c r="V177" i="2"/>
  <c r="T177" i="2"/>
  <c r="S177" i="2"/>
  <c r="Q177" i="2"/>
  <c r="P177" i="2"/>
  <c r="N177" i="2"/>
  <c r="M177" i="2"/>
  <c r="K177" i="2"/>
  <c r="J177" i="2"/>
  <c r="H177" i="2"/>
  <c r="G177" i="2"/>
  <c r="E177" i="2"/>
  <c r="Y176" i="2"/>
  <c r="X176" i="2"/>
  <c r="W176" i="2"/>
  <c r="V176" i="2"/>
  <c r="S176" i="2"/>
  <c r="P176" i="2"/>
  <c r="M176" i="2"/>
  <c r="J176" i="2"/>
  <c r="G176" i="2"/>
  <c r="Z175" i="2"/>
  <c r="Y175" i="2"/>
  <c r="X175" i="2"/>
  <c r="W175" i="2"/>
  <c r="V175" i="2"/>
  <c r="S175" i="2"/>
  <c r="P175" i="2"/>
  <c r="M175" i="2"/>
  <c r="J175" i="2"/>
  <c r="G175" i="2"/>
  <c r="Z174" i="2"/>
  <c r="Y174" i="2"/>
  <c r="X174" i="2"/>
  <c r="W174" i="2"/>
  <c r="V174" i="2"/>
  <c r="S174" i="2"/>
  <c r="P174" i="2"/>
  <c r="M174" i="2"/>
  <c r="G174" i="2"/>
  <c r="Z173" i="2"/>
  <c r="Y173" i="2"/>
  <c r="X173" i="2"/>
  <c r="W173" i="2"/>
  <c r="V173" i="2"/>
  <c r="S173" i="2"/>
  <c r="P173" i="2"/>
  <c r="M173" i="2"/>
  <c r="J173" i="2"/>
  <c r="G173" i="2"/>
  <c r="Z172" i="2"/>
  <c r="Y172" i="2"/>
  <c r="X172" i="2"/>
  <c r="W172" i="2"/>
  <c r="V172" i="2"/>
  <c r="S172" i="2"/>
  <c r="P172" i="2"/>
  <c r="M172" i="2"/>
  <c r="J172" i="2"/>
  <c r="G172" i="2"/>
  <c r="Z171" i="2"/>
  <c r="Y171" i="2"/>
  <c r="X171" i="2"/>
  <c r="W171" i="2"/>
  <c r="V171" i="2"/>
  <c r="S171" i="2"/>
  <c r="P171" i="2"/>
  <c r="M171" i="2"/>
  <c r="J171" i="2"/>
  <c r="G171" i="2"/>
  <c r="Z170" i="2"/>
  <c r="Y170" i="2"/>
  <c r="X170" i="2"/>
  <c r="W170" i="2"/>
  <c r="V170" i="2"/>
  <c r="S170" i="2"/>
  <c r="P170" i="2"/>
  <c r="M170" i="2"/>
  <c r="J170" i="2"/>
  <c r="G170" i="2"/>
  <c r="Y168" i="2"/>
  <c r="X168" i="2"/>
  <c r="W168" i="2"/>
  <c r="V168" i="2"/>
  <c r="T168" i="2"/>
  <c r="S168" i="2"/>
  <c r="Q168" i="2"/>
  <c r="P168" i="2"/>
  <c r="N168" i="2"/>
  <c r="M168" i="2"/>
  <c r="K168" i="2"/>
  <c r="J168" i="2"/>
  <c r="H168" i="2"/>
  <c r="G168" i="2"/>
  <c r="E168" i="2"/>
  <c r="Y167" i="2"/>
  <c r="X167" i="2"/>
  <c r="W167" i="2"/>
  <c r="V167" i="2"/>
  <c r="S167" i="2"/>
  <c r="P167" i="2"/>
  <c r="M167" i="2"/>
  <c r="J167" i="2"/>
  <c r="G167" i="2"/>
  <c r="Y166" i="2"/>
  <c r="X166" i="2"/>
  <c r="W166" i="2"/>
  <c r="V166" i="2"/>
  <c r="S166" i="2"/>
  <c r="P166" i="2"/>
  <c r="M166" i="2"/>
  <c r="J166" i="2"/>
  <c r="G166" i="2"/>
  <c r="Y165" i="2"/>
  <c r="X165" i="2"/>
  <c r="W165" i="2"/>
  <c r="V165" i="2"/>
  <c r="S165" i="2"/>
  <c r="P165" i="2"/>
  <c r="M165" i="2"/>
  <c r="J165" i="2"/>
  <c r="G165" i="2"/>
  <c r="Y164" i="2"/>
  <c r="X164" i="2"/>
  <c r="W164" i="2"/>
  <c r="V164" i="2"/>
  <c r="T164" i="2"/>
  <c r="S164" i="2"/>
  <c r="Q164" i="2"/>
  <c r="P164" i="2"/>
  <c r="N164" i="2"/>
  <c r="M164" i="2"/>
  <c r="K164" i="2"/>
  <c r="J164" i="2"/>
  <c r="H164" i="2"/>
  <c r="G164" i="2"/>
  <c r="E164" i="2"/>
  <c r="Y163" i="2"/>
  <c r="X163" i="2"/>
  <c r="W163" i="2"/>
  <c r="V163" i="2"/>
  <c r="S163" i="2"/>
  <c r="P163" i="2"/>
  <c r="M163" i="2"/>
  <c r="J163" i="2"/>
  <c r="G163" i="2"/>
  <c r="Y162" i="2"/>
  <c r="X162" i="2"/>
  <c r="W162" i="2"/>
  <c r="V162" i="2"/>
  <c r="S162" i="2"/>
  <c r="P162" i="2"/>
  <c r="M162" i="2"/>
  <c r="J162" i="2"/>
  <c r="G162" i="2"/>
  <c r="Y161" i="2"/>
  <c r="X161" i="2"/>
  <c r="W161" i="2"/>
  <c r="V161" i="2"/>
  <c r="S161" i="2"/>
  <c r="P161" i="2"/>
  <c r="M161" i="2"/>
  <c r="J161" i="2"/>
  <c r="G161" i="2"/>
  <c r="Y160" i="2"/>
  <c r="X160" i="2"/>
  <c r="W160" i="2"/>
  <c r="V160" i="2"/>
  <c r="T160" i="2"/>
  <c r="S160" i="2"/>
  <c r="Q160" i="2"/>
  <c r="P160" i="2"/>
  <c r="N160" i="2"/>
  <c r="M160" i="2"/>
  <c r="K160" i="2"/>
  <c r="J160" i="2"/>
  <c r="H160" i="2"/>
  <c r="G160" i="2"/>
  <c r="E160" i="2"/>
  <c r="Y159" i="2"/>
  <c r="X159" i="2"/>
  <c r="W159" i="2"/>
  <c r="V159" i="2"/>
  <c r="S159" i="2"/>
  <c r="P159" i="2"/>
  <c r="M159" i="2"/>
  <c r="J159" i="2"/>
  <c r="G159" i="2"/>
  <c r="Y158" i="2"/>
  <c r="X158" i="2"/>
  <c r="W158" i="2"/>
  <c r="V158" i="2"/>
  <c r="S158" i="2"/>
  <c r="P158" i="2"/>
  <c r="M158" i="2"/>
  <c r="J158" i="2"/>
  <c r="G158" i="2"/>
  <c r="Y157" i="2"/>
  <c r="X157" i="2"/>
  <c r="W157" i="2"/>
  <c r="V157" i="2"/>
  <c r="S157" i="2"/>
  <c r="P157" i="2"/>
  <c r="M157" i="2"/>
  <c r="J157" i="2"/>
  <c r="G157" i="2"/>
  <c r="Y156" i="2"/>
  <c r="X156" i="2"/>
  <c r="W156" i="2"/>
  <c r="V156" i="2"/>
  <c r="T156" i="2"/>
  <c r="S156" i="2"/>
  <c r="Q156" i="2"/>
  <c r="P156" i="2"/>
  <c r="N156" i="2"/>
  <c r="M156" i="2"/>
  <c r="K156" i="2"/>
  <c r="J156" i="2"/>
  <c r="H156" i="2"/>
  <c r="G156" i="2"/>
  <c r="E156" i="2"/>
  <c r="Z154" i="2"/>
  <c r="Y154" i="2"/>
  <c r="X154" i="2"/>
  <c r="W154" i="2"/>
  <c r="V154" i="2"/>
  <c r="S154" i="2"/>
  <c r="P154" i="2"/>
  <c r="M154" i="2"/>
  <c r="J154" i="2"/>
  <c r="G154" i="2"/>
  <c r="Y153" i="2"/>
  <c r="X153" i="2"/>
  <c r="W153" i="2"/>
  <c r="V153" i="2"/>
  <c r="S153" i="2"/>
  <c r="P153" i="2"/>
  <c r="M153" i="2"/>
  <c r="J153" i="2"/>
  <c r="G153" i="2"/>
  <c r="Y152" i="2"/>
  <c r="X152" i="2"/>
  <c r="W152" i="2"/>
  <c r="V152" i="2"/>
  <c r="S152" i="2"/>
  <c r="P152" i="2"/>
  <c r="M152" i="2"/>
  <c r="J152" i="2"/>
  <c r="G152" i="2"/>
  <c r="Z151" i="2"/>
  <c r="Y151" i="2"/>
  <c r="X151" i="2"/>
  <c r="W151" i="2"/>
  <c r="V151" i="2"/>
  <c r="S151" i="2"/>
  <c r="P151" i="2"/>
  <c r="M151" i="2"/>
  <c r="J151" i="2"/>
  <c r="H151" i="2"/>
  <c r="G151" i="2"/>
  <c r="E151" i="2"/>
  <c r="Z150" i="2"/>
  <c r="Y150" i="2"/>
  <c r="X150" i="2"/>
  <c r="W150" i="2"/>
  <c r="V150" i="2"/>
  <c r="T150" i="2"/>
  <c r="S150" i="2"/>
  <c r="Q150" i="2"/>
  <c r="P150" i="2"/>
  <c r="N150" i="2"/>
  <c r="M150" i="2"/>
  <c r="K150" i="2"/>
  <c r="J150" i="2"/>
  <c r="H150" i="2"/>
  <c r="G150" i="2"/>
  <c r="E150" i="2"/>
  <c r="Y149" i="2"/>
  <c r="X149" i="2"/>
  <c r="W149" i="2"/>
  <c r="V149" i="2"/>
  <c r="S149" i="2"/>
  <c r="P149" i="2"/>
  <c r="M149" i="2"/>
  <c r="J149" i="2"/>
  <c r="G149" i="2"/>
  <c r="Y148" i="2"/>
  <c r="X148" i="2"/>
  <c r="W148" i="2"/>
  <c r="V148" i="2"/>
  <c r="S148" i="2"/>
  <c r="P148" i="2"/>
  <c r="M148" i="2"/>
  <c r="J148" i="2"/>
  <c r="G148" i="2"/>
  <c r="Y147" i="2"/>
  <c r="X147" i="2"/>
  <c r="W147" i="2"/>
  <c r="V147" i="2"/>
  <c r="S147" i="2"/>
  <c r="P147" i="2"/>
  <c r="M147" i="2"/>
  <c r="J147" i="2"/>
  <c r="G147" i="2"/>
  <c r="Y146" i="2"/>
  <c r="X146" i="2"/>
  <c r="W146" i="2"/>
  <c r="V146" i="2"/>
  <c r="T146" i="2"/>
  <c r="S146" i="2"/>
  <c r="Q146" i="2"/>
  <c r="P146" i="2"/>
  <c r="N146" i="2"/>
  <c r="M146" i="2"/>
  <c r="K146" i="2"/>
  <c r="J146" i="2"/>
  <c r="H146" i="2"/>
  <c r="G146" i="2"/>
  <c r="E146" i="2"/>
  <c r="Z145" i="2"/>
  <c r="Y145" i="2"/>
  <c r="X145" i="2"/>
  <c r="W145" i="2"/>
  <c r="V145" i="2"/>
  <c r="S145" i="2"/>
  <c r="P145" i="2"/>
  <c r="M145" i="2"/>
  <c r="J145" i="2"/>
  <c r="G145" i="2"/>
  <c r="Z144" i="2"/>
  <c r="Y144" i="2"/>
  <c r="X144" i="2"/>
  <c r="W144" i="2"/>
  <c r="V144" i="2"/>
  <c r="S144" i="2"/>
  <c r="P144" i="2"/>
  <c r="M144" i="2"/>
  <c r="J144" i="2"/>
  <c r="G144" i="2"/>
  <c r="Z143" i="2"/>
  <c r="Y143" i="2"/>
  <c r="X143" i="2"/>
  <c r="W143" i="2"/>
  <c r="V143" i="2"/>
  <c r="S143" i="2"/>
  <c r="P143" i="2"/>
  <c r="M143" i="2"/>
  <c r="J143" i="2"/>
  <c r="G143" i="2"/>
  <c r="Z142" i="2"/>
  <c r="Y142" i="2"/>
  <c r="X142" i="2"/>
  <c r="W142" i="2"/>
  <c r="V142" i="2"/>
  <c r="T142" i="2"/>
  <c r="S142" i="2"/>
  <c r="Q142" i="2"/>
  <c r="P142" i="2"/>
  <c r="N142" i="2"/>
  <c r="M142" i="2"/>
  <c r="K142" i="2"/>
  <c r="J142" i="2"/>
  <c r="H142" i="2"/>
  <c r="G142" i="2"/>
  <c r="E142" i="2"/>
  <c r="X140" i="2"/>
  <c r="W140" i="2"/>
  <c r="V140" i="2"/>
  <c r="T140" i="2"/>
  <c r="S140" i="2"/>
  <c r="Q140" i="2"/>
  <c r="P140" i="2"/>
  <c r="N140" i="2"/>
  <c r="M140" i="2"/>
  <c r="K140" i="2"/>
  <c r="J140" i="2"/>
  <c r="H140" i="2"/>
  <c r="G140" i="2"/>
  <c r="E140" i="2"/>
  <c r="Z139" i="2"/>
  <c r="Y139" i="2"/>
  <c r="X139" i="2"/>
  <c r="W139" i="2"/>
  <c r="V139" i="2"/>
  <c r="S139" i="2"/>
  <c r="P139" i="2"/>
  <c r="M139" i="2"/>
  <c r="J139" i="2"/>
  <c r="G139" i="2"/>
  <c r="Z138" i="2"/>
  <c r="Y138" i="2"/>
  <c r="X138" i="2"/>
  <c r="W138" i="2"/>
  <c r="V138" i="2"/>
  <c r="S138" i="2"/>
  <c r="P138" i="2"/>
  <c r="M138" i="2"/>
  <c r="J138" i="2"/>
  <c r="G138" i="2"/>
  <c r="Z137" i="2"/>
  <c r="Y137" i="2"/>
  <c r="X137" i="2"/>
  <c r="W137" i="2"/>
  <c r="V137" i="2"/>
  <c r="S137" i="2"/>
  <c r="P137" i="2"/>
  <c r="M137" i="2"/>
  <c r="J137" i="2"/>
  <c r="G137" i="2"/>
  <c r="Z136" i="2"/>
  <c r="Y136" i="2"/>
  <c r="X136" i="2"/>
  <c r="W136" i="2"/>
  <c r="V136" i="2"/>
  <c r="S136" i="2"/>
  <c r="P136" i="2"/>
  <c r="M136" i="2"/>
  <c r="J136" i="2"/>
  <c r="G136" i="2"/>
  <c r="Z135" i="2"/>
  <c r="Y135" i="2"/>
  <c r="X135" i="2"/>
  <c r="W135" i="2"/>
  <c r="V135" i="2"/>
  <c r="S135" i="2"/>
  <c r="P135" i="2"/>
  <c r="M135" i="2"/>
  <c r="J135" i="2"/>
  <c r="G135" i="2"/>
  <c r="Z134" i="2"/>
  <c r="Y134" i="2"/>
  <c r="X134" i="2"/>
  <c r="W134" i="2"/>
  <c r="V134" i="2"/>
  <c r="S134" i="2"/>
  <c r="P134" i="2"/>
  <c r="M134" i="2"/>
  <c r="J134" i="2"/>
  <c r="G134" i="2"/>
  <c r="Z133" i="2"/>
  <c r="Y133" i="2"/>
  <c r="X133" i="2"/>
  <c r="W133" i="2"/>
  <c r="V133" i="2"/>
  <c r="S133" i="2"/>
  <c r="P133" i="2"/>
  <c r="M133" i="2"/>
  <c r="J133" i="2"/>
  <c r="G133" i="2"/>
  <c r="Z132" i="2"/>
  <c r="Y132" i="2"/>
  <c r="X132" i="2"/>
  <c r="W132" i="2"/>
  <c r="V132" i="2"/>
  <c r="S132" i="2"/>
  <c r="P132" i="2"/>
  <c r="M132" i="2"/>
  <c r="J132" i="2"/>
  <c r="H132" i="2"/>
  <c r="G132" i="2"/>
  <c r="E132" i="2"/>
  <c r="Y131" i="2"/>
  <c r="Z131" i="2" s="1"/>
  <c r="V131" i="2"/>
  <c r="T131" i="2"/>
  <c r="S131" i="2"/>
  <c r="Q131" i="2"/>
  <c r="P131" i="2"/>
  <c r="N131" i="2"/>
  <c r="M131" i="2"/>
  <c r="K131" i="2"/>
  <c r="J131" i="2"/>
  <c r="H131" i="2"/>
  <c r="G131" i="2"/>
  <c r="E131" i="2"/>
  <c r="Y130" i="2"/>
  <c r="X130" i="2"/>
  <c r="W130" i="2"/>
  <c r="V130" i="2"/>
  <c r="S130" i="2"/>
  <c r="P130" i="2"/>
  <c r="M130" i="2"/>
  <c r="J130" i="2"/>
  <c r="G130" i="2"/>
  <c r="Y129" i="2"/>
  <c r="X129" i="2"/>
  <c r="W129" i="2"/>
  <c r="V129" i="2"/>
  <c r="S129" i="2"/>
  <c r="P129" i="2"/>
  <c r="M129" i="2"/>
  <c r="J129" i="2"/>
  <c r="G129" i="2"/>
  <c r="Z128" i="2"/>
  <c r="Y128" i="2"/>
  <c r="X128" i="2"/>
  <c r="W128" i="2"/>
  <c r="V128" i="2"/>
  <c r="S128" i="2"/>
  <c r="P128" i="2"/>
  <c r="M128" i="2"/>
  <c r="J128" i="2"/>
  <c r="G128" i="2"/>
  <c r="Z127" i="2"/>
  <c r="Y127" i="2"/>
  <c r="X127" i="2"/>
  <c r="W127" i="2"/>
  <c r="V127" i="2"/>
  <c r="T127" i="2"/>
  <c r="S127" i="2"/>
  <c r="Q127" i="2"/>
  <c r="P127" i="2"/>
  <c r="N127" i="2"/>
  <c r="M127" i="2"/>
  <c r="K127" i="2"/>
  <c r="J127" i="2"/>
  <c r="H127" i="2"/>
  <c r="G127" i="2"/>
  <c r="E127" i="2"/>
  <c r="Y126" i="2"/>
  <c r="X126" i="2"/>
  <c r="W126" i="2"/>
  <c r="V126" i="2"/>
  <c r="S126" i="2"/>
  <c r="P126" i="2"/>
  <c r="M126" i="2"/>
  <c r="J126" i="2"/>
  <c r="G126" i="2"/>
  <c r="Y125" i="2"/>
  <c r="X125" i="2"/>
  <c r="W125" i="2"/>
  <c r="V125" i="2"/>
  <c r="S125" i="2"/>
  <c r="P125" i="2"/>
  <c r="M125" i="2"/>
  <c r="J125" i="2"/>
  <c r="G125" i="2"/>
  <c r="Y124" i="2"/>
  <c r="X124" i="2"/>
  <c r="W124" i="2"/>
  <c r="V124" i="2"/>
  <c r="S124" i="2"/>
  <c r="P124" i="2"/>
  <c r="M124" i="2"/>
  <c r="J124" i="2"/>
  <c r="G124" i="2"/>
  <c r="Y123" i="2"/>
  <c r="X123" i="2"/>
  <c r="W123" i="2"/>
  <c r="V123" i="2"/>
  <c r="T123" i="2"/>
  <c r="S123" i="2"/>
  <c r="Q123" i="2"/>
  <c r="P123" i="2"/>
  <c r="N123" i="2"/>
  <c r="M123" i="2"/>
  <c r="K123" i="2"/>
  <c r="J123" i="2"/>
  <c r="H123" i="2"/>
  <c r="G123" i="2"/>
  <c r="E123" i="2"/>
  <c r="Z122" i="2"/>
  <c r="Y122" i="2"/>
  <c r="X122" i="2"/>
  <c r="W122" i="2"/>
  <c r="V122" i="2"/>
  <c r="S122" i="2"/>
  <c r="P122" i="2"/>
  <c r="M122" i="2"/>
  <c r="J122" i="2"/>
  <c r="G122" i="2"/>
  <c r="Z121" i="2"/>
  <c r="Y121" i="2"/>
  <c r="X121" i="2"/>
  <c r="W121" i="2"/>
  <c r="V121" i="2"/>
  <c r="S121" i="2"/>
  <c r="P121" i="2"/>
  <c r="M121" i="2"/>
  <c r="J121" i="2"/>
  <c r="G121" i="2"/>
  <c r="Z120" i="2"/>
  <c r="Y120" i="2"/>
  <c r="X120" i="2"/>
  <c r="W120" i="2"/>
  <c r="V120" i="2"/>
  <c r="S120" i="2"/>
  <c r="P120" i="2"/>
  <c r="M120" i="2"/>
  <c r="J120" i="2"/>
  <c r="G120" i="2"/>
  <c r="Z119" i="2"/>
  <c r="Y119" i="2"/>
  <c r="X119" i="2"/>
  <c r="W119" i="2"/>
  <c r="V119" i="2"/>
  <c r="S119" i="2"/>
  <c r="P119" i="2"/>
  <c r="M119" i="2"/>
  <c r="J119" i="2"/>
  <c r="G119" i="2"/>
  <c r="Z118" i="2"/>
  <c r="Y118" i="2"/>
  <c r="X118" i="2"/>
  <c r="W118" i="2"/>
  <c r="V118" i="2"/>
  <c r="S118" i="2"/>
  <c r="P118" i="2"/>
  <c r="M118" i="2"/>
  <c r="J118" i="2"/>
  <c r="G118" i="2"/>
  <c r="Z117" i="2"/>
  <c r="Y117" i="2"/>
  <c r="X117" i="2"/>
  <c r="W117" i="2"/>
  <c r="V117" i="2"/>
  <c r="S117" i="2"/>
  <c r="P117" i="2"/>
  <c r="M117" i="2"/>
  <c r="J117" i="2"/>
  <c r="G117" i="2"/>
  <c r="Z116" i="2"/>
  <c r="Y116" i="2"/>
  <c r="X116" i="2"/>
  <c r="W116" i="2"/>
  <c r="V116" i="2"/>
  <c r="S116" i="2"/>
  <c r="P116" i="2"/>
  <c r="M116" i="2"/>
  <c r="J116" i="2"/>
  <c r="G116" i="2"/>
  <c r="Z115" i="2"/>
  <c r="Y115" i="2"/>
  <c r="X115" i="2"/>
  <c r="W115" i="2"/>
  <c r="V115" i="2"/>
  <c r="S115" i="2"/>
  <c r="P115" i="2"/>
  <c r="M115" i="2"/>
  <c r="J115" i="2"/>
  <c r="G115" i="2"/>
  <c r="Z114" i="2"/>
  <c r="Y114" i="2"/>
  <c r="X114" i="2"/>
  <c r="W114" i="2"/>
  <c r="V114" i="2"/>
  <c r="S114" i="2"/>
  <c r="P114" i="2"/>
  <c r="M114" i="2"/>
  <c r="J114" i="2"/>
  <c r="G114" i="2"/>
  <c r="Z113" i="2"/>
  <c r="Y113" i="2"/>
  <c r="X113" i="2"/>
  <c r="W113" i="2"/>
  <c r="V113" i="2"/>
  <c r="S113" i="2"/>
  <c r="P113" i="2"/>
  <c r="M113" i="2"/>
  <c r="J113" i="2"/>
  <c r="G113" i="2"/>
  <c r="Z112" i="2"/>
  <c r="Y112" i="2"/>
  <c r="X112" i="2"/>
  <c r="W112" i="2"/>
  <c r="V112" i="2"/>
  <c r="S112" i="2"/>
  <c r="P112" i="2"/>
  <c r="M112" i="2"/>
  <c r="J112" i="2"/>
  <c r="G112" i="2"/>
  <c r="Z111" i="2"/>
  <c r="Y111" i="2"/>
  <c r="X111" i="2"/>
  <c r="W111" i="2"/>
  <c r="V111" i="2"/>
  <c r="S111" i="2"/>
  <c r="P111" i="2"/>
  <c r="M111" i="2"/>
  <c r="J111" i="2"/>
  <c r="G111" i="2"/>
  <c r="V110" i="2"/>
  <c r="S110" i="2"/>
  <c r="Z109" i="2"/>
  <c r="Y109" i="2"/>
  <c r="X109" i="2"/>
  <c r="W109" i="2"/>
  <c r="V109" i="2"/>
  <c r="S109" i="2"/>
  <c r="P109" i="2"/>
  <c r="M109" i="2"/>
  <c r="J109" i="2"/>
  <c r="G109" i="2"/>
  <c r="Z108" i="2"/>
  <c r="Y108" i="2"/>
  <c r="X108" i="2"/>
  <c r="W108" i="2"/>
  <c r="V108" i="2"/>
  <c r="S108" i="2"/>
  <c r="P108" i="2"/>
  <c r="M108" i="2"/>
  <c r="J108" i="2"/>
  <c r="G108" i="2"/>
  <c r="Z107" i="2"/>
  <c r="Y107" i="2"/>
  <c r="X107" i="2"/>
  <c r="W107" i="2"/>
  <c r="V107" i="2"/>
  <c r="S107" i="2"/>
  <c r="P107" i="2"/>
  <c r="M107" i="2"/>
  <c r="J107" i="2"/>
  <c r="G107" i="2"/>
  <c r="Z105" i="2"/>
  <c r="Y105" i="2"/>
  <c r="X105" i="2"/>
  <c r="W105" i="2"/>
  <c r="V105" i="2"/>
  <c r="S105" i="2"/>
  <c r="P105" i="2"/>
  <c r="M105" i="2"/>
  <c r="J105" i="2"/>
  <c r="G105" i="2"/>
  <c r="Z104" i="2"/>
  <c r="Y104" i="2"/>
  <c r="X104" i="2"/>
  <c r="W104" i="2"/>
  <c r="V104" i="2"/>
  <c r="S104" i="2"/>
  <c r="P104" i="2"/>
  <c r="M104" i="2"/>
  <c r="J104" i="2"/>
  <c r="G104" i="2"/>
  <c r="Z103" i="2"/>
  <c r="Y103" i="2"/>
  <c r="X103" i="2"/>
  <c r="W103" i="2"/>
  <c r="V103" i="2"/>
  <c r="S103" i="2"/>
  <c r="P103" i="2"/>
  <c r="M103" i="2"/>
  <c r="J103" i="2"/>
  <c r="G103" i="2"/>
  <c r="Z102" i="2"/>
  <c r="Y102" i="2"/>
  <c r="X102" i="2"/>
  <c r="W102" i="2"/>
  <c r="V102" i="2"/>
  <c r="S102" i="2"/>
  <c r="P102" i="2"/>
  <c r="M102" i="2"/>
  <c r="J102" i="2"/>
  <c r="G102" i="2"/>
  <c r="Z101" i="2"/>
  <c r="Y101" i="2"/>
  <c r="X101" i="2"/>
  <c r="W101" i="2"/>
  <c r="V101" i="2"/>
  <c r="S101" i="2"/>
  <c r="P101" i="2"/>
  <c r="M101" i="2"/>
  <c r="J101" i="2"/>
  <c r="G101" i="2"/>
  <c r="Z100" i="2"/>
  <c r="Y100" i="2"/>
  <c r="X100" i="2"/>
  <c r="W100" i="2"/>
  <c r="V100" i="2"/>
  <c r="S100" i="2"/>
  <c r="P100" i="2"/>
  <c r="M100" i="2"/>
  <c r="J100" i="2"/>
  <c r="G100" i="2"/>
  <c r="Z99" i="2"/>
  <c r="Y99" i="2"/>
  <c r="X99" i="2"/>
  <c r="W99" i="2"/>
  <c r="V99" i="2"/>
  <c r="S99" i="2"/>
  <c r="P99" i="2"/>
  <c r="M99" i="2"/>
  <c r="J99" i="2"/>
  <c r="G99" i="2"/>
  <c r="Z98" i="2"/>
  <c r="Y98" i="2"/>
  <c r="X98" i="2"/>
  <c r="W98" i="2"/>
  <c r="V98" i="2"/>
  <c r="S98" i="2"/>
  <c r="P98" i="2"/>
  <c r="M98" i="2"/>
  <c r="J98" i="2"/>
  <c r="G98" i="2"/>
  <c r="Z97" i="2"/>
  <c r="Y97" i="2"/>
  <c r="X97" i="2"/>
  <c r="W97" i="2"/>
  <c r="V97" i="2"/>
  <c r="S97" i="2"/>
  <c r="P97" i="2"/>
  <c r="M97" i="2"/>
  <c r="J97" i="2"/>
  <c r="G97" i="2"/>
  <c r="Z96" i="2"/>
  <c r="Y96" i="2"/>
  <c r="X96" i="2"/>
  <c r="W96" i="2"/>
  <c r="V96" i="2"/>
  <c r="S96" i="2"/>
  <c r="P96" i="2"/>
  <c r="M96" i="2"/>
  <c r="J96" i="2"/>
  <c r="G96" i="2"/>
  <c r="Z95" i="2"/>
  <c r="Y95" i="2"/>
  <c r="X95" i="2"/>
  <c r="W95" i="2"/>
  <c r="V95" i="2"/>
  <c r="S95" i="2"/>
  <c r="P95" i="2"/>
  <c r="M95" i="2"/>
  <c r="J95" i="2"/>
  <c r="G95" i="2"/>
  <c r="Z94" i="2"/>
  <c r="Y94" i="2"/>
  <c r="X94" i="2"/>
  <c r="W94" i="2"/>
  <c r="V94" i="2"/>
  <c r="S94" i="2"/>
  <c r="P94" i="2"/>
  <c r="M94" i="2"/>
  <c r="J94" i="2"/>
  <c r="G94" i="2"/>
  <c r="Z93" i="2"/>
  <c r="Y93" i="2"/>
  <c r="X93" i="2"/>
  <c r="W93" i="2"/>
  <c r="V93" i="2"/>
  <c r="S93" i="2"/>
  <c r="P93" i="2"/>
  <c r="M93" i="2"/>
  <c r="J93" i="2"/>
  <c r="G93" i="2"/>
  <c r="Z92" i="2"/>
  <c r="Y92" i="2"/>
  <c r="X92" i="2"/>
  <c r="W92" i="2"/>
  <c r="V92" i="2"/>
  <c r="S92" i="2"/>
  <c r="P92" i="2"/>
  <c r="M92" i="2"/>
  <c r="J92" i="2"/>
  <c r="G92" i="2"/>
  <c r="Z91" i="2"/>
  <c r="Y91" i="2"/>
  <c r="X91" i="2"/>
  <c r="W91" i="2"/>
  <c r="V91" i="2"/>
  <c r="S91" i="2"/>
  <c r="P91" i="2"/>
  <c r="M91" i="2"/>
  <c r="J91" i="2"/>
  <c r="G91" i="2"/>
  <c r="Z90" i="2"/>
  <c r="Y90" i="2"/>
  <c r="X90" i="2"/>
  <c r="W90" i="2"/>
  <c r="V90" i="2"/>
  <c r="S90" i="2"/>
  <c r="P90" i="2"/>
  <c r="M90" i="2"/>
  <c r="J90" i="2"/>
  <c r="G90" i="2"/>
  <c r="Z89" i="2"/>
  <c r="Y89" i="2"/>
  <c r="X89" i="2"/>
  <c r="W89" i="2"/>
  <c r="V89" i="2"/>
  <c r="S89" i="2"/>
  <c r="P89" i="2"/>
  <c r="M89" i="2"/>
  <c r="J89" i="2"/>
  <c r="G89" i="2"/>
  <c r="Z88" i="2"/>
  <c r="Y88" i="2"/>
  <c r="X88" i="2"/>
  <c r="W88" i="2"/>
  <c r="V88" i="2"/>
  <c r="S88" i="2"/>
  <c r="P88" i="2"/>
  <c r="M88" i="2"/>
  <c r="J88" i="2"/>
  <c r="G88" i="2"/>
  <c r="Z87" i="2"/>
  <c r="Y87" i="2"/>
  <c r="X87" i="2"/>
  <c r="W87" i="2"/>
  <c r="V87" i="2"/>
  <c r="S87" i="2"/>
  <c r="P87" i="2"/>
  <c r="M87" i="2"/>
  <c r="J87" i="2"/>
  <c r="G87" i="2"/>
  <c r="Z85" i="2"/>
  <c r="Y85" i="2"/>
  <c r="X85" i="2"/>
  <c r="W85" i="2"/>
  <c r="V85" i="2"/>
  <c r="S85" i="2"/>
  <c r="P85" i="2"/>
  <c r="M85" i="2"/>
  <c r="J85" i="2"/>
  <c r="G85" i="2"/>
  <c r="Z84" i="2"/>
  <c r="Y84" i="2"/>
  <c r="X84" i="2"/>
  <c r="W84" i="2"/>
  <c r="V84" i="2"/>
  <c r="S84" i="2"/>
  <c r="P84" i="2"/>
  <c r="M84" i="2"/>
  <c r="J84" i="2"/>
  <c r="G84" i="2"/>
  <c r="Z83" i="2"/>
  <c r="Y83" i="2"/>
  <c r="X83" i="2"/>
  <c r="W83" i="2"/>
  <c r="V83" i="2"/>
  <c r="S83" i="2"/>
  <c r="P83" i="2"/>
  <c r="M83" i="2"/>
  <c r="J83" i="2"/>
  <c r="G83" i="2"/>
  <c r="Z82" i="2"/>
  <c r="Y82" i="2"/>
  <c r="X82" i="2"/>
  <c r="W82" i="2"/>
  <c r="V82" i="2"/>
  <c r="S82" i="2"/>
  <c r="P82" i="2"/>
  <c r="M82" i="2"/>
  <c r="J82" i="2"/>
  <c r="G82" i="2"/>
  <c r="Z81" i="2"/>
  <c r="Y81" i="2"/>
  <c r="X81" i="2"/>
  <c r="W81" i="2"/>
  <c r="V81" i="2"/>
  <c r="S81" i="2"/>
  <c r="P81" i="2"/>
  <c r="M81" i="2"/>
  <c r="J81" i="2"/>
  <c r="G81" i="2"/>
  <c r="Z80" i="2"/>
  <c r="Y80" i="2"/>
  <c r="X80" i="2"/>
  <c r="W80" i="2"/>
  <c r="V80" i="2"/>
  <c r="S80" i="2"/>
  <c r="P80" i="2"/>
  <c r="M80" i="2"/>
  <c r="J80" i="2"/>
  <c r="G80" i="2"/>
  <c r="Z79" i="2"/>
  <c r="Y79" i="2"/>
  <c r="X79" i="2"/>
  <c r="W79" i="2"/>
  <c r="V79" i="2"/>
  <c r="S79" i="2"/>
  <c r="P79" i="2"/>
  <c r="M79" i="2"/>
  <c r="J79" i="2"/>
  <c r="G79" i="2"/>
  <c r="Z77" i="2"/>
  <c r="Y77" i="2"/>
  <c r="X77" i="2"/>
  <c r="W77" i="2"/>
  <c r="V77" i="2"/>
  <c r="S77" i="2"/>
  <c r="P77" i="2"/>
  <c r="M77" i="2"/>
  <c r="J77" i="2"/>
  <c r="G77" i="2"/>
  <c r="Z76" i="2"/>
  <c r="Y76" i="2"/>
  <c r="X76" i="2"/>
  <c r="W76" i="2"/>
  <c r="V76" i="2"/>
  <c r="S76" i="2"/>
  <c r="P76" i="2"/>
  <c r="M76" i="2"/>
  <c r="J76" i="2"/>
  <c r="G76" i="2"/>
  <c r="Z75" i="2"/>
  <c r="Y75" i="2"/>
  <c r="X75" i="2"/>
  <c r="W75" i="2"/>
  <c r="V75" i="2"/>
  <c r="S75" i="2"/>
  <c r="P75" i="2"/>
  <c r="M75" i="2"/>
  <c r="J75" i="2"/>
  <c r="G75" i="2"/>
  <c r="Z74" i="2"/>
  <c r="Y74" i="2"/>
  <c r="X74" i="2"/>
  <c r="W74" i="2"/>
  <c r="V74" i="2"/>
  <c r="S74" i="2"/>
  <c r="P74" i="2"/>
  <c r="M74" i="2"/>
  <c r="J74" i="2"/>
  <c r="G74" i="2"/>
  <c r="Z73" i="2"/>
  <c r="Y73" i="2"/>
  <c r="X73" i="2"/>
  <c r="W73" i="2"/>
  <c r="V73" i="2"/>
  <c r="S73" i="2"/>
  <c r="P73" i="2"/>
  <c r="M73" i="2"/>
  <c r="J73" i="2"/>
  <c r="G73" i="2"/>
  <c r="Z72" i="2"/>
  <c r="Y72" i="2"/>
  <c r="X72" i="2"/>
  <c r="W72" i="2"/>
  <c r="V72" i="2"/>
  <c r="S72" i="2"/>
  <c r="P72" i="2"/>
  <c r="M72" i="2"/>
  <c r="J72" i="2"/>
  <c r="G72" i="2"/>
  <c r="Z71" i="2"/>
  <c r="Y71" i="2"/>
  <c r="X71" i="2"/>
  <c r="W71" i="2"/>
  <c r="V71" i="2"/>
  <c r="S71" i="2"/>
  <c r="P71" i="2"/>
  <c r="M71" i="2"/>
  <c r="J71" i="2"/>
  <c r="G71" i="2"/>
  <c r="Z70" i="2"/>
  <c r="Y70" i="2"/>
  <c r="X70" i="2"/>
  <c r="W70" i="2"/>
  <c r="V70" i="2"/>
  <c r="S70" i="2"/>
  <c r="P70" i="2"/>
  <c r="M70" i="2"/>
  <c r="J70" i="2"/>
  <c r="G70" i="2"/>
  <c r="Z69" i="2"/>
  <c r="Y69" i="2"/>
  <c r="X69" i="2"/>
  <c r="W69" i="2"/>
  <c r="V69" i="2"/>
  <c r="S69" i="2"/>
  <c r="P69" i="2"/>
  <c r="M69" i="2"/>
  <c r="J69" i="2"/>
  <c r="G69" i="2"/>
  <c r="Z68" i="2"/>
  <c r="Y68" i="2"/>
  <c r="X68" i="2"/>
  <c r="W68" i="2"/>
  <c r="V68" i="2"/>
  <c r="S68" i="2"/>
  <c r="P68" i="2"/>
  <c r="M68" i="2"/>
  <c r="J68" i="2"/>
  <c r="G68" i="2"/>
  <c r="Z67" i="2"/>
  <c r="Y67" i="2"/>
  <c r="X67" i="2"/>
  <c r="W67" i="2"/>
  <c r="V67" i="2"/>
  <c r="S67" i="2"/>
  <c r="P67" i="2"/>
  <c r="M67" i="2"/>
  <c r="J67" i="2"/>
  <c r="G67" i="2"/>
  <c r="Z66" i="2"/>
  <c r="Y66" i="2"/>
  <c r="X66" i="2"/>
  <c r="W66" i="2"/>
  <c r="V66" i="2"/>
  <c r="S66" i="2"/>
  <c r="P66" i="2"/>
  <c r="M66" i="2"/>
  <c r="J66" i="2"/>
  <c r="G66" i="2"/>
  <c r="Z65" i="2"/>
  <c r="Y65" i="2"/>
  <c r="X65" i="2"/>
  <c r="W65" i="2"/>
  <c r="V65" i="2"/>
  <c r="S65" i="2"/>
  <c r="P65" i="2"/>
  <c r="M65" i="2"/>
  <c r="J65" i="2"/>
  <c r="G65" i="2"/>
  <c r="Y63" i="2"/>
  <c r="Z63" i="2" s="1"/>
  <c r="V63" i="2"/>
  <c r="T63" i="2"/>
  <c r="S63" i="2"/>
  <c r="Q63" i="2"/>
  <c r="P63" i="2"/>
  <c r="N63" i="2"/>
  <c r="M63" i="2"/>
  <c r="K63" i="2"/>
  <c r="J63" i="2"/>
  <c r="H63" i="2"/>
  <c r="G63" i="2"/>
  <c r="E63" i="2"/>
  <c r="Y62" i="2"/>
  <c r="X62" i="2"/>
  <c r="W62" i="2"/>
  <c r="V62" i="2"/>
  <c r="S62" i="2"/>
  <c r="P62" i="2"/>
  <c r="M62" i="2"/>
  <c r="J62" i="2"/>
  <c r="G62" i="2"/>
  <c r="Y61" i="2"/>
  <c r="X61" i="2"/>
  <c r="W61" i="2"/>
  <c r="V61" i="2"/>
  <c r="S61" i="2"/>
  <c r="P61" i="2"/>
  <c r="M61" i="2"/>
  <c r="J61" i="2"/>
  <c r="G61" i="2"/>
  <c r="Y60" i="2"/>
  <c r="X60" i="2"/>
  <c r="W60" i="2"/>
  <c r="V60" i="2"/>
  <c r="S60" i="2"/>
  <c r="P60" i="2"/>
  <c r="M60" i="2"/>
  <c r="J60" i="2"/>
  <c r="G60" i="2"/>
  <c r="Y59" i="2"/>
  <c r="X59" i="2"/>
  <c r="W59" i="2"/>
  <c r="V59" i="2"/>
  <c r="T59" i="2"/>
  <c r="S59" i="2"/>
  <c r="Q59" i="2"/>
  <c r="P59" i="2"/>
  <c r="N59" i="2"/>
  <c r="M59" i="2"/>
  <c r="K59" i="2"/>
  <c r="J59" i="2"/>
  <c r="H59" i="2"/>
  <c r="G59" i="2"/>
  <c r="E59" i="2"/>
  <c r="Y57" i="2"/>
  <c r="X57" i="2"/>
  <c r="W57" i="2"/>
  <c r="V57" i="2"/>
  <c r="T57" i="2"/>
  <c r="S57" i="2"/>
  <c r="Q57" i="2"/>
  <c r="P57" i="2"/>
  <c r="N57" i="2"/>
  <c r="M57" i="2"/>
  <c r="K57" i="2"/>
  <c r="J57" i="2"/>
  <c r="H57" i="2"/>
  <c r="G57" i="2"/>
  <c r="E57" i="2"/>
  <c r="Y56" i="2"/>
  <c r="X56" i="2"/>
  <c r="W56" i="2"/>
  <c r="V56" i="2"/>
  <c r="S56" i="2"/>
  <c r="P56" i="2"/>
  <c r="M56" i="2"/>
  <c r="Y55" i="2"/>
  <c r="X55" i="2"/>
  <c r="W55" i="2"/>
  <c r="V55" i="2"/>
  <c r="S55" i="2"/>
  <c r="P55" i="2"/>
  <c r="M55" i="2"/>
  <c r="Y54" i="2"/>
  <c r="X54" i="2"/>
  <c r="W54" i="2"/>
  <c r="V54" i="2"/>
  <c r="T54" i="2"/>
  <c r="S54" i="2"/>
  <c r="Q54" i="2"/>
  <c r="P54" i="2"/>
  <c r="N54" i="2"/>
  <c r="M54" i="2"/>
  <c r="K54" i="2"/>
  <c r="Y53" i="2"/>
  <c r="X53" i="2"/>
  <c r="W53" i="2"/>
  <c r="V53" i="2"/>
  <c r="S53" i="2"/>
  <c r="P53" i="2"/>
  <c r="M53" i="2"/>
  <c r="J53" i="2"/>
  <c r="G53" i="2"/>
  <c r="Y52" i="2"/>
  <c r="X52" i="2"/>
  <c r="W52" i="2"/>
  <c r="V52" i="2"/>
  <c r="S52" i="2"/>
  <c r="P52" i="2"/>
  <c r="M52" i="2"/>
  <c r="J52" i="2"/>
  <c r="G52" i="2"/>
  <c r="Y51" i="2"/>
  <c r="X51" i="2"/>
  <c r="W51" i="2"/>
  <c r="V51" i="2"/>
  <c r="S51" i="2"/>
  <c r="P51" i="2"/>
  <c r="M51" i="2"/>
  <c r="J51" i="2"/>
  <c r="G51" i="2"/>
  <c r="Y50" i="2"/>
  <c r="X50" i="2"/>
  <c r="W50" i="2"/>
  <c r="V50" i="2"/>
  <c r="T50" i="2"/>
  <c r="S50" i="2"/>
  <c r="Q50" i="2"/>
  <c r="P50" i="2"/>
  <c r="N50" i="2"/>
  <c r="M50" i="2"/>
  <c r="K50" i="2"/>
  <c r="J50" i="2"/>
  <c r="H50" i="2"/>
  <c r="G50" i="2"/>
  <c r="E50" i="2"/>
  <c r="Z48" i="2"/>
  <c r="Y48" i="2"/>
  <c r="X48" i="2"/>
  <c r="W48" i="2"/>
  <c r="V48" i="2"/>
  <c r="T48" i="2"/>
  <c r="S48" i="2"/>
  <c r="Q48" i="2"/>
  <c r="P48" i="2"/>
  <c r="N48" i="2"/>
  <c r="M48" i="2"/>
  <c r="K48" i="2"/>
  <c r="J48" i="2"/>
  <c r="H48" i="2"/>
  <c r="G48" i="2"/>
  <c r="E48" i="2"/>
  <c r="Y47" i="2"/>
  <c r="X47" i="2"/>
  <c r="W47" i="2"/>
  <c r="V47" i="2"/>
  <c r="S47" i="2"/>
  <c r="P47" i="2"/>
  <c r="M47" i="2"/>
  <c r="J47" i="2"/>
  <c r="G47" i="2"/>
  <c r="Y46" i="2"/>
  <c r="X46" i="2"/>
  <c r="W46" i="2"/>
  <c r="V46" i="2"/>
  <c r="S46" i="2"/>
  <c r="P46" i="2"/>
  <c r="M46" i="2"/>
  <c r="J46" i="2"/>
  <c r="G46" i="2"/>
  <c r="Y45" i="2"/>
  <c r="X45" i="2"/>
  <c r="W45" i="2"/>
  <c r="V45" i="2"/>
  <c r="S45" i="2"/>
  <c r="P45" i="2"/>
  <c r="M45" i="2"/>
  <c r="J45" i="2"/>
  <c r="G45" i="2"/>
  <c r="Y44" i="2"/>
  <c r="X44" i="2"/>
  <c r="W44" i="2"/>
  <c r="V44" i="2"/>
  <c r="T44" i="2"/>
  <c r="S44" i="2"/>
  <c r="Q44" i="2"/>
  <c r="P44" i="2"/>
  <c r="N44" i="2"/>
  <c r="M44" i="2"/>
  <c r="K44" i="2"/>
  <c r="J44" i="2"/>
  <c r="H44" i="2"/>
  <c r="G44" i="2"/>
  <c r="E44" i="2"/>
  <c r="Z43" i="2"/>
  <c r="Y43" i="2"/>
  <c r="X43" i="2"/>
  <c r="W43" i="2"/>
  <c r="V43" i="2"/>
  <c r="S43" i="2"/>
  <c r="P43" i="2"/>
  <c r="M43" i="2"/>
  <c r="J43" i="2"/>
  <c r="G43" i="2"/>
  <c r="Y42" i="2"/>
  <c r="X42" i="2"/>
  <c r="W42" i="2"/>
  <c r="V42" i="2"/>
  <c r="S42" i="2"/>
  <c r="P42" i="2"/>
  <c r="M42" i="2"/>
  <c r="J42" i="2"/>
  <c r="G42" i="2"/>
  <c r="Y41" i="2"/>
  <c r="X41" i="2"/>
  <c r="W41" i="2"/>
  <c r="V41" i="2"/>
  <c r="S41" i="2"/>
  <c r="P41" i="2"/>
  <c r="M41" i="2"/>
  <c r="J41" i="2"/>
  <c r="G41" i="2"/>
  <c r="Y40" i="2"/>
  <c r="X40" i="2"/>
  <c r="W40" i="2"/>
  <c r="V40" i="2"/>
  <c r="T40" i="2"/>
  <c r="S40" i="2"/>
  <c r="Q40" i="2"/>
  <c r="P40" i="2"/>
  <c r="N40" i="2"/>
  <c r="M40" i="2"/>
  <c r="K40" i="2"/>
  <c r="J40" i="2"/>
  <c r="H40" i="2"/>
  <c r="G40" i="2"/>
  <c r="E40" i="2"/>
  <c r="Y39" i="2"/>
  <c r="X39" i="2"/>
  <c r="W39" i="2"/>
  <c r="V39" i="2"/>
  <c r="S39" i="2"/>
  <c r="P39" i="2"/>
  <c r="M39" i="2"/>
  <c r="J39" i="2"/>
  <c r="G39" i="2"/>
  <c r="Y38" i="2"/>
  <c r="X38" i="2"/>
  <c r="W38" i="2"/>
  <c r="V38" i="2"/>
  <c r="S38" i="2"/>
  <c r="P38" i="2"/>
  <c r="M38" i="2"/>
  <c r="J38" i="2"/>
  <c r="G38" i="2"/>
  <c r="Y37" i="2"/>
  <c r="X37" i="2"/>
  <c r="W37" i="2"/>
  <c r="V37" i="2"/>
  <c r="S37" i="2"/>
  <c r="P37" i="2"/>
  <c r="M37" i="2"/>
  <c r="J37" i="2"/>
  <c r="G37" i="2"/>
  <c r="Y36" i="2"/>
  <c r="X36" i="2"/>
  <c r="W36" i="2"/>
  <c r="V36" i="2"/>
  <c r="T36" i="2"/>
  <c r="S36" i="2"/>
  <c r="Q36" i="2"/>
  <c r="P36" i="2"/>
  <c r="N36" i="2"/>
  <c r="M36" i="2"/>
  <c r="K36" i="2"/>
  <c r="J36" i="2"/>
  <c r="H36" i="2"/>
  <c r="G36" i="2"/>
  <c r="E36" i="2"/>
  <c r="Z34" i="2"/>
  <c r="Y34" i="2"/>
  <c r="X34" i="2"/>
  <c r="W34" i="2"/>
  <c r="V34" i="2"/>
  <c r="S34" i="2"/>
  <c r="P34" i="2"/>
  <c r="M34" i="2"/>
  <c r="J34" i="2"/>
  <c r="G34" i="2"/>
  <c r="Z33" i="2"/>
  <c r="Y33" i="2"/>
  <c r="X33" i="2"/>
  <c r="W33" i="2"/>
  <c r="V33" i="2"/>
  <c r="S33" i="2"/>
  <c r="P33" i="2"/>
  <c r="M33" i="2"/>
  <c r="J33" i="2"/>
  <c r="G33" i="2"/>
  <c r="Z32" i="2"/>
  <c r="Y32" i="2"/>
  <c r="X32" i="2"/>
  <c r="W32" i="2"/>
  <c r="V32" i="2"/>
  <c r="S32" i="2"/>
  <c r="P32" i="2"/>
  <c r="M32" i="2"/>
  <c r="J32" i="2"/>
  <c r="G32" i="2"/>
  <c r="Z31" i="2"/>
  <c r="Y31" i="2"/>
  <c r="X31" i="2"/>
  <c r="W31" i="2"/>
  <c r="V31" i="2"/>
  <c r="S31" i="2"/>
  <c r="P31" i="2"/>
  <c r="M31" i="2"/>
  <c r="J31" i="2"/>
  <c r="G31" i="2"/>
  <c r="Z30" i="2"/>
  <c r="Y30" i="2"/>
  <c r="X30" i="2"/>
  <c r="W30" i="2"/>
  <c r="V30" i="2"/>
  <c r="T30" i="2"/>
  <c r="S30" i="2"/>
  <c r="Q30" i="2"/>
  <c r="P30" i="2"/>
  <c r="N30" i="2"/>
  <c r="M30" i="2"/>
  <c r="K30" i="2"/>
  <c r="J30" i="2"/>
  <c r="H30" i="2"/>
  <c r="G30" i="2"/>
  <c r="E30" i="2"/>
  <c r="Z29" i="2"/>
  <c r="Y29" i="2"/>
  <c r="X29" i="2"/>
  <c r="W29" i="2"/>
  <c r="V29" i="2"/>
  <c r="T29" i="2"/>
  <c r="S29" i="2"/>
  <c r="Q29" i="2"/>
  <c r="P29" i="2"/>
  <c r="N29" i="2"/>
  <c r="M29" i="2"/>
  <c r="K29" i="2"/>
  <c r="J29" i="2"/>
  <c r="H29" i="2"/>
  <c r="G29" i="2"/>
  <c r="E29" i="2"/>
  <c r="Y28" i="2"/>
  <c r="X28" i="2"/>
  <c r="W28" i="2"/>
  <c r="V28" i="2"/>
  <c r="T28" i="2"/>
  <c r="S28" i="2"/>
  <c r="Q28" i="2"/>
  <c r="P28" i="2"/>
  <c r="N28" i="2"/>
  <c r="M28" i="2"/>
  <c r="K28" i="2"/>
  <c r="J28" i="2"/>
  <c r="H28" i="2"/>
  <c r="G28" i="2"/>
  <c r="E28" i="2"/>
  <c r="Y27" i="2"/>
  <c r="X27" i="2"/>
  <c r="W27" i="2"/>
  <c r="V27" i="2"/>
  <c r="T27" i="2"/>
  <c r="S27" i="2"/>
  <c r="Q27" i="2"/>
  <c r="P27" i="2"/>
  <c r="N27" i="2"/>
  <c r="M27" i="2"/>
  <c r="K27" i="2"/>
  <c r="J27" i="2"/>
  <c r="H27" i="2"/>
  <c r="G27" i="2"/>
  <c r="E27" i="2"/>
  <c r="Z26" i="2"/>
  <c r="Y26" i="2"/>
  <c r="X26" i="2"/>
  <c r="W26" i="2"/>
  <c r="V26" i="2"/>
  <c r="T26" i="2"/>
  <c r="S26" i="2"/>
  <c r="Q26" i="2"/>
  <c r="P26" i="2"/>
  <c r="N26" i="2"/>
  <c r="M26" i="2"/>
  <c r="K26" i="2"/>
  <c r="J26" i="2"/>
  <c r="H26" i="2"/>
  <c r="G26" i="2"/>
  <c r="E26" i="2"/>
  <c r="Z25" i="2"/>
  <c r="Y25" i="2"/>
  <c r="X25" i="2"/>
  <c r="W25" i="2"/>
  <c r="J25" i="2"/>
  <c r="G25" i="2"/>
  <c r="Z24" i="2"/>
  <c r="Y24" i="2"/>
  <c r="X24" i="2"/>
  <c r="W24" i="2"/>
  <c r="V24" i="2"/>
  <c r="S24" i="2"/>
  <c r="P24" i="2"/>
  <c r="M24" i="2"/>
  <c r="J24" i="2"/>
  <c r="G24" i="2"/>
  <c r="Z23" i="2"/>
  <c r="Y23" i="2"/>
  <c r="X23" i="2"/>
  <c r="W23" i="2"/>
  <c r="V23" i="2"/>
  <c r="S23" i="2"/>
  <c r="P23" i="2"/>
  <c r="M23" i="2"/>
  <c r="J23" i="2"/>
  <c r="G23" i="2"/>
  <c r="Z22" i="2"/>
  <c r="Y22" i="2"/>
  <c r="X22" i="2"/>
  <c r="W22" i="2"/>
  <c r="V22" i="2"/>
  <c r="S22" i="2"/>
  <c r="P22" i="2"/>
  <c r="M22" i="2"/>
  <c r="J22" i="2"/>
  <c r="G22" i="2"/>
  <c r="Z21" i="2"/>
  <c r="Y21" i="2"/>
  <c r="X21" i="2"/>
  <c r="W21" i="2"/>
  <c r="V21" i="2"/>
  <c r="T21" i="2"/>
  <c r="S21" i="2"/>
  <c r="Q21" i="2"/>
  <c r="P21" i="2"/>
  <c r="N21" i="2"/>
  <c r="M21" i="2"/>
  <c r="K21" i="2"/>
  <c r="J21" i="2"/>
  <c r="H21" i="2"/>
  <c r="G21" i="2"/>
  <c r="E21" i="2"/>
  <c r="Y20" i="2"/>
  <c r="X20" i="2"/>
  <c r="W20" i="2"/>
  <c r="V20" i="2"/>
  <c r="S20" i="2"/>
  <c r="P20" i="2"/>
  <c r="M20" i="2"/>
  <c r="J20" i="2"/>
  <c r="G20" i="2"/>
  <c r="Y19" i="2"/>
  <c r="X19" i="2"/>
  <c r="W19" i="2"/>
  <c r="V19" i="2"/>
  <c r="S19" i="2"/>
  <c r="P19" i="2"/>
  <c r="M19" i="2"/>
  <c r="J19" i="2"/>
  <c r="G19" i="2"/>
  <c r="Y18" i="2"/>
  <c r="X18" i="2"/>
  <c r="W18" i="2"/>
  <c r="V18" i="2"/>
  <c r="S18" i="2"/>
  <c r="P18" i="2"/>
  <c r="M18" i="2"/>
  <c r="J18" i="2"/>
  <c r="G18" i="2"/>
  <c r="Y17" i="2"/>
  <c r="X17" i="2"/>
  <c r="W17" i="2"/>
  <c r="V17" i="2"/>
  <c r="T17" i="2"/>
  <c r="S17" i="2"/>
  <c r="Q17" i="2"/>
  <c r="P17" i="2"/>
  <c r="N17" i="2"/>
  <c r="M17" i="2"/>
  <c r="K17" i="2"/>
  <c r="J17" i="2"/>
  <c r="H17" i="2"/>
  <c r="G17" i="2"/>
  <c r="E17" i="2"/>
  <c r="Y16" i="2"/>
  <c r="X16" i="2"/>
  <c r="W16" i="2"/>
  <c r="V16" i="2"/>
  <c r="S16" i="2"/>
  <c r="P16" i="2"/>
  <c r="M16" i="2"/>
  <c r="J16" i="2"/>
  <c r="G16" i="2"/>
  <c r="Y15" i="2"/>
  <c r="X15" i="2"/>
  <c r="W15" i="2"/>
  <c r="V15" i="2"/>
  <c r="S15" i="2"/>
  <c r="P15" i="2"/>
  <c r="M15" i="2"/>
  <c r="J15" i="2"/>
  <c r="G15" i="2"/>
  <c r="Y14" i="2"/>
  <c r="X14" i="2"/>
  <c r="W14" i="2"/>
  <c r="V14" i="2"/>
  <c r="S14" i="2"/>
  <c r="P14" i="2"/>
  <c r="M14" i="2"/>
  <c r="J14" i="2"/>
  <c r="G14" i="2"/>
  <c r="Y13" i="2"/>
  <c r="X13" i="2"/>
  <c r="W13" i="2"/>
  <c r="V13" i="2"/>
  <c r="T13" i="2"/>
  <c r="S13" i="2"/>
  <c r="Q13" i="2"/>
  <c r="P13" i="2"/>
  <c r="N13" i="2"/>
  <c r="M13" i="2"/>
  <c r="K13" i="2"/>
  <c r="J13" i="2"/>
  <c r="H13" i="2"/>
  <c r="G13" i="2"/>
  <c r="E13" i="2"/>
  <c r="A4" i="2"/>
  <c r="A3" i="2"/>
  <c r="A2" i="2"/>
  <c r="L30" i="1"/>
  <c r="H30" i="1"/>
  <c r="G30" i="1"/>
  <c r="F30" i="1"/>
  <c r="E30" i="1"/>
  <c r="D30" i="1"/>
  <c r="J29" i="1"/>
  <c r="L28" i="1"/>
  <c r="J28" i="1"/>
  <c r="N27" i="1"/>
  <c r="L27" i="1"/>
  <c r="K27" i="1"/>
  <c r="J27" i="1"/>
  <c r="I27" i="1"/>
  <c r="C27" i="1"/>
  <c r="B27" i="1"/>
  <c r="X227" i="2" l="1"/>
  <c r="Y228" i="2"/>
  <c r="Z228" i="2" s="1"/>
  <c r="J227" i="2"/>
  <c r="J239" i="2" s="1"/>
  <c r="J240" i="2" s="1"/>
  <c r="C28" i="1" s="1"/>
  <c r="Y140" i="2"/>
  <c r="Z140" i="2" s="1"/>
  <c r="Y194" i="2"/>
  <c r="Y192" i="2"/>
  <c r="Z194" i="2"/>
  <c r="W240" i="2"/>
  <c r="W242" i="2" s="1"/>
  <c r="J30" i="1"/>
  <c r="C29" i="1" l="1"/>
  <c r="J242" i="2"/>
  <c r="C30" i="1"/>
  <c r="N28" i="1"/>
  <c r="Y227" i="2"/>
  <c r="Z227" i="2" s="1"/>
  <c r="X239" i="2"/>
  <c r="K28" i="1" l="1"/>
  <c r="I28" i="1"/>
  <c r="Y239" i="2"/>
  <c r="X240" i="2"/>
  <c r="X242" i="2" s="1"/>
  <c r="B28" i="1"/>
  <c r="N29" i="1"/>
  <c r="B29" i="1"/>
  <c r="Z239" i="2" l="1"/>
  <c r="Y240" i="2"/>
  <c r="Z240" i="2" s="1"/>
  <c r="K29" i="1"/>
  <c r="K30" i="1" s="1"/>
  <c r="I29" i="1"/>
  <c r="I30" i="1" s="1"/>
  <c r="M29" i="1"/>
  <c r="M30" i="1" s="1"/>
  <c r="B30" i="1"/>
  <c r="N30" i="1"/>
</calcChain>
</file>

<file path=xl/sharedStrings.xml><?xml version="1.0" encoding="utf-8"?>
<sst xmlns="http://schemas.openxmlformats.org/spreadsheetml/2006/main" count="887" uniqueCount="476">
  <si>
    <t xml:space="preserve">
</t>
  </si>
  <si>
    <t>Додаток №______</t>
  </si>
  <si>
    <t xml:space="preserve">Назва конкурсної програми:  Знакові події </t>
  </si>
  <si>
    <t>Назва ЛОТ-у: Знакові події історії України</t>
  </si>
  <si>
    <t>Назва Заявника: громадська організація "Верховина - квітка Карпат"</t>
  </si>
  <si>
    <t>Назва проєкту: Капітал свободи: 30 років культурної незалежності</t>
  </si>
  <si>
    <t>Дата початку проєкту: 11 червня 2021</t>
  </si>
  <si>
    <t>Дата завершення проєкту: 30 жовтня 2021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</si>
  <si>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</si>
  <si>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</si>
  <si>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</si>
  <si>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</si>
  <si>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</si>
  <si>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</si>
  <si>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</si>
  <si>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</si>
  <si>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</si>
  <si>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</si>
  <si>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</si>
  <si>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</si>
  <si>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</si>
  <si>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</si>
  <si>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</si>
  <si>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</si>
  <si>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</si>
  <si>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</si>
  <si>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</si>
  <si>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</si>
  <si>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</si>
  <si>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</si>
  <si>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</si>
  <si>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</si>
  <si>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</si>
  <si>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</si>
  <si>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</si>
  <si>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</si>
  <si>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</si>
  <si>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</si>
  <si>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</si>
  <si>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</si>
  <si>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</si>
  <si>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</si>
  <si>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</si>
  <si>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</si>
  <si>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</si>
  <si>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</si>
  <si>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</si>
  <si>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</si>
  <si>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</si>
  <si>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</si>
  <si>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</si>
  <si>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</si>
  <si>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</si>
  <si>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</si>
  <si>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</si>
  <si>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</si>
  <si>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</si>
  <si>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</si>
  <si>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</si>
  <si>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</si>
  <si>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</si>
  <si>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</si>
  <si>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</si>
  <si>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</si>
  <si>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</si>
  <si>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</si>
  <si>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</si>
  <si>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</si>
  <si>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</si>
  <si>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</si>
  <si>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</si>
  <si>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</si>
  <si>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</si>
  <si>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</si>
  <si>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</si>
  <si>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</si>
  <si>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</si>
  <si>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</si>
  <si>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</si>
  <si>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</si>
  <si>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</si>
  <si>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</si>
  <si>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</si>
  <si>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</si>
  <si>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</si>
  <si>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</si>
  <si>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</si>
  <si>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</si>
  <si>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</si>
  <si>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</si>
  <si>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</si>
  <si>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Кутащук Надія Іванівна, асистент проекту</t>
  </si>
  <si>
    <t>1.3.2</t>
  </si>
  <si>
    <t>Держипільський Ростислав Любомирович, режисер, куратор музично-театральної частини Форуму</t>
  </si>
  <si>
    <t>1.3.3</t>
  </si>
  <si>
    <t>Сало Ольга Кирилівна, кураторка зустрічей та інтелектуальної програми</t>
  </si>
  <si>
    <t>1.3.4</t>
  </si>
  <si>
    <t>Дзюнько Богдан,технічний директор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</si>
  <si>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</si>
  <si>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</si>
  <si>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</si>
  <si>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</si>
  <si>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</si>
  <si>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</si>
  <si>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</si>
  <si>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</si>
  <si>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</si>
  <si>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</si>
  <si>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Ясиневич Ярина Ярославівна, координатор проєкту</t>
  </si>
  <si>
    <t>1.5.2</t>
  </si>
  <si>
    <t>Типусяк Микола Іванович, комунікаційний менеджер</t>
  </si>
  <si>
    <t>1.5.3</t>
  </si>
  <si>
    <t>Охріменко Ольга Андріївна, менеджер проекту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</si>
  <si>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</si>
  <si>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</si>
  <si>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</si>
  <si>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</si>
  <si>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</si>
  <si>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</si>
  <si>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</si>
  <si>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</si>
  <si>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</si>
  <si>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</si>
  <si>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</si>
  <si>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</si>
  <si>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</si>
  <si>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</si>
  <si>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</si>
  <si>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</si>
  <si>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</si>
  <si>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</si>
  <si>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</si>
  <si>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</si>
  <si>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</si>
  <si>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</si>
  <si>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</si>
  <si>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</si>
  <si>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</si>
  <si>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</si>
  <si>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</si>
  <si>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</si>
  <si>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</si>
  <si>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</si>
  <si>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</si>
  <si>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</si>
  <si>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</si>
  <si>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</si>
  <si>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</si>
  <si>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</si>
  <si>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</si>
  <si>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</si>
  <si>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</si>
  <si>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</si>
  <si>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</si>
  <si>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</si>
  <si>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</si>
  <si>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</si>
  <si>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</si>
  <si>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</si>
  <si>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</si>
  <si>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</si>
  <si>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</si>
  <si>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</si>
  <si>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</si>
  <si>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</si>
  <si>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4.2.1.</t>
  </si>
  <si>
    <t>Оренда конструкції для сцени</t>
  </si>
  <si>
    <t>4.2.1.1</t>
  </si>
  <si>
    <t xml:space="preserve">Ферма алюмінієва квадратного січення </t>
  </si>
  <si>
    <t>мп</t>
  </si>
  <si>
    <t>4.2.1.2</t>
  </si>
  <si>
    <t xml:space="preserve">Кутове з'єднання </t>
  </si>
  <si>
    <t>4.2.1.3</t>
  </si>
  <si>
    <t>Палатка (гримерка)</t>
  </si>
  <si>
    <t>квм</t>
  </si>
  <si>
    <t>4.2.1.4</t>
  </si>
  <si>
    <t xml:space="preserve">Пята/хрестовина опорна </t>
  </si>
  <si>
    <t>4.2.1.5</t>
  </si>
  <si>
    <t xml:space="preserve">Шатер для конференції </t>
  </si>
  <si>
    <t>4.2.1.6</t>
  </si>
  <si>
    <t xml:space="preserve">Підлога в шатрі </t>
  </si>
  <si>
    <t>к-т</t>
  </si>
  <si>
    <t>4.2.1.7</t>
  </si>
  <si>
    <t>Сценічний подіум Layher 60квм</t>
  </si>
  <si>
    <t>4.2.1.8</t>
  </si>
  <si>
    <t xml:space="preserve">Ковролін на підлогу та сценічний подіум </t>
  </si>
  <si>
    <t>4.2.1.9</t>
  </si>
  <si>
    <t xml:space="preserve">Конструкція для банера на сценічному подіумі </t>
  </si>
  <si>
    <t>4.2.1.10</t>
  </si>
  <si>
    <t>Екран на подіумі</t>
  </si>
  <si>
    <t>4.2.1.11</t>
  </si>
  <si>
    <t xml:space="preserve">Сервер та пульт для екрану / для видачі контенту </t>
  </si>
  <si>
    <t>4.2.1.12</t>
  </si>
  <si>
    <t xml:space="preserve">Конструкція під екран на сценічному подіумі </t>
  </si>
  <si>
    <t>4.2.1.13</t>
  </si>
  <si>
    <t>Подіуми  під камери</t>
  </si>
  <si>
    <t>4.2.2</t>
  </si>
  <si>
    <t>Світлове обладнання</t>
  </si>
  <si>
    <t>4.2.2.1</t>
  </si>
  <si>
    <t xml:space="preserve">Прожектор рухомий PowerLite LED wash zoom </t>
  </si>
  <si>
    <t>4.2.2.2</t>
  </si>
  <si>
    <t xml:space="preserve">Прожектор рухомий PowerLite BeamSpot R17 </t>
  </si>
  <si>
    <t>4.2.2.3</t>
  </si>
  <si>
    <t xml:space="preserve">Прожектор заливаючий </t>
  </si>
  <si>
    <t>4.2.2.4</t>
  </si>
  <si>
    <t xml:space="preserve">Прожектор пульсуючий </t>
  </si>
  <si>
    <t>4.2.2.5</t>
  </si>
  <si>
    <t xml:space="preserve">Прожектор осліплюючий </t>
  </si>
  <si>
    <t>4.2.2.6</t>
  </si>
  <si>
    <t xml:space="preserve">Прожектор слідкуючий </t>
  </si>
  <si>
    <t>4.2.2.7</t>
  </si>
  <si>
    <t>Силова та сигнальна комутація</t>
  </si>
  <si>
    <t>4.2.3</t>
  </si>
  <si>
    <t>Звукове обладнання</t>
  </si>
  <si>
    <t>4.2.3.1</t>
  </si>
  <si>
    <t xml:space="preserve">Лебідка електрична </t>
  </si>
  <si>
    <t>4.2.3.2</t>
  </si>
  <si>
    <t>Система підсилення звукового сигналу</t>
  </si>
  <si>
    <t>кВт</t>
  </si>
  <si>
    <t>4.2.3.3</t>
  </si>
  <si>
    <t>Мікшер Yamaha cl5</t>
  </si>
  <si>
    <t>комплект</t>
  </si>
  <si>
    <t>4.2.3.4</t>
  </si>
  <si>
    <t>Мікшер Mackie</t>
  </si>
  <si>
    <t>4.2.3.5</t>
  </si>
  <si>
    <t xml:space="preserve">Монітори вушні </t>
  </si>
  <si>
    <t>4.2.3.6</t>
  </si>
  <si>
    <t xml:space="preserve">Монітори клиновидні </t>
  </si>
  <si>
    <t>4.2.3.7</t>
  </si>
  <si>
    <t xml:space="preserve">Барабани </t>
  </si>
  <si>
    <t>4.2.3.8</t>
  </si>
  <si>
    <t>Звукозахисний екран</t>
  </si>
  <si>
    <t>4.2.3.9</t>
  </si>
  <si>
    <t>Підсилення гітара</t>
  </si>
  <si>
    <t>4.2.3.10</t>
  </si>
  <si>
    <t xml:space="preserve">Підсилення клавішні </t>
  </si>
  <si>
    <t>4.2.3.11</t>
  </si>
  <si>
    <t xml:space="preserve">Підсилення бас </t>
  </si>
  <si>
    <t>4.2.3.12</t>
  </si>
  <si>
    <t>Пюпітри з підсвіткою</t>
  </si>
  <si>
    <t>4.2.3.13</t>
  </si>
  <si>
    <t>Мікрофони інструментальні Shure шнурові вкл стійки</t>
  </si>
  <si>
    <t>4.2.3.14</t>
  </si>
  <si>
    <t>4.2.3.15</t>
  </si>
  <si>
    <t xml:space="preserve">Мікрофони вокальні радіо </t>
  </si>
  <si>
    <t>4.2.3.16</t>
  </si>
  <si>
    <t>4.2.3.17</t>
  </si>
  <si>
    <t>Система керування відеосигналом Edirol HD</t>
  </si>
  <si>
    <t>4.2.3.18</t>
  </si>
  <si>
    <t>4.2.1.19</t>
  </si>
  <si>
    <t xml:space="preserve">Звук (мікрофони, монітори) </t>
  </si>
  <si>
    <t>4.2.4</t>
  </si>
  <si>
    <t>Електрифікація</t>
  </si>
  <si>
    <t>4.2.4.1</t>
  </si>
  <si>
    <t xml:space="preserve">Генератор дизельний </t>
  </si>
  <si>
    <t>4.2.4.2</t>
  </si>
  <si>
    <t>4.2.4.3</t>
  </si>
  <si>
    <t>Оренда генератора</t>
  </si>
  <si>
    <t>4.2.5</t>
  </si>
  <si>
    <t>Оренда техніки для зйомок</t>
  </si>
  <si>
    <t>4.2.5.1</t>
  </si>
  <si>
    <t xml:space="preserve">Система керування відеосигналом </t>
  </si>
  <si>
    <t>4.2.5.2</t>
  </si>
  <si>
    <t>4.2.5.3</t>
  </si>
  <si>
    <t xml:space="preserve">Камери і аксесуари </t>
  </si>
  <si>
    <t xml:space="preserve">зміна </t>
  </si>
  <si>
    <t>4.2.5.4</t>
  </si>
  <si>
    <t>Об'єктиви</t>
  </si>
  <si>
    <t>зміна</t>
  </si>
  <si>
    <t>4.2.5.5</t>
  </si>
  <si>
    <t xml:space="preserve">Система стабілізації </t>
  </si>
  <si>
    <t>4.2.5.6</t>
  </si>
  <si>
    <t>Перехідники для об'єктивів</t>
  </si>
  <si>
    <t>4.2.5.7</t>
  </si>
  <si>
    <t xml:space="preserve">Операторський кран </t>
  </si>
  <si>
    <t>4.2.5.8</t>
  </si>
  <si>
    <t xml:space="preserve">Рації </t>
  </si>
  <si>
    <t>4.2.5.9</t>
  </si>
  <si>
    <t>4.2.5.10</t>
  </si>
  <si>
    <t xml:space="preserve">Пультова </t>
  </si>
  <si>
    <t>4.2.5.11</t>
  </si>
  <si>
    <t>Стрімер/титрувалка</t>
  </si>
  <si>
    <t>4.2.5.12</t>
  </si>
  <si>
    <t>Станція інтернету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</si>
  <si>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</si>
  <si>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</si>
  <si>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</si>
  <si>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</si>
  <si>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</si>
  <si>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</si>
  <si>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</si>
  <si>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</si>
  <si>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</si>
  <si>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</si>
  <si>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</si>
  <si>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</si>
  <si>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Оренда трьохярусної металевої конструкції-декорації</t>
  </si>
  <si>
    <t>4.,4.2</t>
  </si>
  <si>
    <t>Найменування (з деталізацією технічних характеристик)</t>
  </si>
  <si>
    <t>4.4,3</t>
  </si>
  <si>
    <t>4.5</t>
  </si>
  <si>
    <t>Інші об'єкти оренди</t>
  </si>
  <si>
    <t>4.5.1</t>
  </si>
  <si>
    <t xml:space="preserve">Біотуалети </t>
  </si>
  <si>
    <t>4.5.2</t>
  </si>
  <si>
    <t xml:space="preserve">Біоумивальники </t>
  </si>
  <si>
    <t>4.5.3</t>
  </si>
  <si>
    <t xml:space="preserve">Паркани </t>
  </si>
  <si>
    <t>4.5.4</t>
  </si>
  <si>
    <t xml:space="preserve">Оренда стільців </t>
  </si>
  <si>
    <t>днів</t>
  </si>
  <si>
    <t>4.5.5</t>
  </si>
  <si>
    <t>Оренда крісел та столів для модераторів</t>
  </si>
  <si>
    <t>4.5.6</t>
  </si>
  <si>
    <t xml:space="preserve">Шатер Roder для реєстрації учасників </t>
  </si>
  <si>
    <t>4.5.7</t>
  </si>
  <si>
    <t xml:space="preserve">Столи для реєстрації </t>
  </si>
  <si>
    <t>4.5.8</t>
  </si>
  <si>
    <t>Стільці для реєстраторів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</si>
  <si>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</si>
  <si>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</si>
  <si>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</si>
  <si>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</si>
  <si>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</si>
  <si>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(сніданок/обід/вечеря/кава-брейк). І-й день</t>
  </si>
  <si>
    <t>учасн.</t>
  </si>
  <si>
    <t>5.1.2</t>
  </si>
  <si>
    <t>Послуги з харчування (сніданок/обід/вечеря/кава-брейк). ІІ-й день</t>
  </si>
  <si>
    <t>5.1.3</t>
  </si>
  <si>
    <t>Послуги з харчування (сніданок/обід/вечеря/кава-брейк). ІІІ-й день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</si>
  <si>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</si>
  <si>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</si>
  <si>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</si>
  <si>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</si>
  <si>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</si>
  <si>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</si>
  <si>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</si>
  <si>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</si>
  <si>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</si>
  <si>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</si>
  <si>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</si>
  <si>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</si>
  <si>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</si>
  <si>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</si>
  <si>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</si>
  <si>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</si>
  <si>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</si>
  <si>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</si>
  <si>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</si>
  <si>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</si>
  <si>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</si>
  <si>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</si>
  <si>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</si>
  <si>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</si>
  <si>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</si>
  <si>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</si>
  <si>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</si>
  <si>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</si>
  <si>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</si>
  <si>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</si>
  <si>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</si>
  <si>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</si>
  <si>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Виготовлення фотоволу 8х4 м  (друк, конструкція, встановлення) </t>
  </si>
  <si>
    <t>7.2</t>
  </si>
  <si>
    <t>Друк банеру (BRAND WALL) на сценічному подіумі</t>
  </si>
  <si>
    <t>7.3</t>
  </si>
  <si>
    <t>Бейдж Форуму (організатор, гість, преса)</t>
  </si>
  <si>
    <t>7.4</t>
  </si>
  <si>
    <t xml:space="preserve">Брендований шнур для бейджів </t>
  </si>
  <si>
    <t>7.5</t>
  </si>
  <si>
    <t>Програма конференції</t>
  </si>
  <si>
    <t>7.6</t>
  </si>
  <si>
    <t>Дизайн</t>
  </si>
  <si>
    <t>7.7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</si>
  <si>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</si>
  <si>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</si>
  <si>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</si>
  <si>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</si>
  <si>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</si>
  <si>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</si>
  <si>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</si>
  <si>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</si>
  <si>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</si>
  <si>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</si>
  <si>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</si>
  <si>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</si>
  <si>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</si>
  <si>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</si>
  <si>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</si>
  <si>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</si>
  <si>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</si>
  <si>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</si>
  <si>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</si>
  <si>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</si>
  <si>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 xml:space="preserve">Послуги відеофіксації конференції та концертної частини, яка вийде на соціальні мережі та в ефірі телеканалу </t>
  </si>
  <si>
    <t xml:space="preserve">Послуги з організації прямої трансляції, яка вийде на соціальні мережі та в ефірі телеканалу </t>
  </si>
  <si>
    <t>SMM, SO (SEO), в т.ч. реклама в соціальних мережах</t>
  </si>
  <si>
    <t>Створення відеороликів для реклами і просування  (до 30 сек)</t>
  </si>
  <si>
    <t>штук</t>
  </si>
  <si>
    <t>Послуги з розміщення в ефірі телеканалі відеоматеріалів заходу (з повторами)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</si>
  <si>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</si>
  <si>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</si>
  <si>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</si>
  <si>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</si>
  <si>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</si>
  <si>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</si>
  <si>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</si>
  <si>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</si>
  <si>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</si>
  <si>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</si>
  <si>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</si>
  <si>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</si>
  <si>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</si>
  <si>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</si>
  <si>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</si>
  <si>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</si>
  <si>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</si>
  <si>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</si>
  <si>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</si>
  <si>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</si>
  <si>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</si>
  <si>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</si>
  <si>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місяць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</si>
  <si>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</si>
  <si>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</si>
  <si>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</si>
  <si>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</si>
  <si>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</si>
  <si>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</si>
  <si>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</si>
  <si>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</si>
  <si>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</si>
  <si>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</si>
  <si>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</si>
  <si>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</si>
  <si>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</si>
  <si>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</si>
  <si>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</si>
  <si>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</si>
  <si>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</si>
  <si>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</si>
  <si>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</si>
  <si>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</si>
  <si>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</si>
  <si>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Розрахунково-касове обслуговування (відповідно до тарифів обслуговуючого банку)</t>
  </si>
  <si>
    <t>13.4.2</t>
  </si>
  <si>
    <t xml:space="preserve">Транспортні послуги за перевезення техніки </t>
  </si>
  <si>
    <t>вантажівка</t>
  </si>
  <si>
    <t>13.4.3</t>
  </si>
  <si>
    <t xml:space="preserve">Транспортні послуги за перевезення групи </t>
  </si>
  <si>
    <t>легкова</t>
  </si>
  <si>
    <t>13.4.4</t>
  </si>
  <si>
    <t>Послуги з монтажу/демонтажу/вантажні роботи конструкції для сцени</t>
  </si>
  <si>
    <t>13.4.5</t>
  </si>
  <si>
    <t>Послуги з монтажу/демонтажу/вантажні роботи з забезпечення освітлення заходу</t>
  </si>
  <si>
    <t>13.4.6</t>
  </si>
  <si>
    <t>Послуги з монтажу/демонтажу/вантажні роботи з забезпечення звуку заходу</t>
  </si>
  <si>
    <t>13.4.7</t>
  </si>
  <si>
    <t>Послуги з монтажу/демонтажу/вантажні роботи з забезпечення відеозйомки</t>
  </si>
  <si>
    <t>13.4.8</t>
  </si>
  <si>
    <t>Послуги з забезпечення електрофікації заходу</t>
  </si>
  <si>
    <t>13.4.9</t>
  </si>
  <si>
    <t>Послуги з модерування конференцчастини</t>
  </si>
  <si>
    <t>13.4.10</t>
  </si>
  <si>
    <t>Послуги з модерування концертної частини</t>
  </si>
  <si>
    <t>13.4.11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</si>
  <si>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</si>
  <si>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</si>
  <si>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</si>
  <si>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</si>
  <si>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</si>
  <si>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</si>
  <si>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</si>
  <si>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за період з 11 червня по 26 жовтня 2021 року</t>
  </si>
  <si>
    <t>до Договору про надання гранту № 4EVE41-29200</t>
  </si>
  <si>
    <t>від "11"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</si>
</sst>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&quot; &quot;* #,##0.00&quot; &quot;;&quot;-&quot;* #,##0.00&quot; &quot;;&quot; &quot;* &quot;-&quot;??&quot; &quot;"/>
    <numFmt numFmtId="167" formatCode="d\.m"/>
  </numFmts>
  <fonts count="3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" fontId="1" fillId="0" borderId="68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9" fontId="3" fillId="0" borderId="72" xfId="0" applyNumberFormat="1" applyFont="1" applyBorder="1" applyAlignment="1">
      <alignment horizontal="center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5" xfId="0" applyNumberFormat="1" applyFont="1" applyBorder="1" applyAlignment="1">
      <alignment horizontal="right" vertical="top"/>
    </xf>
    <xf numFmtId="0" fontId="1" fillId="0" borderId="75" xfId="0" applyFont="1" applyBorder="1" applyAlignment="1">
      <alignment vertical="top" wrapText="1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6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4" fontId="14" fillId="0" borderId="78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vertical="center"/>
    </xf>
    <xf numFmtId="0" fontId="1" fillId="5" borderId="84" xfId="0" applyFont="1" applyFill="1" applyBorder="1" applyAlignment="1">
      <alignment horizontal="center" vertical="center"/>
    </xf>
    <xf numFmtId="4" fontId="14" fillId="5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2" fillId="6" borderId="8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8" xfId="0" applyFont="1" applyBorder="1" applyAlignment="1">
      <alignment vertical="top" wrapText="1"/>
    </xf>
    <xf numFmtId="0" fontId="4" fillId="0" borderId="77" xfId="0" applyFont="1" applyBorder="1" applyAlignment="1">
      <alignment vertical="top" wrapText="1"/>
    </xf>
    <xf numFmtId="4" fontId="2" fillId="7" borderId="89" xfId="0" applyNumberFormat="1" applyFont="1" applyFill="1" applyBorder="1" applyAlignment="1">
      <alignment horizontal="right" vertical="center"/>
    </xf>
    <xf numFmtId="4" fontId="2" fillId="7" borderId="90" xfId="0" applyNumberFormat="1" applyFont="1" applyFill="1" applyBorder="1" applyAlignment="1">
      <alignment horizontal="right" vertical="center"/>
    </xf>
    <xf numFmtId="4" fontId="14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2" fillId="6" borderId="90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2" fillId="6" borderId="79" xfId="0" applyNumberFormat="1" applyFont="1" applyFill="1" applyBorder="1" applyAlignment="1">
      <alignment horizontal="right" vertical="top"/>
    </xf>
    <xf numFmtId="0" fontId="2" fillId="6" borderId="79" xfId="0" applyFont="1" applyFill="1" applyBorder="1" applyAlignment="1">
      <alignment vertical="top" wrapText="1"/>
    </xf>
    <xf numFmtId="49" fontId="3" fillId="2" borderId="51" xfId="0" applyNumberFormat="1" applyFont="1" applyFill="1" applyBorder="1" applyAlignment="1">
      <alignment horizontal="center" vertical="top"/>
    </xf>
    <xf numFmtId="0" fontId="2" fillId="2" borderId="4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horizontal="center" vertical="top"/>
    </xf>
    <xf numFmtId="4" fontId="2" fillId="2" borderId="46" xfId="0" applyNumberFormat="1" applyFont="1" applyFill="1" applyBorder="1" applyAlignment="1">
      <alignment horizontal="right" vertical="top"/>
    </xf>
    <xf numFmtId="4" fontId="2" fillId="2" borderId="93" xfId="0" applyNumberFormat="1" applyFont="1" applyFill="1" applyBorder="1" applyAlignment="1">
      <alignment horizontal="right" vertical="top"/>
    </xf>
    <xf numFmtId="4" fontId="1" fillId="2" borderId="16" xfId="0" applyNumberFormat="1" applyFont="1" applyFill="1" applyBorder="1" applyAlignment="1">
      <alignment horizontal="right" vertical="top"/>
    </xf>
    <xf numFmtId="4" fontId="1" fillId="2" borderId="18" xfId="0" applyNumberFormat="1" applyFont="1" applyFill="1" applyBorder="1" applyAlignment="1">
      <alignment horizontal="right" vertical="top"/>
    </xf>
    <xf numFmtId="4" fontId="1" fillId="2" borderId="17" xfId="0" applyNumberFormat="1" applyFont="1" applyFill="1" applyBorder="1" applyAlignment="1">
      <alignment horizontal="right" vertical="top"/>
    </xf>
    <xf numFmtId="4" fontId="14" fillId="2" borderId="94" xfId="0" applyNumberFormat="1" applyFont="1" applyFill="1" applyBorder="1" applyAlignment="1">
      <alignment horizontal="right" vertical="top"/>
    </xf>
    <xf numFmtId="10" fontId="14" fillId="2" borderId="49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vertical="top" wrapText="1"/>
    </xf>
    <xf numFmtId="0" fontId="1" fillId="8" borderId="52" xfId="0" applyFont="1" applyFill="1" applyBorder="1" applyAlignment="1">
      <alignment vertical="top"/>
    </xf>
    <xf numFmtId="166" fontId="1" fillId="8" borderId="51" xfId="0" applyNumberFormat="1" applyFont="1" applyFill="1" applyBorder="1" applyAlignment="1">
      <alignment horizontal="center" vertical="top"/>
    </xf>
    <xf numFmtId="165" fontId="1" fillId="8" borderId="57" xfId="0" applyNumberFormat="1" applyFont="1" applyFill="1" applyBorder="1" applyAlignment="1">
      <alignment vertical="top"/>
    </xf>
    <xf numFmtId="166" fontId="1" fillId="8" borderId="55" xfId="0" applyNumberFormat="1" applyFont="1" applyFill="1" applyBorder="1" applyAlignment="1">
      <alignment vertical="top"/>
    </xf>
    <xf numFmtId="4" fontId="1" fillId="0" borderId="95" xfId="0" applyNumberFormat="1" applyFont="1" applyBorder="1" applyAlignment="1">
      <alignment horizontal="right" vertical="top"/>
    </xf>
    <xf numFmtId="4" fontId="1" fillId="0" borderId="76" xfId="0" applyNumberFormat="1" applyFont="1" applyBorder="1" applyAlignment="1">
      <alignment horizontal="right" vertical="top"/>
    </xf>
    <xf numFmtId="0" fontId="1" fillId="8" borderId="96" xfId="0" applyFont="1" applyFill="1" applyBorder="1" applyAlignment="1">
      <alignment vertical="top"/>
    </xf>
    <xf numFmtId="0" fontId="1" fillId="8" borderId="23" xfId="0" applyFont="1" applyFill="1" applyBorder="1" applyAlignment="1">
      <alignment horizontal="center" vertical="top"/>
    </xf>
    <xf numFmtId="166" fontId="1" fillId="8" borderId="97" xfId="0" applyNumberFormat="1" applyFont="1" applyFill="1" applyBorder="1" applyAlignment="1">
      <alignment vertical="top"/>
    </xf>
    <xf numFmtId="166" fontId="1" fillId="8" borderId="26" xfId="0" applyNumberFormat="1" applyFont="1" applyFill="1" applyBorder="1" applyAlignment="1">
      <alignment vertical="top"/>
    </xf>
    <xf numFmtId="4" fontId="1" fillId="0" borderId="98" xfId="0" applyNumberFormat="1" applyFont="1" applyBorder="1" applyAlignment="1">
      <alignment horizontal="right" vertical="top"/>
    </xf>
    <xf numFmtId="4" fontId="14" fillId="0" borderId="77" xfId="0" applyNumberFormat="1" applyFont="1" applyBorder="1" applyAlignment="1">
      <alignment horizontal="right" vertical="top"/>
    </xf>
    <xf numFmtId="4" fontId="14" fillId="0" borderId="26" xfId="0" applyNumberFormat="1" applyFont="1" applyBorder="1" applyAlignment="1">
      <alignment horizontal="right" vertical="top"/>
    </xf>
    <xf numFmtId="4" fontId="1" fillId="0" borderId="91" xfId="0" applyNumberFormat="1" applyFont="1" applyBorder="1" applyAlignment="1">
      <alignment horizontal="right" vertical="top"/>
    </xf>
    <xf numFmtId="0" fontId="4" fillId="8" borderId="96" xfId="0" applyFont="1" applyFill="1" applyBorder="1" applyAlignment="1">
      <alignment vertical="top" wrapText="1"/>
    </xf>
    <xf numFmtId="165" fontId="4" fillId="8" borderId="23" xfId="0" applyNumberFormat="1" applyFont="1" applyFill="1" applyBorder="1" applyAlignment="1">
      <alignment horizontal="center" vertical="top"/>
    </xf>
    <xf numFmtId="1" fontId="4" fillId="8" borderId="97" xfId="0" applyNumberFormat="1" applyFont="1" applyFill="1" applyBorder="1" applyAlignment="1">
      <alignment vertical="top"/>
    </xf>
    <xf numFmtId="4" fontId="4" fillId="8" borderId="26" xfId="0" applyNumberFormat="1" applyFont="1" applyFill="1" applyBorder="1" applyAlignment="1">
      <alignment vertical="top"/>
    </xf>
    <xf numFmtId="4" fontId="4" fillId="8" borderId="26" xfId="0" applyNumberFormat="1" applyFont="1" applyFill="1" applyBorder="1" applyAlignment="1">
      <alignment horizontal="right" vertical="top"/>
    </xf>
    <xf numFmtId="165" fontId="1" fillId="0" borderId="32" xfId="0" applyNumberFormat="1" applyFont="1" applyBorder="1" applyAlignment="1">
      <alignment horizontal="left" vertical="top" wrapText="1"/>
    </xf>
    <xf numFmtId="165" fontId="4" fillId="9" borderId="99" xfId="0" applyNumberFormat="1" applyFont="1" applyFill="1" applyBorder="1" applyAlignment="1">
      <alignment horizontal="center" vertical="top"/>
    </xf>
    <xf numFmtId="1" fontId="4" fillId="9" borderId="57" xfId="0" applyNumberFormat="1" applyFont="1" applyFill="1" applyBorder="1" applyAlignment="1">
      <alignment vertical="top"/>
    </xf>
    <xf numFmtId="4" fontId="4" fillId="0" borderId="22" xfId="0" applyNumberFormat="1" applyFont="1" applyBorder="1" applyAlignment="1">
      <alignment horizontal="right" vertical="top"/>
    </xf>
    <xf numFmtId="165" fontId="1" fillId="0" borderId="59" xfId="0" applyNumberFormat="1" applyFont="1" applyBorder="1" applyAlignment="1">
      <alignment vertical="top" wrapText="1"/>
    </xf>
    <xf numFmtId="165" fontId="4" fillId="9" borderId="23" xfId="0" applyNumberFormat="1" applyFont="1" applyFill="1" applyBorder="1" applyAlignment="1">
      <alignment horizontal="center" vertical="top"/>
    </xf>
    <xf numFmtId="1" fontId="4" fillId="9" borderId="97" xfId="0" applyNumberFormat="1" applyFont="1" applyFill="1" applyBorder="1" applyAlignment="1">
      <alignment vertical="top"/>
    </xf>
    <xf numFmtId="4" fontId="4" fillId="0" borderId="26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center" vertical="top"/>
    </xf>
    <xf numFmtId="165" fontId="1" fillId="0" borderId="77" xfId="0" applyNumberFormat="1" applyFont="1" applyBorder="1" applyAlignment="1">
      <alignment vertical="top" wrapText="1"/>
    </xf>
    <xf numFmtId="165" fontId="4" fillId="9" borderId="72" xfId="0" applyNumberFormat="1" applyFont="1" applyFill="1" applyBorder="1" applyAlignment="1">
      <alignment horizontal="center" vertical="top"/>
    </xf>
    <xf numFmtId="1" fontId="4" fillId="9" borderId="100" xfId="0" applyNumberFormat="1" applyFont="1" applyFill="1" applyBorder="1" applyAlignment="1">
      <alignment vertical="top"/>
    </xf>
    <xf numFmtId="4" fontId="4" fillId="0" borderId="64" xfId="0" applyNumberFormat="1" applyFont="1" applyBorder="1" applyAlignment="1">
      <alignment horizontal="right" vertical="top"/>
    </xf>
    <xf numFmtId="10" fontId="14" fillId="0" borderId="78" xfId="0" applyNumberFormat="1" applyFont="1" applyBorder="1" applyAlignment="1">
      <alignment horizontal="right" vertical="top"/>
    </xf>
    <xf numFmtId="49" fontId="3" fillId="2" borderId="45" xfId="0" applyNumberFormat="1" applyFont="1" applyFill="1" applyBorder="1" applyAlignment="1">
      <alignment horizontal="center" vertical="top"/>
    </xf>
    <xf numFmtId="49" fontId="19" fillId="2" borderId="18" xfId="0" applyNumberFormat="1" applyFont="1" applyFill="1" applyBorder="1" applyAlignment="1">
      <alignment vertical="top"/>
    </xf>
    <xf numFmtId="49" fontId="2" fillId="2" borderId="18" xfId="0" applyNumberFormat="1" applyFont="1" applyFill="1" applyBorder="1" applyAlignment="1">
      <alignment horizontal="center" vertical="top"/>
    </xf>
    <xf numFmtId="166" fontId="2" fillId="2" borderId="18" xfId="0" applyNumberFormat="1" applyFont="1" applyFill="1" applyBorder="1" applyAlignment="1">
      <alignment vertical="top"/>
    </xf>
    <xf numFmtId="4" fontId="2" fillId="2" borderId="49" xfId="0" applyNumberFormat="1" applyFont="1" applyFill="1" applyBorder="1" applyAlignment="1">
      <alignment horizontal="right" vertical="top"/>
    </xf>
    <xf numFmtId="4" fontId="1" fillId="2" borderId="49" xfId="0" applyNumberFormat="1" applyFont="1" applyFill="1" applyBorder="1" applyAlignment="1">
      <alignment horizontal="right" vertical="top"/>
    </xf>
    <xf numFmtId="4" fontId="1" fillId="2" borderId="45" xfId="0" applyNumberFormat="1" applyFont="1" applyFill="1" applyBorder="1" applyAlignment="1">
      <alignment horizontal="right" vertical="top"/>
    </xf>
    <xf numFmtId="4" fontId="1" fillId="2" borderId="46" xfId="0" applyNumberFormat="1" applyFont="1" applyFill="1" applyBorder="1" applyAlignment="1">
      <alignment horizontal="right" vertical="top"/>
    </xf>
    <xf numFmtId="4" fontId="14" fillId="2" borderId="16" xfId="0" applyNumberFormat="1" applyFont="1" applyFill="1" applyBorder="1" applyAlignment="1">
      <alignment horizontal="right" vertical="top"/>
    </xf>
    <xf numFmtId="49" fontId="3" fillId="0" borderId="20" xfId="0" applyNumberFormat="1" applyFont="1" applyBorder="1" applyAlignment="1">
      <alignment horizontal="center" vertical="top"/>
    </xf>
    <xf numFmtId="49" fontId="1" fillId="8" borderId="86" xfId="0" applyNumberFormat="1" applyFont="1" applyFill="1" applyBorder="1" applyAlignment="1">
      <alignment vertical="top"/>
    </xf>
    <xf numFmtId="49" fontId="1" fillId="8" borderId="51" xfId="0" applyNumberFormat="1" applyFont="1" applyFill="1" applyBorder="1" applyAlignment="1">
      <alignment horizontal="center" vertical="top"/>
    </xf>
    <xf numFmtId="166" fontId="1" fillId="8" borderId="57" xfId="0" applyNumberFormat="1" applyFont="1" applyFill="1" applyBorder="1" applyAlignment="1">
      <alignment vertical="top"/>
    </xf>
    <xf numFmtId="4" fontId="1" fillId="0" borderId="101" xfId="0" applyNumberFormat="1" applyFont="1" applyBorder="1" applyAlignment="1">
      <alignment horizontal="right" vertical="top"/>
    </xf>
    <xf numFmtId="49" fontId="3" fillId="0" borderId="24" xfId="0" applyNumberFormat="1" applyFont="1" applyBorder="1" applyAlignment="1">
      <alignment horizontal="center" vertical="top"/>
    </xf>
    <xf numFmtId="49" fontId="1" fillId="8" borderId="102" xfId="0" applyNumberFormat="1" applyFont="1" applyFill="1" applyBorder="1" applyAlignment="1">
      <alignment vertical="top"/>
    </xf>
    <xf numFmtId="49" fontId="1" fillId="8" borderId="23" xfId="0" applyNumberFormat="1" applyFont="1" applyFill="1" applyBorder="1" applyAlignment="1">
      <alignment horizontal="center" vertical="top"/>
    </xf>
    <xf numFmtId="49" fontId="1" fillId="8" borderId="103" xfId="0" applyNumberFormat="1" applyFont="1" applyFill="1" applyBorder="1" applyAlignment="1">
      <alignment vertical="top"/>
    </xf>
    <xf numFmtId="49" fontId="1" fillId="8" borderId="72" xfId="0" applyNumberFormat="1" applyFont="1" applyFill="1" applyBorder="1" applyAlignment="1">
      <alignment horizontal="center" vertical="top"/>
    </xf>
    <xf numFmtId="166" fontId="1" fillId="8" borderId="100" xfId="0" applyNumberFormat="1" applyFont="1" applyFill="1" applyBorder="1" applyAlignment="1">
      <alignment vertical="top"/>
    </xf>
    <xf numFmtId="166" fontId="1" fillId="8" borderId="104" xfId="0" applyNumberFormat="1" applyFont="1" applyFill="1" applyBorder="1" applyAlignment="1">
      <alignment vertical="top"/>
    </xf>
    <xf numFmtId="49" fontId="19" fillId="2" borderId="82" xfId="0" applyNumberFormat="1" applyFont="1" applyFill="1" applyBorder="1" applyAlignment="1">
      <alignment horizontal="center" vertical="top"/>
    </xf>
    <xf numFmtId="49" fontId="20" fillId="2" borderId="16" xfId="0" applyNumberFormat="1" applyFont="1" applyFill="1" applyBorder="1" applyAlignment="1">
      <alignment vertical="top"/>
    </xf>
    <xf numFmtId="49" fontId="20" fillId="2" borderId="18" xfId="0" applyNumberFormat="1" applyFont="1" applyFill="1" applyBorder="1" applyAlignment="1">
      <alignment horizontal="center" vertical="top"/>
    </xf>
    <xf numFmtId="166" fontId="20" fillId="2" borderId="18" xfId="0" applyNumberFormat="1" applyFont="1" applyFill="1" applyBorder="1" applyAlignment="1">
      <alignment vertical="top"/>
    </xf>
    <xf numFmtId="4" fontId="20" fillId="2" borderId="49" xfId="0" applyNumberFormat="1" applyFont="1" applyFill="1" applyBorder="1" applyAlignment="1">
      <alignment horizontal="right" vertical="top"/>
    </xf>
    <xf numFmtId="4" fontId="20" fillId="2" borderId="46" xfId="0" applyNumberFormat="1" applyFont="1" applyFill="1" applyBorder="1" applyAlignment="1">
      <alignment horizontal="right" vertical="top"/>
    </xf>
    <xf numFmtId="49" fontId="19" fillId="8" borderId="68" xfId="0" applyNumberFormat="1" applyFont="1" applyFill="1" applyBorder="1" applyAlignment="1">
      <alignment horizontal="center" vertical="top"/>
    </xf>
    <xf numFmtId="49" fontId="19" fillId="8" borderId="24" xfId="0" applyNumberFormat="1" applyFont="1" applyFill="1" applyBorder="1" applyAlignment="1">
      <alignment horizontal="center" vertical="top"/>
    </xf>
    <xf numFmtId="49" fontId="19" fillId="9" borderId="24" xfId="0" applyNumberFormat="1" applyFont="1" applyFill="1" applyBorder="1" applyAlignment="1">
      <alignment horizontal="center" vertical="top"/>
    </xf>
    <xf numFmtId="49" fontId="19" fillId="8" borderId="54" xfId="0" applyNumberFormat="1" applyFont="1" applyFill="1" applyBorder="1" applyAlignment="1">
      <alignment horizontal="center" vertical="top"/>
    </xf>
    <xf numFmtId="49" fontId="3" fillId="8" borderId="105" xfId="0" applyNumberFormat="1" applyFont="1" applyFill="1" applyBorder="1" applyAlignment="1">
      <alignment horizontal="center" vertical="top"/>
    </xf>
    <xf numFmtId="165" fontId="4" fillId="8" borderId="103" xfId="0" applyNumberFormat="1" applyFont="1" applyFill="1" applyBorder="1" applyAlignment="1">
      <alignment vertical="top"/>
    </xf>
    <xf numFmtId="1" fontId="21" fillId="9" borderId="100" xfId="0" applyNumberFormat="1" applyFont="1" applyFill="1" applyBorder="1" applyAlignment="1">
      <alignment vertical="top"/>
    </xf>
    <xf numFmtId="4" fontId="4" fillId="9" borderId="104" xfId="0" applyNumberFormat="1" applyFont="1" applyFill="1" applyBorder="1" applyAlignment="1">
      <alignment vertical="top"/>
    </xf>
    <xf numFmtId="4" fontId="1" fillId="0" borderId="106" xfId="0" applyNumberFormat="1" applyFont="1" applyBorder="1" applyAlignment="1">
      <alignment horizontal="right" vertical="top"/>
    </xf>
    <xf numFmtId="49" fontId="19" fillId="2" borderId="40" xfId="0" applyNumberFormat="1" applyFont="1" applyFill="1" applyBorder="1" applyAlignment="1">
      <alignment horizontal="center" vertical="top"/>
    </xf>
    <xf numFmtId="49" fontId="20" fillId="2" borderId="18" xfId="0" applyNumberFormat="1" applyFont="1" applyFill="1" applyBorder="1" applyAlignment="1">
      <alignment vertical="top"/>
    </xf>
    <xf numFmtId="49" fontId="3" fillId="0" borderId="51" xfId="0" applyNumberFormat="1" applyFont="1" applyBorder="1" applyAlignment="1">
      <alignment horizontal="center" vertical="top"/>
    </xf>
    <xf numFmtId="49" fontId="1" fillId="8" borderId="52" xfId="0" applyNumberFormat="1" applyFont="1" applyFill="1" applyBorder="1" applyAlignment="1">
      <alignment vertical="top"/>
    </xf>
    <xf numFmtId="49" fontId="1" fillId="8" borderId="96" xfId="0" applyNumberFormat="1" applyFont="1" applyFill="1" applyBorder="1" applyAlignment="1">
      <alignment vertical="top"/>
    </xf>
    <xf numFmtId="165" fontId="4" fillId="8" borderId="107" xfId="0" applyNumberFormat="1" applyFont="1" applyFill="1" applyBorder="1" applyAlignment="1">
      <alignment vertical="top"/>
    </xf>
    <xf numFmtId="165" fontId="4" fillId="9" borderId="108" xfId="0" applyNumberFormat="1" applyFont="1" applyFill="1" applyBorder="1" applyAlignment="1">
      <alignment horizontal="center" vertical="top"/>
    </xf>
    <xf numFmtId="49" fontId="19" fillId="2" borderId="45" xfId="0" applyNumberFormat="1" applyFont="1" applyFill="1" applyBorder="1" applyAlignment="1">
      <alignment horizontal="center" vertical="top"/>
    </xf>
    <xf numFmtId="49" fontId="1" fillId="8" borderId="53" xfId="0" applyNumberFormat="1" applyFont="1" applyFill="1" applyBorder="1" applyAlignment="1">
      <alignment horizontal="center" vertical="top"/>
    </xf>
    <xf numFmtId="166" fontId="1" fillId="8" borderId="54" xfId="0" applyNumberFormat="1" applyFont="1" applyFill="1" applyBorder="1" applyAlignment="1">
      <alignment vertical="top"/>
    </xf>
    <xf numFmtId="49" fontId="1" fillId="8" borderId="109" xfId="0" applyNumberFormat="1" applyFont="1" applyFill="1" applyBorder="1" applyAlignment="1">
      <alignment horizontal="center" vertical="top"/>
    </xf>
    <xf numFmtId="166" fontId="1" fillId="8" borderId="24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06" xfId="0" applyNumberFormat="1" applyFont="1" applyBorder="1" applyAlignment="1">
      <alignment horizontal="center" vertical="top"/>
    </xf>
    <xf numFmtId="166" fontId="1" fillId="0" borderId="24" xfId="0" applyNumberFormat="1" applyFont="1" applyBorder="1" applyAlignment="1">
      <alignment horizontal="center" vertical="top"/>
    </xf>
    <xf numFmtId="166" fontId="1" fillId="0" borderId="26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vertical="top"/>
    </xf>
    <xf numFmtId="49" fontId="1" fillId="0" borderId="58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vertical="top" wrapText="1"/>
    </xf>
    <xf numFmtId="49" fontId="1" fillId="0" borderId="71" xfId="0" applyNumberFormat="1" applyFont="1" applyBorder="1" applyAlignment="1">
      <alignment horizontal="center" vertical="top"/>
    </xf>
    <xf numFmtId="166" fontId="1" fillId="0" borderId="28" xfId="0" applyNumberFormat="1" applyFont="1" applyBorder="1" applyAlignment="1">
      <alignment horizontal="center" vertical="top"/>
    </xf>
    <xf numFmtId="166" fontId="1" fillId="0" borderId="3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7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4" fillId="0" borderId="32" xfId="0" applyNumberFormat="1" applyFont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10" fontId="14" fillId="0" borderId="0" xfId="0" applyNumberFormat="1" applyFont="1" applyAlignment="1">
      <alignment horizontal="right" vertical="top"/>
    </xf>
    <xf numFmtId="0" fontId="1" fillId="0" borderId="110" xfId="0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2" fontId="4" fillId="0" borderId="60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center" vertical="top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111" xfId="0" applyNumberFormat="1" applyFont="1" applyFill="1" applyBorder="1" applyAlignment="1">
      <alignment horizontal="right" vertical="top"/>
    </xf>
    <xf numFmtId="0" fontId="4" fillId="0" borderId="110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111" xfId="0" applyNumberFormat="1" applyFont="1" applyFill="1" applyBorder="1" applyAlignment="1">
      <alignment horizontal="right" vertical="top"/>
    </xf>
    <xf numFmtId="0" fontId="4" fillId="0" borderId="76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110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4" fontId="14" fillId="0" borderId="112" xfId="0" applyNumberFormat="1" applyFont="1" applyBorder="1" applyAlignment="1">
      <alignment horizontal="right" vertical="top"/>
    </xf>
    <xf numFmtId="10" fontId="14" fillId="0" borderId="11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" fillId="8" borderId="97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4" fontId="14" fillId="0" borderId="24" xfId="0" applyNumberFormat="1" applyFont="1" applyBorder="1" applyAlignment="1">
      <alignment horizontal="right" vertical="top"/>
    </xf>
    <xf numFmtId="0" fontId="4" fillId="0" borderId="110" xfId="0" applyFont="1" applyBorder="1" applyAlignment="1">
      <alignment horizontal="left" vertical="top"/>
    </xf>
    <xf numFmtId="4" fontId="4" fillId="8" borderId="97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2" fontId="1" fillId="8" borderId="97" xfId="0" applyNumberFormat="1" applyFont="1" applyFill="1" applyBorder="1" applyAlignment="1">
      <alignment horizontal="right" vertical="top"/>
    </xf>
    <xf numFmtId="0" fontId="4" fillId="0" borderId="113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3" fillId="5" borderId="84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110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114" xfId="0" applyFont="1" applyBorder="1" applyAlignment="1">
      <alignment vertical="top" wrapText="1"/>
    </xf>
    <xf numFmtId="4" fontId="1" fillId="0" borderId="114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115" xfId="0" applyNumberFormat="1" applyFont="1" applyBorder="1" applyAlignment="1">
      <alignment horizontal="right" vertical="top"/>
    </xf>
    <xf numFmtId="10" fontId="14" fillId="0" borderId="115" xfId="0" applyNumberFormat="1" applyFont="1" applyBorder="1" applyAlignment="1">
      <alignment horizontal="right" vertical="top"/>
    </xf>
    <xf numFmtId="4" fontId="2" fillId="7" borderId="47" xfId="0" applyNumberFormat="1" applyFont="1" applyFill="1" applyBorder="1" applyAlignment="1">
      <alignment horizontal="right" vertical="center"/>
    </xf>
    <xf numFmtId="4" fontId="14" fillId="5" borderId="84" xfId="0" applyNumberFormat="1" applyFont="1" applyFill="1" applyBorder="1" applyAlignment="1">
      <alignment horizontal="right" vertical="center"/>
    </xf>
    <xf numFmtId="0" fontId="1" fillId="5" borderId="116" xfId="0" applyFont="1" applyFill="1" applyBorder="1" applyAlignment="1">
      <alignment vertical="center"/>
    </xf>
    <xf numFmtId="165" fontId="2" fillId="0" borderId="117" xfId="0" applyNumberFormat="1" applyFont="1" applyBorder="1" applyAlignment="1">
      <alignment vertical="top"/>
    </xf>
    <xf numFmtId="167" fontId="3" fillId="0" borderId="51" xfId="0" applyNumberFormat="1" applyFont="1" applyBorder="1" applyAlignment="1">
      <alignment horizontal="center" vertical="top"/>
    </xf>
    <xf numFmtId="0" fontId="4" fillId="0" borderId="118" xfId="0" applyFont="1" applyBorder="1" applyAlignment="1">
      <alignment vertical="top" wrapText="1"/>
    </xf>
    <xf numFmtId="4" fontId="1" fillId="0" borderId="112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7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7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top"/>
    </xf>
    <xf numFmtId="0" fontId="1" fillId="0" borderId="117" xfId="0" applyFont="1" applyBorder="1" applyAlignment="1">
      <alignment vertical="top" wrapText="1"/>
    </xf>
    <xf numFmtId="0" fontId="1" fillId="0" borderId="123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98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2" fillId="7" borderId="11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24" xfId="0" applyFont="1" applyFill="1" applyBorder="1" applyAlignment="1">
      <alignment horizontal="left" vertical="top" wrapText="1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11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99" xfId="0" applyNumberFormat="1" applyFont="1" applyFill="1" applyBorder="1" applyAlignment="1">
      <alignment horizontal="center" vertical="top"/>
    </xf>
    <xf numFmtId="0" fontId="2" fillId="6" borderId="124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0" fontId="1" fillId="8" borderId="107" xfId="0" applyFont="1" applyFill="1" applyBorder="1" applyAlignment="1">
      <alignment vertical="top" wrapText="1"/>
    </xf>
    <xf numFmtId="165" fontId="4" fillId="9" borderId="23" xfId="0" applyNumberFormat="1" applyFont="1" applyFill="1" applyBorder="1" applyAlignment="1">
      <alignment horizontal="left" vertical="top"/>
    </xf>
    <xf numFmtId="4" fontId="4" fillId="9" borderId="26" xfId="0" applyNumberFormat="1" applyFont="1" applyFill="1" applyBorder="1" applyAlignment="1">
      <alignment vertical="top"/>
    </xf>
    <xf numFmtId="165" fontId="4" fillId="8" borderId="23" xfId="0" applyNumberFormat="1" applyFont="1" applyFill="1" applyBorder="1" applyAlignment="1">
      <alignment horizontal="left" vertical="top"/>
    </xf>
    <xf numFmtId="2" fontId="1" fillId="8" borderId="26" xfId="0" applyNumberFormat="1" applyFont="1" applyFill="1" applyBorder="1" applyAlignment="1">
      <alignment horizontal="right" vertical="top"/>
    </xf>
    <xf numFmtId="0" fontId="1" fillId="8" borderId="108" xfId="0" applyFont="1" applyFill="1" applyBorder="1" applyAlignment="1">
      <alignment horizontal="center" vertical="top"/>
    </xf>
    <xf numFmtId="4" fontId="1" fillId="8" borderId="100" xfId="0" applyNumberFormat="1" applyFont="1" applyFill="1" applyBorder="1" applyAlignment="1">
      <alignment horizontal="right" vertical="top"/>
    </xf>
    <xf numFmtId="4" fontId="1" fillId="8" borderId="104" xfId="0" applyNumberFormat="1" applyFont="1" applyFill="1" applyBorder="1" applyAlignment="1">
      <alignment horizontal="right" vertical="top"/>
    </xf>
    <xf numFmtId="4" fontId="1" fillId="8" borderId="126" xfId="0" applyNumberFormat="1" applyFont="1" applyFill="1" applyBorder="1" applyAlignment="1">
      <alignment horizontal="right" vertical="top"/>
    </xf>
    <xf numFmtId="49" fontId="3" fillId="8" borderId="108" xfId="0" applyNumberFormat="1" applyFont="1" applyFill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116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83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165" fontId="19" fillId="7" borderId="120" xfId="0" applyNumberFormat="1" applyFont="1" applyFill="1" applyBorder="1" applyAlignment="1">
      <alignment horizontal="left" vertical="center" wrapText="1"/>
    </xf>
    <xf numFmtId="0" fontId="10" fillId="0" borderId="121" xfId="0" applyFont="1" applyBorder="1"/>
    <xf numFmtId="0" fontId="10" fillId="0" borderId="12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27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 vertical="center"/>
    </xf>
    <xf numFmtId="0" fontId="10" fillId="0" borderId="77" xfId="0" applyFont="1" applyBorder="1"/>
    <xf numFmtId="0" fontId="10" fillId="0" borderId="91" xfId="0" applyFont="1" applyBorder="1"/>
    <xf numFmtId="0" fontId="10" fillId="0" borderId="92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workbookViewId="0">
      <selection activeCell="D28" sqref="C28:D28"/>
    </sheetView>
  </sheetViews>
  <sheetFormatPr defaultColWidth="12.58203125" defaultRowHeight="15" customHeight="1" x14ac:dyDescent="0.3"/>
  <cols>
    <col min="1" max="1" width="16" customWidth="1"/>
    <col min="2" max="2" width="14.5" customWidth="1"/>
    <col min="3" max="8" width="20.4140625" customWidth="1"/>
    <col min="9" max="9" width="14.5" customWidth="1"/>
    <col min="10" max="10" width="20.4140625" customWidth="1"/>
    <col min="11" max="11" width="14.5" customWidth="1"/>
    <col min="12" max="12" width="20.4140625" customWidth="1"/>
    <col min="13" max="13" width="14.5" customWidth="1"/>
    <col min="14" max="14" width="20.4140625" customWidth="1"/>
    <col min="15" max="23" width="4.9140625" customWidth="1"/>
    <col min="24" max="26" width="9.58203125" customWidth="1"/>
    <col min="27" max="31" width="11" customWidth="1"/>
  </cols>
  <sheetData>
    <row r="1" spans="1:31" ht="15" customHeight="1" x14ac:dyDescent="0.3">
      <c r="A1" s="477" t="s">
        <v>0</v>
      </c>
      <c r="B1" s="47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77" t="s">
        <v>474</v>
      </c>
      <c r="I2" s="472"/>
      <c r="J2" s="4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77" t="s">
        <v>475</v>
      </c>
      <c r="I3" s="472"/>
      <c r="J3" s="4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 x14ac:dyDescent="0.35">
      <c r="A18" s="8"/>
      <c r="B18" s="478" t="s">
        <v>8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 x14ac:dyDescent="0.35">
      <c r="A19" s="8"/>
      <c r="B19" s="478" t="s">
        <v>9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 x14ac:dyDescent="0.35">
      <c r="A20" s="8"/>
      <c r="B20" s="479" t="s">
        <v>473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80"/>
      <c r="B23" s="473" t="s">
        <v>10</v>
      </c>
      <c r="C23" s="474"/>
      <c r="D23" s="483" t="s">
        <v>11</v>
      </c>
      <c r="E23" s="484"/>
      <c r="F23" s="484"/>
      <c r="G23" s="484"/>
      <c r="H23" s="484"/>
      <c r="I23" s="484"/>
      <c r="J23" s="485"/>
      <c r="K23" s="473" t="s">
        <v>12</v>
      </c>
      <c r="L23" s="474"/>
      <c r="M23" s="473" t="s">
        <v>13</v>
      </c>
      <c r="N23" s="47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81"/>
      <c r="B24" s="475"/>
      <c r="C24" s="476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86" t="s">
        <v>19</v>
      </c>
      <c r="J24" s="476"/>
      <c r="K24" s="475"/>
      <c r="L24" s="476"/>
      <c r="M24" s="475"/>
      <c r="N24" s="47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3">
      <c r="A25" s="482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>C27/N27</f>
        <v>0.61095547296493502</v>
      </c>
      <c r="C27" s="34">
        <f>'Кошторис  витрат'!G240</f>
        <v>2336755</v>
      </c>
      <c r="D27" s="35">
        <v>1488000</v>
      </c>
      <c r="E27" s="36">
        <v>0</v>
      </c>
      <c r="F27" s="36">
        <v>0</v>
      </c>
      <c r="G27" s="36">
        <v>0</v>
      </c>
      <c r="H27" s="36">
        <v>0</v>
      </c>
      <c r="I27" s="37">
        <f>J27/N27</f>
        <v>0.38904452703506498</v>
      </c>
      <c r="J27" s="34">
        <f>D27+E27+F27+G27+H27</f>
        <v>1488000</v>
      </c>
      <c r="K27" s="33">
        <f>L27/N27</f>
        <v>0</v>
      </c>
      <c r="L27" s="34">
        <f>'Кошторис  витрат'!S240</f>
        <v>0</v>
      </c>
      <c r="M27" s="38">
        <v>1</v>
      </c>
      <c r="N27" s="39">
        <f>C27+J27+L27</f>
        <v>3824755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38</v>
      </c>
      <c r="B28" s="41">
        <f>C28/N28</f>
        <v>0.61061093173374281</v>
      </c>
      <c r="C28" s="42">
        <f>'Кошторис  витрат'!J240</f>
        <v>2336029</v>
      </c>
      <c r="D28" s="43">
        <v>1489695.17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0.38938906826625713</v>
      </c>
      <c r="J28" s="42">
        <f>D28+E28+F28+G28+H28</f>
        <v>1489695.17</v>
      </c>
      <c r="K28" s="41">
        <f>L28/N28</f>
        <v>0</v>
      </c>
      <c r="L28" s="42">
        <f>'Кошторис  витрат'!V240</f>
        <v>0</v>
      </c>
      <c r="M28" s="46">
        <v>1</v>
      </c>
      <c r="N28" s="47">
        <f>C28+J28+L28</f>
        <v>3825724.17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39</v>
      </c>
      <c r="B29" s="49">
        <f>C29/N29</f>
        <v>0.54046105605050798</v>
      </c>
      <c r="C29" s="50">
        <f>C28*75%</f>
        <v>1752021.75</v>
      </c>
      <c r="D29" s="43">
        <v>1489695.17</v>
      </c>
      <c r="E29" s="51">
        <v>0</v>
      </c>
      <c r="F29" s="51">
        <v>0</v>
      </c>
      <c r="G29" s="51">
        <v>0</v>
      </c>
      <c r="H29" s="51">
        <v>0</v>
      </c>
      <c r="I29" s="52">
        <f>J29/N29</f>
        <v>0.45953894394949202</v>
      </c>
      <c r="J29" s="50">
        <f>D29+E29+F29+G29+H29</f>
        <v>1489695.17</v>
      </c>
      <c r="K29" s="49">
        <f>L29/N29</f>
        <v>0</v>
      </c>
      <c r="L29" s="50">
        <v>0</v>
      </c>
      <c r="M29" s="53">
        <f>(N29*M28)/N28</f>
        <v>0.84734726706656427</v>
      </c>
      <c r="N29" s="54">
        <f>C29+J29+L29</f>
        <v>3241716.92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5" t="s">
        <v>40</v>
      </c>
      <c r="B30" s="56">
        <f t="shared" ref="B30:N30" si="0">B28-B29</f>
        <v>7.014987568323483E-2</v>
      </c>
      <c r="C30" s="57">
        <f t="shared" si="0"/>
        <v>584007.25</v>
      </c>
      <c r="D30" s="58">
        <f t="shared" si="0"/>
        <v>0</v>
      </c>
      <c r="E30" s="59">
        <f t="shared" si="0"/>
        <v>0</v>
      </c>
      <c r="F30" s="59">
        <f t="shared" si="0"/>
        <v>0</v>
      </c>
      <c r="G30" s="59">
        <f t="shared" si="0"/>
        <v>0</v>
      </c>
      <c r="H30" s="59">
        <f t="shared" si="0"/>
        <v>0</v>
      </c>
      <c r="I30" s="60">
        <f t="shared" si="0"/>
        <v>-7.0149875683234886E-2</v>
      </c>
      <c r="J30" s="57">
        <f t="shared" si="0"/>
        <v>0</v>
      </c>
      <c r="K30" s="61">
        <f t="shared" si="0"/>
        <v>0</v>
      </c>
      <c r="L30" s="57">
        <f t="shared" si="0"/>
        <v>0</v>
      </c>
      <c r="M30" s="62">
        <f t="shared" si="0"/>
        <v>0.15265273293343573</v>
      </c>
      <c r="N30" s="63">
        <f t="shared" si="0"/>
        <v>584007.25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64"/>
      <c r="B32" s="64" t="s">
        <v>41</v>
      </c>
      <c r="C32" s="487"/>
      <c r="D32" s="488"/>
      <c r="E32" s="488"/>
      <c r="F32" s="64"/>
      <c r="G32" s="65"/>
      <c r="H32" s="65"/>
      <c r="I32" s="66"/>
      <c r="J32" s="487"/>
      <c r="K32" s="488"/>
      <c r="L32" s="488"/>
      <c r="M32" s="488"/>
      <c r="N32" s="48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35">
      <c r="A33" s="5"/>
      <c r="B33" s="5"/>
      <c r="C33" s="5"/>
      <c r="D33" s="67" t="s">
        <v>42</v>
      </c>
      <c r="E33" s="5"/>
      <c r="F33" s="68"/>
      <c r="G33" s="471" t="s">
        <v>43</v>
      </c>
      <c r="H33" s="472"/>
      <c r="I33" s="13"/>
      <c r="J33" s="471" t="s">
        <v>44</v>
      </c>
      <c r="K33" s="472"/>
      <c r="L33" s="472"/>
      <c r="M33" s="472"/>
      <c r="N33" s="47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abSelected="1" zoomScale="71" zoomScaleNormal="71" workbookViewId="0">
      <pane ySplit="10" topLeftCell="A228" activePane="bottomLeft" state="frozen"/>
      <selection pane="bottomLeft" activeCell="J228" sqref="J228"/>
    </sheetView>
  </sheetViews>
  <sheetFormatPr defaultColWidth="12.58203125" defaultRowHeight="15" customHeight="1" outlineLevelCol="1" x14ac:dyDescent="0.3"/>
  <cols>
    <col min="1" max="1" width="9.1640625" customWidth="1"/>
    <col min="2" max="2" width="5.6640625" customWidth="1"/>
    <col min="3" max="3" width="38.58203125" customWidth="1"/>
    <col min="4" max="4" width="8.58203125" customWidth="1"/>
    <col min="5" max="5" width="9.5" customWidth="1"/>
    <col min="6" max="6" width="13" customWidth="1"/>
    <col min="7" max="7" width="14.08203125" customWidth="1"/>
    <col min="8" max="8" width="9.5" customWidth="1"/>
    <col min="9" max="9" width="13" customWidth="1"/>
    <col min="10" max="10" width="14.08203125" customWidth="1"/>
    <col min="11" max="11" width="9.5" customWidth="1" outlineLevel="1"/>
    <col min="12" max="12" width="13" customWidth="1" outlineLevel="1"/>
    <col min="13" max="13" width="14.08203125" customWidth="1" outlineLevel="1"/>
    <col min="14" max="14" width="9.5" customWidth="1" outlineLevel="1"/>
    <col min="15" max="15" width="13" customWidth="1" outlineLevel="1"/>
    <col min="16" max="16" width="14.08203125" customWidth="1" outlineLevel="1"/>
    <col min="17" max="17" width="9.5" customWidth="1" outlineLevel="1"/>
    <col min="18" max="18" width="13" customWidth="1" outlineLevel="1"/>
    <col min="19" max="19" width="14.08203125" customWidth="1" outlineLevel="1"/>
    <col min="20" max="20" width="9.5" customWidth="1" outlineLevel="1"/>
    <col min="21" max="21" width="13" customWidth="1" outlineLevel="1"/>
    <col min="22" max="22" width="14.08203125" customWidth="1" outlineLevel="1"/>
    <col min="23" max="25" width="11" customWidth="1"/>
    <col min="26" max="26" width="11.9140625" customWidth="1"/>
    <col min="27" max="27" width="16.6640625" customWidth="1"/>
    <col min="28" max="28" width="14" customWidth="1"/>
    <col min="29" max="33" width="5.08203125" customWidth="1"/>
  </cols>
  <sheetData>
    <row r="1" spans="1:33" ht="15.5" x14ac:dyDescent="0.35">
      <c r="A1" s="490" t="s">
        <v>45</v>
      </c>
      <c r="B1" s="472"/>
      <c r="C1" s="472"/>
      <c r="D1" s="472"/>
      <c r="E1" s="472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9.5" customHeight="1" x14ac:dyDescent="0.3">
      <c r="A2" s="71" t="str">
        <f>Фінансування!A12</f>
        <v>Назва Заявника: громадська організація "Верховина - квітка Карпат"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"/>
      <c r="AB2" s="1"/>
      <c r="AC2" s="1"/>
      <c r="AD2" s="1"/>
      <c r="AE2" s="1"/>
      <c r="AF2" s="1"/>
      <c r="AG2" s="1"/>
    </row>
    <row r="3" spans="1:33" ht="19.5" customHeight="1" x14ac:dyDescent="0.3">
      <c r="A3" s="3" t="str">
        <f>Фінансування!A13</f>
        <v>Назва проєкту: Капітал свободи: 30 років культурної незалежності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"/>
      <c r="AB3" s="1"/>
      <c r="AC3" s="1"/>
      <c r="AD3" s="1"/>
      <c r="AE3" s="1"/>
      <c r="AF3" s="1"/>
      <c r="AG3" s="1"/>
    </row>
    <row r="4" spans="1:33" ht="19.5" customHeight="1" x14ac:dyDescent="0.3">
      <c r="A4" s="3" t="str">
        <f>Фінансування!A14</f>
        <v>Дата початку проєкту: 11 червня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3">
      <c r="A5" s="3" t="str">
        <f>Фінансування!A15</f>
        <v>Дата завершення проєкту: 30 жовтня 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3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3">
      <c r="A7" s="491" t="s">
        <v>46</v>
      </c>
      <c r="B7" s="493" t="s">
        <v>47</v>
      </c>
      <c r="C7" s="496" t="s">
        <v>48</v>
      </c>
      <c r="D7" s="496" t="s">
        <v>49</v>
      </c>
      <c r="E7" s="489" t="s">
        <v>50</v>
      </c>
      <c r="F7" s="484"/>
      <c r="G7" s="484"/>
      <c r="H7" s="484"/>
      <c r="I7" s="484"/>
      <c r="J7" s="485"/>
      <c r="K7" s="489" t="s">
        <v>51</v>
      </c>
      <c r="L7" s="484"/>
      <c r="M7" s="484"/>
      <c r="N7" s="484"/>
      <c r="O7" s="484"/>
      <c r="P7" s="485"/>
      <c r="Q7" s="489" t="s">
        <v>52</v>
      </c>
      <c r="R7" s="484"/>
      <c r="S7" s="484"/>
      <c r="T7" s="484"/>
      <c r="U7" s="484"/>
      <c r="V7" s="485"/>
      <c r="W7" s="511" t="s">
        <v>53</v>
      </c>
      <c r="X7" s="484"/>
      <c r="Y7" s="484"/>
      <c r="Z7" s="485"/>
      <c r="AA7" s="512" t="s">
        <v>54</v>
      </c>
      <c r="AB7" s="1"/>
      <c r="AC7" s="1"/>
      <c r="AD7" s="1"/>
      <c r="AE7" s="1"/>
      <c r="AF7" s="1"/>
      <c r="AG7" s="1"/>
    </row>
    <row r="8" spans="1:33" ht="42" customHeight="1" x14ac:dyDescent="0.3">
      <c r="A8" s="481"/>
      <c r="B8" s="494"/>
      <c r="C8" s="497"/>
      <c r="D8" s="497"/>
      <c r="E8" s="505" t="s">
        <v>55</v>
      </c>
      <c r="F8" s="484"/>
      <c r="G8" s="485"/>
      <c r="H8" s="505" t="s">
        <v>56</v>
      </c>
      <c r="I8" s="484"/>
      <c r="J8" s="485"/>
      <c r="K8" s="505" t="s">
        <v>55</v>
      </c>
      <c r="L8" s="484"/>
      <c r="M8" s="485"/>
      <c r="N8" s="505" t="s">
        <v>56</v>
      </c>
      <c r="O8" s="484"/>
      <c r="P8" s="485"/>
      <c r="Q8" s="505" t="s">
        <v>55</v>
      </c>
      <c r="R8" s="484"/>
      <c r="S8" s="485"/>
      <c r="T8" s="505" t="s">
        <v>56</v>
      </c>
      <c r="U8" s="484"/>
      <c r="V8" s="485"/>
      <c r="W8" s="512" t="s">
        <v>57</v>
      </c>
      <c r="X8" s="512" t="s">
        <v>58</v>
      </c>
      <c r="Y8" s="511" t="s">
        <v>59</v>
      </c>
      <c r="Z8" s="485"/>
      <c r="AA8" s="481"/>
      <c r="AB8" s="1"/>
      <c r="AC8" s="1"/>
      <c r="AD8" s="1"/>
      <c r="AE8" s="1"/>
      <c r="AF8" s="1"/>
      <c r="AG8" s="1"/>
    </row>
    <row r="9" spans="1:33" ht="30" customHeight="1" x14ac:dyDescent="0.3">
      <c r="A9" s="492"/>
      <c r="B9" s="495"/>
      <c r="C9" s="498"/>
      <c r="D9" s="498"/>
      <c r="E9" s="83" t="s">
        <v>60</v>
      </c>
      <c r="F9" s="84" t="s">
        <v>61</v>
      </c>
      <c r="G9" s="85" t="s">
        <v>62</v>
      </c>
      <c r="H9" s="83" t="s">
        <v>60</v>
      </c>
      <c r="I9" s="84" t="s">
        <v>61</v>
      </c>
      <c r="J9" s="85" t="s">
        <v>63</v>
      </c>
      <c r="K9" s="83" t="s">
        <v>60</v>
      </c>
      <c r="L9" s="84" t="s">
        <v>64</v>
      </c>
      <c r="M9" s="85" t="s">
        <v>65</v>
      </c>
      <c r="N9" s="83" t="s">
        <v>60</v>
      </c>
      <c r="O9" s="84" t="s">
        <v>64</v>
      </c>
      <c r="P9" s="85" t="s">
        <v>66</v>
      </c>
      <c r="Q9" s="83" t="s">
        <v>60</v>
      </c>
      <c r="R9" s="84" t="s">
        <v>64</v>
      </c>
      <c r="S9" s="85" t="s">
        <v>67</v>
      </c>
      <c r="T9" s="83" t="s">
        <v>60</v>
      </c>
      <c r="U9" s="84" t="s">
        <v>64</v>
      </c>
      <c r="V9" s="85" t="s">
        <v>68</v>
      </c>
      <c r="W9" s="482"/>
      <c r="X9" s="482"/>
      <c r="Y9" s="86" t="s">
        <v>69</v>
      </c>
      <c r="Z9" s="87" t="s">
        <v>20</v>
      </c>
      <c r="AA9" s="482"/>
      <c r="AB9" s="1"/>
      <c r="AC9" s="1"/>
      <c r="AD9" s="1"/>
      <c r="AE9" s="1"/>
      <c r="AF9" s="1"/>
      <c r="AG9" s="1"/>
    </row>
    <row r="10" spans="1:33" ht="24.75" customHeight="1" x14ac:dyDescent="0.3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2" t="s">
        <v>70</v>
      </c>
      <c r="B11" s="93"/>
      <c r="C11" s="94" t="s">
        <v>71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3">
      <c r="A12" s="100" t="s">
        <v>72</v>
      </c>
      <c r="B12" s="101">
        <v>1</v>
      </c>
      <c r="C12" s="102" t="s">
        <v>73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7"/>
      <c r="AD12" s="7"/>
      <c r="AE12" s="7"/>
      <c r="AF12" s="7"/>
      <c r="AG12" s="7"/>
    </row>
    <row r="13" spans="1:33" ht="30" customHeight="1" x14ac:dyDescent="0.3">
      <c r="A13" s="107" t="s">
        <v>74</v>
      </c>
      <c r="B13" s="108" t="s">
        <v>75</v>
      </c>
      <c r="C13" s="109" t="s">
        <v>76</v>
      </c>
      <c r="D13" s="110"/>
      <c r="E13" s="111">
        <f>SUM(E14:E16)</f>
        <v>0</v>
      </c>
      <c r="F13" s="112"/>
      <c r="G13" s="113">
        <f>SUM(G14:G16)</f>
        <v>0</v>
      </c>
      <c r="H13" s="111">
        <f>SUM(H14:H16)</f>
        <v>0</v>
      </c>
      <c r="I13" s="112"/>
      <c r="J13" s="113">
        <f>SUM(J14:J16)</f>
        <v>0</v>
      </c>
      <c r="K13" s="111">
        <f>SUM(K14:K16)</f>
        <v>0</v>
      </c>
      <c r="L13" s="112"/>
      <c r="M13" s="113">
        <f>SUM(M14:M16)</f>
        <v>0</v>
      </c>
      <c r="N13" s="111">
        <f>SUM(N14:N16)</f>
        <v>0</v>
      </c>
      <c r="O13" s="112"/>
      <c r="P13" s="113">
        <f>SUM(P14:P16)</f>
        <v>0</v>
      </c>
      <c r="Q13" s="111">
        <f>SUM(Q14:Q16)</f>
        <v>0</v>
      </c>
      <c r="R13" s="112"/>
      <c r="S13" s="113">
        <f>SUM(S14:S16)</f>
        <v>0</v>
      </c>
      <c r="T13" s="111">
        <f>SUM(T14:T16)</f>
        <v>0</v>
      </c>
      <c r="U13" s="112"/>
      <c r="V13" s="113">
        <f>SUM(V14:V16)</f>
        <v>0</v>
      </c>
      <c r="W13" s="113">
        <f>SUM(W14:W16)</f>
        <v>0</v>
      </c>
      <c r="X13" s="113">
        <f>SUM(X14:X16)</f>
        <v>0</v>
      </c>
      <c r="Y13" s="114">
        <f t="shared" ref="Y13:Y34" si="0">W13-X13</f>
        <v>0</v>
      </c>
      <c r="Z13" s="115">
        <v>0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3">
      <c r="A14" s="118" t="s">
        <v>77</v>
      </c>
      <c r="B14" s="119" t="s">
        <v>78</v>
      </c>
      <c r="C14" s="120" t="s">
        <v>79</v>
      </c>
      <c r="D14" s="121" t="s">
        <v>80</v>
      </c>
      <c r="E14" s="122"/>
      <c r="F14" s="123"/>
      <c r="G14" s="124">
        <f>E14*F14</f>
        <v>0</v>
      </c>
      <c r="H14" s="122"/>
      <c r="I14" s="123"/>
      <c r="J14" s="124">
        <f>H14*I14</f>
        <v>0</v>
      </c>
      <c r="K14" s="122"/>
      <c r="L14" s="123"/>
      <c r="M14" s="124">
        <f>K14*L14</f>
        <v>0</v>
      </c>
      <c r="N14" s="122"/>
      <c r="O14" s="123"/>
      <c r="P14" s="124">
        <f>N14*O14</f>
        <v>0</v>
      </c>
      <c r="Q14" s="122"/>
      <c r="R14" s="123"/>
      <c r="S14" s="124">
        <f>Q14*R14</f>
        <v>0</v>
      </c>
      <c r="T14" s="122"/>
      <c r="U14" s="123"/>
      <c r="V14" s="124">
        <f>T14*U14</f>
        <v>0</v>
      </c>
      <c r="W14" s="125">
        <f>G14+M14+S14</f>
        <v>0</v>
      </c>
      <c r="X14" s="126">
        <f>J14+P14+V14</f>
        <v>0</v>
      </c>
      <c r="Y14" s="126">
        <f t="shared" si="0"/>
        <v>0</v>
      </c>
      <c r="Z14" s="127">
        <v>0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3">
      <c r="A15" s="118" t="s">
        <v>77</v>
      </c>
      <c r="B15" s="119" t="s">
        <v>81</v>
      </c>
      <c r="C15" s="120" t="s">
        <v>79</v>
      </c>
      <c r="D15" s="121" t="s">
        <v>80</v>
      </c>
      <c r="E15" s="122"/>
      <c r="F15" s="123"/>
      <c r="G15" s="124">
        <f>E15*F15</f>
        <v>0</v>
      </c>
      <c r="H15" s="122"/>
      <c r="I15" s="123"/>
      <c r="J15" s="124">
        <f>H15*I15</f>
        <v>0</v>
      </c>
      <c r="K15" s="122"/>
      <c r="L15" s="123"/>
      <c r="M15" s="124">
        <f>K15*L15</f>
        <v>0</v>
      </c>
      <c r="N15" s="122"/>
      <c r="O15" s="123"/>
      <c r="P15" s="124">
        <f>N15*O15</f>
        <v>0</v>
      </c>
      <c r="Q15" s="122"/>
      <c r="R15" s="123"/>
      <c r="S15" s="124">
        <f>Q15*R15</f>
        <v>0</v>
      </c>
      <c r="T15" s="122"/>
      <c r="U15" s="123"/>
      <c r="V15" s="124">
        <f>T15*U15</f>
        <v>0</v>
      </c>
      <c r="W15" s="125">
        <f>G15+M15+S15</f>
        <v>0</v>
      </c>
      <c r="X15" s="126">
        <f>J15+P15+V15</f>
        <v>0</v>
      </c>
      <c r="Y15" s="126">
        <f t="shared" si="0"/>
        <v>0</v>
      </c>
      <c r="Z15" s="127">
        <v>0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3">
      <c r="A16" s="131" t="s">
        <v>77</v>
      </c>
      <c r="B16" s="132" t="s">
        <v>82</v>
      </c>
      <c r="C16" s="120" t="s">
        <v>79</v>
      </c>
      <c r="D16" s="133" t="s">
        <v>80</v>
      </c>
      <c r="E16" s="134"/>
      <c r="F16" s="135"/>
      <c r="G16" s="136">
        <f>E16*F16</f>
        <v>0</v>
      </c>
      <c r="H16" s="134"/>
      <c r="I16" s="135"/>
      <c r="J16" s="136">
        <f>H16*I16</f>
        <v>0</v>
      </c>
      <c r="K16" s="134"/>
      <c r="L16" s="135"/>
      <c r="M16" s="136">
        <f>K16*L16</f>
        <v>0</v>
      </c>
      <c r="N16" s="134"/>
      <c r="O16" s="135"/>
      <c r="P16" s="136">
        <f>N16*O16</f>
        <v>0</v>
      </c>
      <c r="Q16" s="134"/>
      <c r="R16" s="123"/>
      <c r="S16" s="136">
        <f>Q16*R16</f>
        <v>0</v>
      </c>
      <c r="T16" s="134"/>
      <c r="U16" s="123"/>
      <c r="V16" s="136">
        <f>T16*U16</f>
        <v>0</v>
      </c>
      <c r="W16" s="137">
        <f>G16+M16+S16</f>
        <v>0</v>
      </c>
      <c r="X16" s="126">
        <f>J16+P16+V16</f>
        <v>0</v>
      </c>
      <c r="Y16" s="126">
        <f t="shared" si="0"/>
        <v>0</v>
      </c>
      <c r="Z16" s="127">
        <v>0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3">
      <c r="A17" s="107" t="s">
        <v>74</v>
      </c>
      <c r="B17" s="108" t="s">
        <v>83</v>
      </c>
      <c r="C17" s="139" t="s">
        <v>84</v>
      </c>
      <c r="D17" s="140"/>
      <c r="E17" s="141">
        <f>SUM(E18:E20)</f>
        <v>0</v>
      </c>
      <c r="F17" s="142"/>
      <c r="G17" s="143">
        <f>SUM(G18:G20)</f>
        <v>0</v>
      </c>
      <c r="H17" s="141">
        <f>SUM(H18:H20)</f>
        <v>0</v>
      </c>
      <c r="I17" s="142"/>
      <c r="J17" s="143">
        <f>SUM(J18:J20)</f>
        <v>0</v>
      </c>
      <c r="K17" s="141">
        <f>SUM(K18:K20)</f>
        <v>0</v>
      </c>
      <c r="L17" s="142"/>
      <c r="M17" s="143">
        <f>SUM(M18:M20)</f>
        <v>0</v>
      </c>
      <c r="N17" s="141">
        <f>SUM(N18:N20)</f>
        <v>0</v>
      </c>
      <c r="O17" s="142"/>
      <c r="P17" s="143">
        <f>SUM(P18:P20)</f>
        <v>0</v>
      </c>
      <c r="Q17" s="141">
        <f>SUM(Q18:Q20)</f>
        <v>0</v>
      </c>
      <c r="R17" s="142"/>
      <c r="S17" s="143">
        <f>SUM(S18:S20)</f>
        <v>0</v>
      </c>
      <c r="T17" s="141">
        <f>SUM(T18:T20)</f>
        <v>0</v>
      </c>
      <c r="U17" s="142"/>
      <c r="V17" s="143">
        <f>SUM(V18:V20)</f>
        <v>0</v>
      </c>
      <c r="W17" s="143">
        <f>SUM(W18:W20)</f>
        <v>0</v>
      </c>
      <c r="X17" s="144">
        <f>SUM(X18:X20)</f>
        <v>0</v>
      </c>
      <c r="Y17" s="144">
        <f t="shared" si="0"/>
        <v>0</v>
      </c>
      <c r="Z17" s="144">
        <v>0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3">
      <c r="A18" s="118" t="s">
        <v>77</v>
      </c>
      <c r="B18" s="119" t="s">
        <v>85</v>
      </c>
      <c r="C18" s="120" t="s">
        <v>79</v>
      </c>
      <c r="D18" s="121" t="s">
        <v>80</v>
      </c>
      <c r="E18" s="122"/>
      <c r="F18" s="123"/>
      <c r="G18" s="124">
        <f>E18*F18</f>
        <v>0</v>
      </c>
      <c r="H18" s="122"/>
      <c r="I18" s="123"/>
      <c r="J18" s="124">
        <f>H18*I18</f>
        <v>0</v>
      </c>
      <c r="K18" s="122"/>
      <c r="L18" s="123"/>
      <c r="M18" s="124">
        <f>K18*L18</f>
        <v>0</v>
      </c>
      <c r="N18" s="122"/>
      <c r="O18" s="123"/>
      <c r="P18" s="124">
        <f>N18*O18</f>
        <v>0</v>
      </c>
      <c r="Q18" s="122"/>
      <c r="R18" s="123"/>
      <c r="S18" s="124">
        <f>Q18*R18</f>
        <v>0</v>
      </c>
      <c r="T18" s="122"/>
      <c r="U18" s="123"/>
      <c r="V18" s="124">
        <f>T18*U18</f>
        <v>0</v>
      </c>
      <c r="W18" s="125">
        <f>G18+M18+S18</f>
        <v>0</v>
      </c>
      <c r="X18" s="126">
        <f>J18+P18+V18</f>
        <v>0</v>
      </c>
      <c r="Y18" s="126">
        <f t="shared" si="0"/>
        <v>0</v>
      </c>
      <c r="Z18" s="127">
        <v>0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3">
      <c r="A19" s="118" t="s">
        <v>77</v>
      </c>
      <c r="B19" s="119" t="s">
        <v>86</v>
      </c>
      <c r="C19" s="120" t="s">
        <v>79</v>
      </c>
      <c r="D19" s="121" t="s">
        <v>80</v>
      </c>
      <c r="E19" s="122"/>
      <c r="F19" s="123"/>
      <c r="G19" s="124">
        <f>E19*F19</f>
        <v>0</v>
      </c>
      <c r="H19" s="122"/>
      <c r="I19" s="123"/>
      <c r="J19" s="124">
        <f>H19*I19</f>
        <v>0</v>
      </c>
      <c r="K19" s="122"/>
      <c r="L19" s="123"/>
      <c r="M19" s="124">
        <f>K19*L19</f>
        <v>0</v>
      </c>
      <c r="N19" s="122"/>
      <c r="O19" s="123"/>
      <c r="P19" s="124">
        <f>N19*O19</f>
        <v>0</v>
      </c>
      <c r="Q19" s="122"/>
      <c r="R19" s="123"/>
      <c r="S19" s="124">
        <f>Q19*R19</f>
        <v>0</v>
      </c>
      <c r="T19" s="122"/>
      <c r="U19" s="123"/>
      <c r="V19" s="124">
        <f>T19*U19</f>
        <v>0</v>
      </c>
      <c r="W19" s="125">
        <f>G19+M19+S19</f>
        <v>0</v>
      </c>
      <c r="X19" s="126">
        <f>J19+P19+V19</f>
        <v>0</v>
      </c>
      <c r="Y19" s="126">
        <f t="shared" si="0"/>
        <v>0</v>
      </c>
      <c r="Z19" s="127">
        <v>0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3">
      <c r="A20" s="146" t="s">
        <v>77</v>
      </c>
      <c r="B20" s="132" t="s">
        <v>87</v>
      </c>
      <c r="C20" s="120" t="s">
        <v>79</v>
      </c>
      <c r="D20" s="147" t="s">
        <v>80</v>
      </c>
      <c r="E20" s="148"/>
      <c r="F20" s="149"/>
      <c r="G20" s="150">
        <f>E20*F20</f>
        <v>0</v>
      </c>
      <c r="H20" s="148"/>
      <c r="I20" s="149"/>
      <c r="J20" s="150">
        <f>H20*I20</f>
        <v>0</v>
      </c>
      <c r="K20" s="148"/>
      <c r="L20" s="149"/>
      <c r="M20" s="150">
        <f>K20*L20</f>
        <v>0</v>
      </c>
      <c r="N20" s="148"/>
      <c r="O20" s="149"/>
      <c r="P20" s="150">
        <f>N20*O20</f>
        <v>0</v>
      </c>
      <c r="Q20" s="148"/>
      <c r="R20" s="149"/>
      <c r="S20" s="150">
        <f>Q20*R20</f>
        <v>0</v>
      </c>
      <c r="T20" s="148"/>
      <c r="U20" s="149"/>
      <c r="V20" s="150">
        <f>T20*U20</f>
        <v>0</v>
      </c>
      <c r="W20" s="137">
        <f>G20+M20+S20</f>
        <v>0</v>
      </c>
      <c r="X20" s="126">
        <f>J20+P20+V20</f>
        <v>0</v>
      </c>
      <c r="Y20" s="126">
        <f t="shared" si="0"/>
        <v>0</v>
      </c>
      <c r="Z20" s="127">
        <v>0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3">
      <c r="A21" s="107" t="s">
        <v>74</v>
      </c>
      <c r="B21" s="108" t="s">
        <v>88</v>
      </c>
      <c r="C21" s="152" t="s">
        <v>89</v>
      </c>
      <c r="D21" s="140"/>
      <c r="E21" s="141">
        <f>SUM(E22:E24)</f>
        <v>6</v>
      </c>
      <c r="F21" s="142"/>
      <c r="G21" s="143">
        <f>SUM(G22:G25)</f>
        <v>194000</v>
      </c>
      <c r="H21" s="141">
        <f>SUM(H22:H24)</f>
        <v>6</v>
      </c>
      <c r="I21" s="142"/>
      <c r="J21" s="143">
        <f>SUM(J22:J25)</f>
        <v>194000</v>
      </c>
      <c r="K21" s="141">
        <f>SUM(K22:K24)</f>
        <v>0</v>
      </c>
      <c r="L21" s="142"/>
      <c r="M21" s="143">
        <f>SUM(M22:M24)</f>
        <v>0</v>
      </c>
      <c r="N21" s="141">
        <f>SUM(N22:N24)</f>
        <v>0</v>
      </c>
      <c r="O21" s="142"/>
      <c r="P21" s="143">
        <f>SUM(P22:P24)</f>
        <v>0</v>
      </c>
      <c r="Q21" s="141">
        <f>SUM(Q22:Q24)</f>
        <v>0</v>
      </c>
      <c r="R21" s="142"/>
      <c r="S21" s="143">
        <f>SUM(S22:S24)</f>
        <v>0</v>
      </c>
      <c r="T21" s="141">
        <f>SUM(T22:T24)</f>
        <v>0</v>
      </c>
      <c r="U21" s="142"/>
      <c r="V21" s="143">
        <f>SUM(V22:V24)</f>
        <v>0</v>
      </c>
      <c r="W21" s="143">
        <f>SUM(W22:W25)</f>
        <v>194000</v>
      </c>
      <c r="X21" s="143">
        <f>SUM(X22:X25)</f>
        <v>194000</v>
      </c>
      <c r="Y21" s="114">
        <f t="shared" si="0"/>
        <v>0</v>
      </c>
      <c r="Z21" s="115">
        <f t="shared" ref="Z21:Z26" si="1">Y21/W21</f>
        <v>0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3">
      <c r="A22" s="118" t="s">
        <v>77</v>
      </c>
      <c r="B22" s="119" t="s">
        <v>90</v>
      </c>
      <c r="C22" s="120" t="s">
        <v>91</v>
      </c>
      <c r="D22" s="121" t="s">
        <v>80</v>
      </c>
      <c r="E22" s="153">
        <v>2</v>
      </c>
      <c r="F22" s="154">
        <v>15000</v>
      </c>
      <c r="G22" s="155">
        <f>E22*F22</f>
        <v>30000</v>
      </c>
      <c r="H22" s="153">
        <v>2</v>
      </c>
      <c r="I22" s="154">
        <v>15000</v>
      </c>
      <c r="J22" s="155">
        <f>H22*I22</f>
        <v>30000</v>
      </c>
      <c r="K22" s="122"/>
      <c r="L22" s="123"/>
      <c r="M22" s="124">
        <f>K22*L22</f>
        <v>0</v>
      </c>
      <c r="N22" s="122"/>
      <c r="O22" s="123"/>
      <c r="P22" s="124">
        <f>N22*O22</f>
        <v>0</v>
      </c>
      <c r="Q22" s="122"/>
      <c r="R22" s="123"/>
      <c r="S22" s="124">
        <f>Q22*R22</f>
        <v>0</v>
      </c>
      <c r="T22" s="122"/>
      <c r="U22" s="123"/>
      <c r="V22" s="124">
        <f>T22*U22</f>
        <v>0</v>
      </c>
      <c r="W22" s="125">
        <f>G22+M22+S22</f>
        <v>30000</v>
      </c>
      <c r="X22" s="126">
        <f>J22+P22+V22</f>
        <v>30000</v>
      </c>
      <c r="Y22" s="126">
        <f t="shared" si="0"/>
        <v>0</v>
      </c>
      <c r="Z22" s="127">
        <f t="shared" si="1"/>
        <v>0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3">
      <c r="A23" s="131" t="s">
        <v>77</v>
      </c>
      <c r="B23" s="156" t="s">
        <v>92</v>
      </c>
      <c r="C23" s="120" t="s">
        <v>93</v>
      </c>
      <c r="D23" s="133" t="s">
        <v>80</v>
      </c>
      <c r="E23" s="134">
        <v>2</v>
      </c>
      <c r="F23" s="135">
        <v>45000</v>
      </c>
      <c r="G23" s="136">
        <f>E23*F23</f>
        <v>90000</v>
      </c>
      <c r="H23" s="134">
        <v>2</v>
      </c>
      <c r="I23" s="135">
        <v>45000</v>
      </c>
      <c r="J23" s="136">
        <f>H23*I23</f>
        <v>90000</v>
      </c>
      <c r="K23" s="122"/>
      <c r="L23" s="123"/>
      <c r="M23" s="124">
        <f>K23*L23</f>
        <v>0</v>
      </c>
      <c r="N23" s="122"/>
      <c r="O23" s="123"/>
      <c r="P23" s="124">
        <f>N23*O23</f>
        <v>0</v>
      </c>
      <c r="Q23" s="122"/>
      <c r="R23" s="123"/>
      <c r="S23" s="124">
        <f>Q23*R23</f>
        <v>0</v>
      </c>
      <c r="T23" s="122"/>
      <c r="U23" s="123"/>
      <c r="V23" s="124">
        <f>T23*U23</f>
        <v>0</v>
      </c>
      <c r="W23" s="125">
        <f>G23+M23+S23</f>
        <v>90000</v>
      </c>
      <c r="X23" s="126">
        <f>J23+P23+V23</f>
        <v>90000</v>
      </c>
      <c r="Y23" s="126">
        <f t="shared" si="0"/>
        <v>0</v>
      </c>
      <c r="Z23" s="127">
        <f t="shared" si="1"/>
        <v>0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3">
      <c r="A24" s="131" t="s">
        <v>77</v>
      </c>
      <c r="B24" s="156" t="s">
        <v>94</v>
      </c>
      <c r="C24" s="120" t="s">
        <v>95</v>
      </c>
      <c r="D24" s="133" t="s">
        <v>80</v>
      </c>
      <c r="E24" s="134">
        <v>2</v>
      </c>
      <c r="F24" s="135">
        <v>20000</v>
      </c>
      <c r="G24" s="136">
        <f>E24*F24</f>
        <v>40000</v>
      </c>
      <c r="H24" s="134">
        <v>2</v>
      </c>
      <c r="I24" s="135">
        <v>20000</v>
      </c>
      <c r="J24" s="136">
        <f>H24*I24</f>
        <v>40000</v>
      </c>
      <c r="K24" s="148"/>
      <c r="L24" s="149"/>
      <c r="M24" s="150">
        <f>K24*L24</f>
        <v>0</v>
      </c>
      <c r="N24" s="148"/>
      <c r="O24" s="149"/>
      <c r="P24" s="150">
        <f>N24*O24</f>
        <v>0</v>
      </c>
      <c r="Q24" s="148"/>
      <c r="R24" s="149"/>
      <c r="S24" s="150">
        <f>Q24*R24</f>
        <v>0</v>
      </c>
      <c r="T24" s="148"/>
      <c r="U24" s="149"/>
      <c r="V24" s="150">
        <f>T24*U24</f>
        <v>0</v>
      </c>
      <c r="W24" s="137">
        <f>G24+M24+S24</f>
        <v>40000</v>
      </c>
      <c r="X24" s="126">
        <f>J24+P24+V24</f>
        <v>40000</v>
      </c>
      <c r="Y24" s="126">
        <f t="shared" si="0"/>
        <v>0</v>
      </c>
      <c r="Z24" s="127">
        <f t="shared" si="1"/>
        <v>0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3">
      <c r="A25" s="118" t="s">
        <v>77</v>
      </c>
      <c r="B25" s="119" t="s">
        <v>96</v>
      </c>
      <c r="C25" s="120" t="s">
        <v>97</v>
      </c>
      <c r="D25" s="121" t="s">
        <v>80</v>
      </c>
      <c r="E25" s="148">
        <v>1</v>
      </c>
      <c r="F25" s="149">
        <v>34000</v>
      </c>
      <c r="G25" s="150">
        <f>E25*F25</f>
        <v>34000</v>
      </c>
      <c r="H25" s="148">
        <v>1</v>
      </c>
      <c r="I25" s="149">
        <v>34000</v>
      </c>
      <c r="J25" s="150">
        <f>H25*I25</f>
        <v>34000</v>
      </c>
      <c r="K25" s="157"/>
      <c r="L25" s="158"/>
      <c r="M25" s="159"/>
      <c r="N25" s="157"/>
      <c r="O25" s="158"/>
      <c r="P25" s="159"/>
      <c r="Q25" s="157"/>
      <c r="R25" s="158"/>
      <c r="S25" s="159"/>
      <c r="T25" s="157"/>
      <c r="U25" s="158"/>
      <c r="V25" s="159"/>
      <c r="W25" s="137">
        <f>G25+M25+S25</f>
        <v>34000</v>
      </c>
      <c r="X25" s="126">
        <f>J25+P25+V25</f>
        <v>34000</v>
      </c>
      <c r="Y25" s="126">
        <f t="shared" si="0"/>
        <v>0</v>
      </c>
      <c r="Z25" s="127">
        <f t="shared" si="1"/>
        <v>0</v>
      </c>
      <c r="AA25" s="160"/>
      <c r="AB25" s="130"/>
      <c r="AC25" s="130"/>
      <c r="AD25" s="130"/>
      <c r="AE25" s="130"/>
      <c r="AF25" s="130"/>
      <c r="AG25" s="130"/>
    </row>
    <row r="26" spans="1:33" ht="30" customHeight="1" x14ac:dyDescent="0.3">
      <c r="A26" s="107" t="s">
        <v>72</v>
      </c>
      <c r="B26" s="161" t="s">
        <v>98</v>
      </c>
      <c r="C26" s="139" t="s">
        <v>99</v>
      </c>
      <c r="D26" s="140"/>
      <c r="E26" s="141">
        <f>SUM(E27:E29)</f>
        <v>194000</v>
      </c>
      <c r="F26" s="142"/>
      <c r="G26" s="143">
        <f>SUM(G27:G29)</f>
        <v>42680</v>
      </c>
      <c r="H26" s="141">
        <f>SUM(H27:H29)</f>
        <v>194000</v>
      </c>
      <c r="I26" s="142"/>
      <c r="J26" s="143">
        <f>SUM(J27:J29)</f>
        <v>42680</v>
      </c>
      <c r="K26" s="141">
        <f>SUM(K27:K29)</f>
        <v>0</v>
      </c>
      <c r="L26" s="142"/>
      <c r="M26" s="143">
        <f>SUM(M27:M29)</f>
        <v>0</v>
      </c>
      <c r="N26" s="141">
        <f>SUM(N27:N29)</f>
        <v>0</v>
      </c>
      <c r="O26" s="142"/>
      <c r="P26" s="143">
        <f>SUM(P27:P29)</f>
        <v>0</v>
      </c>
      <c r="Q26" s="141">
        <f>SUM(Q27:Q29)</f>
        <v>0</v>
      </c>
      <c r="R26" s="142"/>
      <c r="S26" s="143">
        <f>SUM(S27:S29)</f>
        <v>0</v>
      </c>
      <c r="T26" s="141">
        <f>SUM(T27:T29)</f>
        <v>0</v>
      </c>
      <c r="U26" s="142"/>
      <c r="V26" s="143">
        <f>SUM(V27:V29)</f>
        <v>0</v>
      </c>
      <c r="W26" s="143">
        <f>SUM(W27:W29)</f>
        <v>42680</v>
      </c>
      <c r="X26" s="143">
        <f>SUM(X27:X29)</f>
        <v>42680</v>
      </c>
      <c r="Y26" s="114">
        <f t="shared" si="0"/>
        <v>0</v>
      </c>
      <c r="Z26" s="115">
        <f t="shared" si="1"/>
        <v>0</v>
      </c>
      <c r="AA26" s="145"/>
      <c r="AB26" s="7"/>
      <c r="AC26" s="7"/>
      <c r="AD26" s="7"/>
      <c r="AE26" s="7"/>
      <c r="AF26" s="7"/>
      <c r="AG26" s="7"/>
    </row>
    <row r="27" spans="1:33" ht="30" customHeight="1" x14ac:dyDescent="0.3">
      <c r="A27" s="162" t="s">
        <v>77</v>
      </c>
      <c r="B27" s="163" t="s">
        <v>100</v>
      </c>
      <c r="C27" s="120" t="s">
        <v>101</v>
      </c>
      <c r="D27" s="164"/>
      <c r="E27" s="165">
        <f>G13</f>
        <v>0</v>
      </c>
      <c r="F27" s="166">
        <v>0.22</v>
      </c>
      <c r="G27" s="167">
        <f>E27*F27</f>
        <v>0</v>
      </c>
      <c r="H27" s="165">
        <f>J13</f>
        <v>0</v>
      </c>
      <c r="I27" s="166">
        <v>0.22</v>
      </c>
      <c r="J27" s="167">
        <f>H27*I27</f>
        <v>0</v>
      </c>
      <c r="K27" s="165">
        <f>M13</f>
        <v>0</v>
      </c>
      <c r="L27" s="166">
        <v>0.22</v>
      </c>
      <c r="M27" s="167">
        <f>K27*L27</f>
        <v>0</v>
      </c>
      <c r="N27" s="165">
        <f>P13</f>
        <v>0</v>
      </c>
      <c r="O27" s="166">
        <v>0.22</v>
      </c>
      <c r="P27" s="167">
        <f>N27*O27</f>
        <v>0</v>
      </c>
      <c r="Q27" s="165">
        <f>S13</f>
        <v>0</v>
      </c>
      <c r="R27" s="166">
        <v>0.22</v>
      </c>
      <c r="S27" s="167">
        <f>Q27*R27</f>
        <v>0</v>
      </c>
      <c r="T27" s="165">
        <f>V13</f>
        <v>0</v>
      </c>
      <c r="U27" s="166">
        <v>0.22</v>
      </c>
      <c r="V27" s="167">
        <f>T27*U27</f>
        <v>0</v>
      </c>
      <c r="W27" s="126">
        <f>G27+M27+S27</f>
        <v>0</v>
      </c>
      <c r="X27" s="126">
        <f>J27+P27+V27</f>
        <v>0</v>
      </c>
      <c r="Y27" s="126">
        <f t="shared" si="0"/>
        <v>0</v>
      </c>
      <c r="Z27" s="127">
        <v>0</v>
      </c>
      <c r="AA27" s="168"/>
      <c r="AB27" s="129"/>
      <c r="AC27" s="130"/>
      <c r="AD27" s="130"/>
      <c r="AE27" s="130"/>
      <c r="AF27" s="130"/>
      <c r="AG27" s="130"/>
    </row>
    <row r="28" spans="1:33" ht="30" customHeight="1" x14ac:dyDescent="0.3">
      <c r="A28" s="118" t="s">
        <v>77</v>
      </c>
      <c r="B28" s="119" t="s">
        <v>102</v>
      </c>
      <c r="C28" s="120" t="s">
        <v>103</v>
      </c>
      <c r="D28" s="121"/>
      <c r="E28" s="122">
        <f>G17</f>
        <v>0</v>
      </c>
      <c r="F28" s="123">
        <v>0.22</v>
      </c>
      <c r="G28" s="124">
        <f>E28*F28</f>
        <v>0</v>
      </c>
      <c r="H28" s="122">
        <f>J17</f>
        <v>0</v>
      </c>
      <c r="I28" s="123">
        <v>0.22</v>
      </c>
      <c r="J28" s="124">
        <f>H28*I28</f>
        <v>0</v>
      </c>
      <c r="K28" s="122">
        <f>M17</f>
        <v>0</v>
      </c>
      <c r="L28" s="123">
        <v>0.22</v>
      </c>
      <c r="M28" s="124">
        <f>K28*L28</f>
        <v>0</v>
      </c>
      <c r="N28" s="122">
        <f>P17</f>
        <v>0</v>
      </c>
      <c r="O28" s="123">
        <v>0.22</v>
      </c>
      <c r="P28" s="124">
        <f>N28*O28</f>
        <v>0</v>
      </c>
      <c r="Q28" s="122">
        <f>S17</f>
        <v>0</v>
      </c>
      <c r="R28" s="123">
        <v>0.22</v>
      </c>
      <c r="S28" s="124">
        <f>Q28*R28</f>
        <v>0</v>
      </c>
      <c r="T28" s="122">
        <f>V17</f>
        <v>0</v>
      </c>
      <c r="U28" s="123">
        <v>0.22</v>
      </c>
      <c r="V28" s="124">
        <f>T28*U28</f>
        <v>0</v>
      </c>
      <c r="W28" s="125">
        <f>G28+M28+S28</f>
        <v>0</v>
      </c>
      <c r="X28" s="126">
        <f>J28+P28+V28</f>
        <v>0</v>
      </c>
      <c r="Y28" s="126">
        <f t="shared" si="0"/>
        <v>0</v>
      </c>
      <c r="Z28" s="127">
        <v>0</v>
      </c>
      <c r="AA28" s="128"/>
      <c r="AB28" s="130"/>
      <c r="AC28" s="130"/>
      <c r="AD28" s="130"/>
      <c r="AE28" s="130"/>
      <c r="AF28" s="130"/>
      <c r="AG28" s="130"/>
    </row>
    <row r="29" spans="1:33" ht="30" customHeight="1" x14ac:dyDescent="0.3">
      <c r="A29" s="131" t="s">
        <v>77</v>
      </c>
      <c r="B29" s="156" t="s">
        <v>104</v>
      </c>
      <c r="C29" s="169" t="s">
        <v>89</v>
      </c>
      <c r="D29" s="133"/>
      <c r="E29" s="134">
        <f>G21</f>
        <v>194000</v>
      </c>
      <c r="F29" s="135">
        <v>0.22</v>
      </c>
      <c r="G29" s="136">
        <f>E29*F29</f>
        <v>42680</v>
      </c>
      <c r="H29" s="134">
        <f>J21</f>
        <v>194000</v>
      </c>
      <c r="I29" s="135">
        <v>0.22</v>
      </c>
      <c r="J29" s="136">
        <f>H29*I29</f>
        <v>42680</v>
      </c>
      <c r="K29" s="134">
        <f>M21</f>
        <v>0</v>
      </c>
      <c r="L29" s="135">
        <v>0.22</v>
      </c>
      <c r="M29" s="136">
        <f>K29*L29</f>
        <v>0</v>
      </c>
      <c r="N29" s="134">
        <f>P21</f>
        <v>0</v>
      </c>
      <c r="O29" s="135">
        <v>0.22</v>
      </c>
      <c r="P29" s="136">
        <f>N29*O29</f>
        <v>0</v>
      </c>
      <c r="Q29" s="134">
        <f>S21</f>
        <v>0</v>
      </c>
      <c r="R29" s="135">
        <v>0.22</v>
      </c>
      <c r="S29" s="136">
        <f>Q29*R29</f>
        <v>0</v>
      </c>
      <c r="T29" s="134">
        <f>V21</f>
        <v>0</v>
      </c>
      <c r="U29" s="135">
        <v>0.22</v>
      </c>
      <c r="V29" s="136">
        <f>T29*U29</f>
        <v>0</v>
      </c>
      <c r="W29" s="137">
        <f>G29+M29+S29</f>
        <v>42680</v>
      </c>
      <c r="X29" s="126">
        <f>J29+P29+V29</f>
        <v>42680</v>
      </c>
      <c r="Y29" s="126">
        <f t="shared" si="0"/>
        <v>0</v>
      </c>
      <c r="Z29" s="127">
        <f t="shared" ref="Z29:Z34" si="2">Y29/W29</f>
        <v>0</v>
      </c>
      <c r="AA29" s="138"/>
      <c r="AB29" s="130"/>
      <c r="AC29" s="130"/>
      <c r="AD29" s="130"/>
      <c r="AE29" s="130"/>
      <c r="AF29" s="130"/>
      <c r="AG29" s="130"/>
    </row>
    <row r="30" spans="1:33" ht="30" customHeight="1" x14ac:dyDescent="0.3">
      <c r="A30" s="107" t="s">
        <v>74</v>
      </c>
      <c r="B30" s="161" t="s">
        <v>105</v>
      </c>
      <c r="C30" s="139" t="s">
        <v>106</v>
      </c>
      <c r="D30" s="140"/>
      <c r="E30" s="141">
        <f>SUM(E31:E33)</f>
        <v>6</v>
      </c>
      <c r="F30" s="142"/>
      <c r="G30" s="143">
        <f>SUM(G31:G33)</f>
        <v>230000</v>
      </c>
      <c r="H30" s="141">
        <f>SUM(H31:H33)</f>
        <v>6</v>
      </c>
      <c r="I30" s="142"/>
      <c r="J30" s="143">
        <f>SUM(J31:J33)</f>
        <v>230000</v>
      </c>
      <c r="K30" s="141">
        <f>SUM(K31:K33)</f>
        <v>0</v>
      </c>
      <c r="L30" s="142"/>
      <c r="M30" s="143">
        <f>SUM(M31:M33)</f>
        <v>0</v>
      </c>
      <c r="N30" s="141">
        <f>SUM(N31:N33)</f>
        <v>0</v>
      </c>
      <c r="O30" s="142"/>
      <c r="P30" s="143">
        <f>SUM(P31:P33)</f>
        <v>0</v>
      </c>
      <c r="Q30" s="141">
        <f>SUM(Q31:Q33)</f>
        <v>0</v>
      </c>
      <c r="R30" s="142"/>
      <c r="S30" s="143">
        <f>SUM(S31:S33)</f>
        <v>0</v>
      </c>
      <c r="T30" s="141">
        <f>SUM(T31:T33)</f>
        <v>0</v>
      </c>
      <c r="U30" s="142"/>
      <c r="V30" s="143">
        <f>SUM(V31:V33)</f>
        <v>0</v>
      </c>
      <c r="W30" s="143">
        <f>SUM(W31:W33)</f>
        <v>230000</v>
      </c>
      <c r="X30" s="143">
        <f>SUM(X31:X33)</f>
        <v>230000</v>
      </c>
      <c r="Y30" s="143">
        <f t="shared" si="0"/>
        <v>0</v>
      </c>
      <c r="Z30" s="143">
        <f t="shared" si="2"/>
        <v>0</v>
      </c>
      <c r="AA30" s="145"/>
      <c r="AB30" s="7"/>
      <c r="AC30" s="7"/>
      <c r="AD30" s="7"/>
      <c r="AE30" s="7"/>
      <c r="AF30" s="7"/>
      <c r="AG30" s="7"/>
    </row>
    <row r="31" spans="1:33" ht="30" customHeight="1" x14ac:dyDescent="0.3">
      <c r="A31" s="118" t="s">
        <v>77</v>
      </c>
      <c r="B31" s="163" t="s">
        <v>107</v>
      </c>
      <c r="C31" s="120" t="s">
        <v>108</v>
      </c>
      <c r="D31" s="121" t="s">
        <v>80</v>
      </c>
      <c r="E31" s="122">
        <v>2</v>
      </c>
      <c r="F31" s="123">
        <v>50000</v>
      </c>
      <c r="G31" s="124">
        <f>E31*F31</f>
        <v>100000</v>
      </c>
      <c r="H31" s="122">
        <v>2</v>
      </c>
      <c r="I31" s="123">
        <v>50000</v>
      </c>
      <c r="J31" s="124">
        <f>H31*I31</f>
        <v>100000</v>
      </c>
      <c r="K31" s="122"/>
      <c r="L31" s="123"/>
      <c r="M31" s="124">
        <f>K31*L31</f>
        <v>0</v>
      </c>
      <c r="N31" s="122"/>
      <c r="O31" s="123"/>
      <c r="P31" s="124">
        <f>N31*O31</f>
        <v>0</v>
      </c>
      <c r="Q31" s="122"/>
      <c r="R31" s="123"/>
      <c r="S31" s="124">
        <f>Q31*R31</f>
        <v>0</v>
      </c>
      <c r="T31" s="122"/>
      <c r="U31" s="123"/>
      <c r="V31" s="124">
        <f>T31*U31</f>
        <v>0</v>
      </c>
      <c r="W31" s="125">
        <f>G31+M31+S31</f>
        <v>100000</v>
      </c>
      <c r="X31" s="126">
        <f>J31+P31+V31</f>
        <v>100000</v>
      </c>
      <c r="Y31" s="126">
        <f t="shared" si="0"/>
        <v>0</v>
      </c>
      <c r="Z31" s="127">
        <f t="shared" si="2"/>
        <v>0</v>
      </c>
      <c r="AA31" s="128"/>
      <c r="AB31" s="7"/>
      <c r="AC31" s="7"/>
      <c r="AD31" s="7"/>
      <c r="AE31" s="7"/>
      <c r="AF31" s="7"/>
      <c r="AG31" s="7"/>
    </row>
    <row r="32" spans="1:33" ht="30" customHeight="1" x14ac:dyDescent="0.3">
      <c r="A32" s="118" t="s">
        <v>77</v>
      </c>
      <c r="B32" s="119" t="s">
        <v>109</v>
      </c>
      <c r="C32" s="120" t="s">
        <v>110</v>
      </c>
      <c r="D32" s="121" t="s">
        <v>80</v>
      </c>
      <c r="E32" s="122">
        <v>2</v>
      </c>
      <c r="F32" s="123">
        <v>40000</v>
      </c>
      <c r="G32" s="124">
        <f>E32*F32</f>
        <v>80000</v>
      </c>
      <c r="H32" s="122">
        <v>2</v>
      </c>
      <c r="I32" s="123">
        <v>40000</v>
      </c>
      <c r="J32" s="124">
        <f>H32*I32</f>
        <v>80000</v>
      </c>
      <c r="K32" s="122"/>
      <c r="L32" s="123"/>
      <c r="M32" s="124">
        <f>K32*L32</f>
        <v>0</v>
      </c>
      <c r="N32" s="122"/>
      <c r="O32" s="123"/>
      <c r="P32" s="124">
        <f>N32*O32</f>
        <v>0</v>
      </c>
      <c r="Q32" s="122"/>
      <c r="R32" s="123"/>
      <c r="S32" s="124">
        <f>Q32*R32</f>
        <v>0</v>
      </c>
      <c r="T32" s="122"/>
      <c r="U32" s="123"/>
      <c r="V32" s="124">
        <f>T32*U32</f>
        <v>0</v>
      </c>
      <c r="W32" s="125">
        <f>G32+M32+S32</f>
        <v>80000</v>
      </c>
      <c r="X32" s="126">
        <f>J32+P32+V32</f>
        <v>80000</v>
      </c>
      <c r="Y32" s="126">
        <f t="shared" si="0"/>
        <v>0</v>
      </c>
      <c r="Z32" s="127">
        <f t="shared" si="2"/>
        <v>0</v>
      </c>
      <c r="AA32" s="128"/>
      <c r="AB32" s="7"/>
      <c r="AC32" s="7"/>
      <c r="AD32" s="7"/>
      <c r="AE32" s="7"/>
      <c r="AF32" s="7"/>
      <c r="AG32" s="7"/>
    </row>
    <row r="33" spans="1:33" ht="30" customHeight="1" x14ac:dyDescent="0.3">
      <c r="A33" s="131" t="s">
        <v>77</v>
      </c>
      <c r="B33" s="132" t="s">
        <v>111</v>
      </c>
      <c r="C33" s="120" t="s">
        <v>112</v>
      </c>
      <c r="D33" s="121" t="s">
        <v>80</v>
      </c>
      <c r="E33" s="122">
        <v>2</v>
      </c>
      <c r="F33" s="123">
        <v>25000</v>
      </c>
      <c r="G33" s="124">
        <f>E33*F33</f>
        <v>50000</v>
      </c>
      <c r="H33" s="122">
        <v>2</v>
      </c>
      <c r="I33" s="123">
        <v>25000</v>
      </c>
      <c r="J33" s="124">
        <f>H33*I33</f>
        <v>50000</v>
      </c>
      <c r="K33" s="148"/>
      <c r="L33" s="149"/>
      <c r="M33" s="150">
        <f>K33*L33</f>
        <v>0</v>
      </c>
      <c r="N33" s="148"/>
      <c r="O33" s="149"/>
      <c r="P33" s="150">
        <f>N33*O33</f>
        <v>0</v>
      </c>
      <c r="Q33" s="148"/>
      <c r="R33" s="149"/>
      <c r="S33" s="150">
        <f>Q33*R33</f>
        <v>0</v>
      </c>
      <c r="T33" s="148"/>
      <c r="U33" s="149"/>
      <c r="V33" s="150">
        <f>T33*U33</f>
        <v>0</v>
      </c>
      <c r="W33" s="137">
        <f>G33+M33+S33</f>
        <v>50000</v>
      </c>
      <c r="X33" s="126">
        <f>J33+P33+V33</f>
        <v>50000</v>
      </c>
      <c r="Y33" s="170">
        <f t="shared" si="0"/>
        <v>0</v>
      </c>
      <c r="Z33" s="127">
        <f t="shared" si="2"/>
        <v>0</v>
      </c>
      <c r="AA33" s="151"/>
      <c r="AB33" s="7"/>
      <c r="AC33" s="7"/>
      <c r="AD33" s="7"/>
      <c r="AE33" s="7"/>
      <c r="AF33" s="7"/>
      <c r="AG33" s="7"/>
    </row>
    <row r="34" spans="1:33" ht="30" customHeight="1" x14ac:dyDescent="0.3">
      <c r="A34" s="171" t="s">
        <v>113</v>
      </c>
      <c r="B34" s="172"/>
      <c r="C34" s="173"/>
      <c r="D34" s="174"/>
      <c r="E34" s="175"/>
      <c r="F34" s="176"/>
      <c r="G34" s="177">
        <f>G13+G17+G21+G26+G30</f>
        <v>466680</v>
      </c>
      <c r="H34" s="175"/>
      <c r="I34" s="176"/>
      <c r="J34" s="177">
        <f>J13+J17+J21+J26+J30</f>
        <v>466680</v>
      </c>
      <c r="K34" s="175"/>
      <c r="L34" s="178"/>
      <c r="M34" s="177">
        <f>M13+M17+M21+M26+M30</f>
        <v>0</v>
      </c>
      <c r="N34" s="175"/>
      <c r="O34" s="178"/>
      <c r="P34" s="177">
        <f>P13+P17+P21+P26+P30</f>
        <v>0</v>
      </c>
      <c r="Q34" s="175"/>
      <c r="R34" s="178"/>
      <c r="S34" s="177">
        <f>S13+S17+S21+S26+S30</f>
        <v>0</v>
      </c>
      <c r="T34" s="175"/>
      <c r="U34" s="178"/>
      <c r="V34" s="177">
        <f>V13+V17+V21+V26+V30</f>
        <v>0</v>
      </c>
      <c r="W34" s="177">
        <f>W13+W17+W21+W26+W30</f>
        <v>466680</v>
      </c>
      <c r="X34" s="179">
        <f>X13+X17+X21+X26+X30</f>
        <v>466680</v>
      </c>
      <c r="Y34" s="180">
        <f t="shared" si="0"/>
        <v>0</v>
      </c>
      <c r="Z34" s="181">
        <f t="shared" si="2"/>
        <v>0</v>
      </c>
      <c r="AA34" s="182"/>
      <c r="AB34" s="6"/>
      <c r="AC34" s="7"/>
      <c r="AD34" s="7"/>
      <c r="AE34" s="7"/>
      <c r="AF34" s="7"/>
      <c r="AG34" s="7"/>
    </row>
    <row r="35" spans="1:33" ht="30" customHeight="1" x14ac:dyDescent="0.3">
      <c r="A35" s="183" t="s">
        <v>72</v>
      </c>
      <c r="B35" s="184">
        <v>2</v>
      </c>
      <c r="C35" s="185" t="s">
        <v>114</v>
      </c>
      <c r="D35" s="18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5"/>
      <c r="Y35" s="187"/>
      <c r="Z35" s="105"/>
      <c r="AA35" s="106"/>
      <c r="AB35" s="7"/>
      <c r="AC35" s="7"/>
      <c r="AD35" s="7"/>
      <c r="AE35" s="7"/>
      <c r="AF35" s="7"/>
      <c r="AG35" s="7"/>
    </row>
    <row r="36" spans="1:33" ht="30" customHeight="1" x14ac:dyDescent="0.3">
      <c r="A36" s="107" t="s">
        <v>74</v>
      </c>
      <c r="B36" s="161" t="s">
        <v>115</v>
      </c>
      <c r="C36" s="109" t="s">
        <v>116</v>
      </c>
      <c r="D36" s="110"/>
      <c r="E36" s="111">
        <f>SUM(E37:E39)</f>
        <v>0</v>
      </c>
      <c r="F36" s="112"/>
      <c r="G36" s="113">
        <f>SUM(G37:G39)</f>
        <v>0</v>
      </c>
      <c r="H36" s="111">
        <f>SUM(H37:H39)</f>
        <v>0</v>
      </c>
      <c r="I36" s="112"/>
      <c r="J36" s="113">
        <f>SUM(J37:J39)</f>
        <v>0</v>
      </c>
      <c r="K36" s="111">
        <f>SUM(K37:K39)</f>
        <v>0</v>
      </c>
      <c r="L36" s="112"/>
      <c r="M36" s="113">
        <f>SUM(M37:M39)</f>
        <v>0</v>
      </c>
      <c r="N36" s="111">
        <f>SUM(N37:N39)</f>
        <v>0</v>
      </c>
      <c r="O36" s="112"/>
      <c r="P36" s="113">
        <f>SUM(P37:P39)</f>
        <v>0</v>
      </c>
      <c r="Q36" s="111">
        <f>SUM(Q37:Q39)</f>
        <v>0</v>
      </c>
      <c r="R36" s="112"/>
      <c r="S36" s="113">
        <f>SUM(S37:S39)</f>
        <v>0</v>
      </c>
      <c r="T36" s="111">
        <f>SUM(T37:T39)</f>
        <v>0</v>
      </c>
      <c r="U36" s="112"/>
      <c r="V36" s="113">
        <f>SUM(V37:V39)</f>
        <v>0</v>
      </c>
      <c r="W36" s="113">
        <f>SUM(W37:W39)</f>
        <v>0</v>
      </c>
      <c r="X36" s="188">
        <f>SUM(X37:X39)</f>
        <v>0</v>
      </c>
      <c r="Y36" s="142">
        <f t="shared" ref="Y36:Y48" si="3">W36-X36</f>
        <v>0</v>
      </c>
      <c r="Z36" s="189">
        <v>0</v>
      </c>
      <c r="AA36" s="116"/>
      <c r="AB36" s="190"/>
      <c r="AC36" s="117"/>
      <c r="AD36" s="117"/>
      <c r="AE36" s="117"/>
      <c r="AF36" s="117"/>
      <c r="AG36" s="117"/>
    </row>
    <row r="37" spans="1:33" ht="30" customHeight="1" x14ac:dyDescent="0.3">
      <c r="A37" s="118" t="s">
        <v>77</v>
      </c>
      <c r="B37" s="119" t="s">
        <v>117</v>
      </c>
      <c r="C37" s="120" t="s">
        <v>118</v>
      </c>
      <c r="D37" s="121" t="s">
        <v>119</v>
      </c>
      <c r="E37" s="122"/>
      <c r="F37" s="123"/>
      <c r="G37" s="124">
        <f>E37*F37</f>
        <v>0</v>
      </c>
      <c r="H37" s="122"/>
      <c r="I37" s="123"/>
      <c r="J37" s="124">
        <f>H37*I37</f>
        <v>0</v>
      </c>
      <c r="K37" s="122"/>
      <c r="L37" s="123"/>
      <c r="M37" s="124">
        <f>K37*L37</f>
        <v>0</v>
      </c>
      <c r="N37" s="122"/>
      <c r="O37" s="123"/>
      <c r="P37" s="124">
        <f>N37*O37</f>
        <v>0</v>
      </c>
      <c r="Q37" s="122"/>
      <c r="R37" s="123"/>
      <c r="S37" s="124">
        <f>Q37*R37</f>
        <v>0</v>
      </c>
      <c r="T37" s="122"/>
      <c r="U37" s="123"/>
      <c r="V37" s="124">
        <f>T37*U37</f>
        <v>0</v>
      </c>
      <c r="W37" s="125">
        <f>G37+M37+S37</f>
        <v>0</v>
      </c>
      <c r="X37" s="126">
        <f>J37+P37+V37</f>
        <v>0</v>
      </c>
      <c r="Y37" s="126">
        <f t="shared" si="3"/>
        <v>0</v>
      </c>
      <c r="Z37" s="127">
        <v>0</v>
      </c>
      <c r="AA37" s="128"/>
      <c r="AB37" s="130"/>
      <c r="AC37" s="130"/>
      <c r="AD37" s="130"/>
      <c r="AE37" s="130"/>
      <c r="AF37" s="130"/>
      <c r="AG37" s="130"/>
    </row>
    <row r="38" spans="1:33" ht="30" customHeight="1" x14ac:dyDescent="0.3">
      <c r="A38" s="118" t="s">
        <v>77</v>
      </c>
      <c r="B38" s="119" t="s">
        <v>120</v>
      </c>
      <c r="C38" s="120" t="s">
        <v>118</v>
      </c>
      <c r="D38" s="121" t="s">
        <v>119</v>
      </c>
      <c r="E38" s="122"/>
      <c r="F38" s="123"/>
      <c r="G38" s="124">
        <f>E38*F38</f>
        <v>0</v>
      </c>
      <c r="H38" s="122"/>
      <c r="I38" s="123"/>
      <c r="J38" s="124">
        <f>H38*I38</f>
        <v>0</v>
      </c>
      <c r="K38" s="122"/>
      <c r="L38" s="123"/>
      <c r="M38" s="124">
        <f>K38*L38</f>
        <v>0</v>
      </c>
      <c r="N38" s="122"/>
      <c r="O38" s="123"/>
      <c r="P38" s="124">
        <f>N38*O38</f>
        <v>0</v>
      </c>
      <c r="Q38" s="122"/>
      <c r="R38" s="123"/>
      <c r="S38" s="124">
        <f>Q38*R38</f>
        <v>0</v>
      </c>
      <c r="T38" s="122"/>
      <c r="U38" s="123"/>
      <c r="V38" s="124">
        <f>T38*U38</f>
        <v>0</v>
      </c>
      <c r="W38" s="125">
        <f>G38+M38+S38</f>
        <v>0</v>
      </c>
      <c r="X38" s="126">
        <f>J38+P38+V38</f>
        <v>0</v>
      </c>
      <c r="Y38" s="126">
        <f t="shared" si="3"/>
        <v>0</v>
      </c>
      <c r="Z38" s="127">
        <v>0</v>
      </c>
      <c r="AA38" s="128"/>
      <c r="AB38" s="130"/>
      <c r="AC38" s="130"/>
      <c r="AD38" s="130"/>
      <c r="AE38" s="130"/>
      <c r="AF38" s="130"/>
      <c r="AG38" s="130"/>
    </row>
    <row r="39" spans="1:33" ht="30" customHeight="1" x14ac:dyDescent="0.3">
      <c r="A39" s="146" t="s">
        <v>77</v>
      </c>
      <c r="B39" s="156" t="s">
        <v>121</v>
      </c>
      <c r="C39" s="120" t="s">
        <v>118</v>
      </c>
      <c r="D39" s="147" t="s">
        <v>119</v>
      </c>
      <c r="E39" s="148"/>
      <c r="F39" s="149"/>
      <c r="G39" s="150">
        <f>E39*F39</f>
        <v>0</v>
      </c>
      <c r="H39" s="148"/>
      <c r="I39" s="149"/>
      <c r="J39" s="150">
        <f>H39*I39</f>
        <v>0</v>
      </c>
      <c r="K39" s="148"/>
      <c r="L39" s="149"/>
      <c r="M39" s="150">
        <f>K39*L39</f>
        <v>0</v>
      </c>
      <c r="N39" s="148"/>
      <c r="O39" s="149"/>
      <c r="P39" s="150">
        <f>N39*O39</f>
        <v>0</v>
      </c>
      <c r="Q39" s="148"/>
      <c r="R39" s="149"/>
      <c r="S39" s="150">
        <f>Q39*R39</f>
        <v>0</v>
      </c>
      <c r="T39" s="148"/>
      <c r="U39" s="149"/>
      <c r="V39" s="150">
        <f>T39*U39</f>
        <v>0</v>
      </c>
      <c r="W39" s="137">
        <f>G39+M39+S39</f>
        <v>0</v>
      </c>
      <c r="X39" s="126">
        <f>J39+P39+V39</f>
        <v>0</v>
      </c>
      <c r="Y39" s="126">
        <f t="shared" si="3"/>
        <v>0</v>
      </c>
      <c r="Z39" s="127">
        <v>0</v>
      </c>
      <c r="AA39" s="151"/>
      <c r="AB39" s="130"/>
      <c r="AC39" s="130"/>
      <c r="AD39" s="130"/>
      <c r="AE39" s="130"/>
      <c r="AF39" s="130"/>
      <c r="AG39" s="130"/>
    </row>
    <row r="40" spans="1:33" ht="30" customHeight="1" x14ac:dyDescent="0.3">
      <c r="A40" s="107" t="s">
        <v>74</v>
      </c>
      <c r="B40" s="161" t="s">
        <v>122</v>
      </c>
      <c r="C40" s="152" t="s">
        <v>123</v>
      </c>
      <c r="D40" s="140"/>
      <c r="E40" s="141">
        <f>SUM(E41:E43)</f>
        <v>0</v>
      </c>
      <c r="F40" s="142"/>
      <c r="G40" s="143">
        <f>SUM(G41:G43)</f>
        <v>0</v>
      </c>
      <c r="H40" s="141">
        <f>SUM(H41:H43)</f>
        <v>0</v>
      </c>
      <c r="I40" s="142"/>
      <c r="J40" s="143">
        <f>SUM(J41:J43)</f>
        <v>0</v>
      </c>
      <c r="K40" s="141">
        <f>SUM(K41:K43)</f>
        <v>0</v>
      </c>
      <c r="L40" s="142"/>
      <c r="M40" s="143">
        <f>SUM(M41:M43)</f>
        <v>0</v>
      </c>
      <c r="N40" s="141">
        <f>SUM(N41:N43)</f>
        <v>0</v>
      </c>
      <c r="O40" s="142"/>
      <c r="P40" s="143">
        <f>SUM(P41:P43)</f>
        <v>0</v>
      </c>
      <c r="Q40" s="141">
        <f>SUM(Q41:Q43)</f>
        <v>0</v>
      </c>
      <c r="R40" s="142"/>
      <c r="S40" s="143">
        <f>SUM(S41:S43)</f>
        <v>0</v>
      </c>
      <c r="T40" s="141">
        <f>SUM(T41:T43)</f>
        <v>0</v>
      </c>
      <c r="U40" s="142"/>
      <c r="V40" s="143">
        <f>SUM(V41:V43)</f>
        <v>0</v>
      </c>
      <c r="W40" s="143">
        <f>SUM(W41:W43)</f>
        <v>0</v>
      </c>
      <c r="X40" s="143">
        <f>SUM(X41:X43)</f>
        <v>0</v>
      </c>
      <c r="Y40" s="191">
        <f t="shared" si="3"/>
        <v>0</v>
      </c>
      <c r="Z40" s="191">
        <v>0</v>
      </c>
      <c r="AA40" s="145"/>
      <c r="AB40" s="117"/>
      <c r="AC40" s="117"/>
      <c r="AD40" s="117"/>
      <c r="AE40" s="117"/>
      <c r="AF40" s="117"/>
      <c r="AG40" s="117"/>
    </row>
    <row r="41" spans="1:33" ht="30" customHeight="1" x14ac:dyDescent="0.3">
      <c r="A41" s="118" t="s">
        <v>77</v>
      </c>
      <c r="B41" s="119" t="s">
        <v>124</v>
      </c>
      <c r="C41" s="120" t="s">
        <v>125</v>
      </c>
      <c r="D41" s="121" t="s">
        <v>126</v>
      </c>
      <c r="E41" s="122"/>
      <c r="F41" s="123"/>
      <c r="G41" s="124">
        <f>E41*F41</f>
        <v>0</v>
      </c>
      <c r="H41" s="122"/>
      <c r="I41" s="123"/>
      <c r="J41" s="124">
        <f>H41*I41</f>
        <v>0</v>
      </c>
      <c r="K41" s="122"/>
      <c r="L41" s="123"/>
      <c r="M41" s="124">
        <f>K41*L41</f>
        <v>0</v>
      </c>
      <c r="N41" s="122"/>
      <c r="O41" s="123"/>
      <c r="P41" s="124">
        <f>N41*O41</f>
        <v>0</v>
      </c>
      <c r="Q41" s="122"/>
      <c r="R41" s="123"/>
      <c r="S41" s="124">
        <f>Q41*R41</f>
        <v>0</v>
      </c>
      <c r="T41" s="122"/>
      <c r="U41" s="123"/>
      <c r="V41" s="124">
        <f>T41*U41</f>
        <v>0</v>
      </c>
      <c r="W41" s="125">
        <f>G41+M41+S41</f>
        <v>0</v>
      </c>
      <c r="X41" s="126">
        <f>J41+P41+V41</f>
        <v>0</v>
      </c>
      <c r="Y41" s="126">
        <f t="shared" si="3"/>
        <v>0</v>
      </c>
      <c r="Z41" s="127">
        <v>0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3">
      <c r="A42" s="118" t="s">
        <v>77</v>
      </c>
      <c r="B42" s="119" t="s">
        <v>127</v>
      </c>
      <c r="C42" s="192" t="s">
        <v>125</v>
      </c>
      <c r="D42" s="121" t="s">
        <v>126</v>
      </c>
      <c r="E42" s="122"/>
      <c r="F42" s="123"/>
      <c r="G42" s="124">
        <f>E42*F42</f>
        <v>0</v>
      </c>
      <c r="H42" s="122"/>
      <c r="I42" s="123"/>
      <c r="J42" s="124">
        <f>H42*I42</f>
        <v>0</v>
      </c>
      <c r="K42" s="122"/>
      <c r="L42" s="123"/>
      <c r="M42" s="124">
        <f>K42*L42</f>
        <v>0</v>
      </c>
      <c r="N42" s="122"/>
      <c r="O42" s="123"/>
      <c r="P42" s="124">
        <f>N42*O42</f>
        <v>0</v>
      </c>
      <c r="Q42" s="122"/>
      <c r="R42" s="123"/>
      <c r="S42" s="124">
        <f>Q42*R42</f>
        <v>0</v>
      </c>
      <c r="T42" s="122"/>
      <c r="U42" s="123"/>
      <c r="V42" s="124">
        <f>T42*U42</f>
        <v>0</v>
      </c>
      <c r="W42" s="125">
        <f>G42+M42+S42</f>
        <v>0</v>
      </c>
      <c r="X42" s="126">
        <f>J42+P42+V42</f>
        <v>0</v>
      </c>
      <c r="Y42" s="126">
        <f t="shared" si="3"/>
        <v>0</v>
      </c>
      <c r="Z42" s="127">
        <v>0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3">
      <c r="A43" s="146" t="s">
        <v>77</v>
      </c>
      <c r="B43" s="156" t="s">
        <v>128</v>
      </c>
      <c r="C43" s="193" t="s">
        <v>125</v>
      </c>
      <c r="D43" s="147" t="s">
        <v>126</v>
      </c>
      <c r="E43" s="148"/>
      <c r="F43" s="149"/>
      <c r="G43" s="150">
        <f>E43*F43</f>
        <v>0</v>
      </c>
      <c r="H43" s="148"/>
      <c r="I43" s="149"/>
      <c r="J43" s="150">
        <f>H43*I43</f>
        <v>0</v>
      </c>
      <c r="K43" s="148"/>
      <c r="L43" s="149"/>
      <c r="M43" s="150">
        <f>K43*L43</f>
        <v>0</v>
      </c>
      <c r="N43" s="148"/>
      <c r="O43" s="149"/>
      <c r="P43" s="150">
        <f>N43*O43</f>
        <v>0</v>
      </c>
      <c r="Q43" s="148"/>
      <c r="R43" s="149"/>
      <c r="S43" s="150">
        <f>Q43*R43</f>
        <v>0</v>
      </c>
      <c r="T43" s="148"/>
      <c r="U43" s="149"/>
      <c r="V43" s="150">
        <f>T43*U43</f>
        <v>0</v>
      </c>
      <c r="W43" s="137">
        <f>G43+M43+S43</f>
        <v>0</v>
      </c>
      <c r="X43" s="126">
        <f>J43+P43+V43</f>
        <v>0</v>
      </c>
      <c r="Y43" s="126">
        <f t="shared" si="3"/>
        <v>0</v>
      </c>
      <c r="Z43" s="127" t="e">
        <f>Y43/W43</f>
        <v>#DIV/0!</v>
      </c>
      <c r="AA43" s="151"/>
      <c r="AB43" s="130"/>
      <c r="AC43" s="130"/>
      <c r="AD43" s="130"/>
      <c r="AE43" s="130"/>
      <c r="AF43" s="130"/>
      <c r="AG43" s="130"/>
    </row>
    <row r="44" spans="1:33" ht="30" customHeight="1" x14ac:dyDescent="0.3">
      <c r="A44" s="107" t="s">
        <v>74</v>
      </c>
      <c r="B44" s="161" t="s">
        <v>129</v>
      </c>
      <c r="C44" s="152" t="s">
        <v>130</v>
      </c>
      <c r="D44" s="140"/>
      <c r="E44" s="141">
        <f>SUM(E45:E47)</f>
        <v>0</v>
      </c>
      <c r="F44" s="142"/>
      <c r="G44" s="143">
        <f>SUM(G45:G47)</f>
        <v>0</v>
      </c>
      <c r="H44" s="141">
        <f>SUM(H45:H47)</f>
        <v>0</v>
      </c>
      <c r="I44" s="142"/>
      <c r="J44" s="143">
        <f>SUM(J45:J47)</f>
        <v>0</v>
      </c>
      <c r="K44" s="141">
        <f>SUM(K45:K47)</f>
        <v>0</v>
      </c>
      <c r="L44" s="142"/>
      <c r="M44" s="143">
        <f>SUM(M45:M47)</f>
        <v>0</v>
      </c>
      <c r="N44" s="141">
        <f>SUM(N45:N47)</f>
        <v>0</v>
      </c>
      <c r="O44" s="142"/>
      <c r="P44" s="143">
        <f>SUM(P45:P47)</f>
        <v>0</v>
      </c>
      <c r="Q44" s="141">
        <f>SUM(Q45:Q47)</f>
        <v>0</v>
      </c>
      <c r="R44" s="142"/>
      <c r="S44" s="143">
        <f>SUM(S45:S47)</f>
        <v>0</v>
      </c>
      <c r="T44" s="141">
        <f>SUM(T45:T47)</f>
        <v>0</v>
      </c>
      <c r="U44" s="142"/>
      <c r="V44" s="143">
        <f>SUM(V45:V47)</f>
        <v>0</v>
      </c>
      <c r="W44" s="143">
        <f>SUM(W45:W47)</f>
        <v>0</v>
      </c>
      <c r="X44" s="143">
        <f>SUM(X45:X47)</f>
        <v>0</v>
      </c>
      <c r="Y44" s="142">
        <f t="shared" si="3"/>
        <v>0</v>
      </c>
      <c r="Z44" s="142">
        <v>0</v>
      </c>
      <c r="AA44" s="145"/>
      <c r="AB44" s="117"/>
      <c r="AC44" s="117"/>
      <c r="AD44" s="117"/>
      <c r="AE44" s="117"/>
      <c r="AF44" s="117"/>
      <c r="AG44" s="117"/>
    </row>
    <row r="45" spans="1:33" ht="30" customHeight="1" x14ac:dyDescent="0.3">
      <c r="A45" s="118" t="s">
        <v>77</v>
      </c>
      <c r="B45" s="119" t="s">
        <v>131</v>
      </c>
      <c r="C45" s="120" t="s">
        <v>132</v>
      </c>
      <c r="D45" s="121" t="s">
        <v>126</v>
      </c>
      <c r="E45" s="122"/>
      <c r="F45" s="123"/>
      <c r="G45" s="124">
        <f>E45*F45</f>
        <v>0</v>
      </c>
      <c r="H45" s="122"/>
      <c r="I45" s="123"/>
      <c r="J45" s="124">
        <f>H45*I45</f>
        <v>0</v>
      </c>
      <c r="K45" s="122"/>
      <c r="L45" s="123"/>
      <c r="M45" s="124">
        <f>K45*L45</f>
        <v>0</v>
      </c>
      <c r="N45" s="122"/>
      <c r="O45" s="123"/>
      <c r="P45" s="124">
        <f>N45*O45</f>
        <v>0</v>
      </c>
      <c r="Q45" s="122"/>
      <c r="R45" s="123"/>
      <c r="S45" s="124">
        <f>Q45*R45</f>
        <v>0</v>
      </c>
      <c r="T45" s="122"/>
      <c r="U45" s="123"/>
      <c r="V45" s="124">
        <f>T45*U45</f>
        <v>0</v>
      </c>
      <c r="W45" s="125">
        <f>G45+M45+S45</f>
        <v>0</v>
      </c>
      <c r="X45" s="126">
        <f>J45+P45+V45</f>
        <v>0</v>
      </c>
      <c r="Y45" s="126">
        <f t="shared" si="3"/>
        <v>0</v>
      </c>
      <c r="Z45" s="127">
        <v>0</v>
      </c>
      <c r="AA45" s="128"/>
      <c r="AB45" s="129"/>
      <c r="AC45" s="130"/>
      <c r="AD45" s="130"/>
      <c r="AE45" s="130"/>
      <c r="AF45" s="130"/>
      <c r="AG45" s="130"/>
    </row>
    <row r="46" spans="1:33" ht="30" customHeight="1" x14ac:dyDescent="0.3">
      <c r="A46" s="118" t="s">
        <v>77</v>
      </c>
      <c r="B46" s="119" t="s">
        <v>133</v>
      </c>
      <c r="C46" s="120" t="s">
        <v>134</v>
      </c>
      <c r="D46" s="121" t="s">
        <v>126</v>
      </c>
      <c r="E46" s="122"/>
      <c r="F46" s="123"/>
      <c r="G46" s="124">
        <f>E46*F46</f>
        <v>0</v>
      </c>
      <c r="H46" s="122"/>
      <c r="I46" s="123"/>
      <c r="J46" s="124">
        <f>H46*I46</f>
        <v>0</v>
      </c>
      <c r="K46" s="122"/>
      <c r="L46" s="123"/>
      <c r="M46" s="124">
        <f>K46*L46</f>
        <v>0</v>
      </c>
      <c r="N46" s="122"/>
      <c r="O46" s="123"/>
      <c r="P46" s="124">
        <f>N46*O46</f>
        <v>0</v>
      </c>
      <c r="Q46" s="122"/>
      <c r="R46" s="123"/>
      <c r="S46" s="124">
        <f>Q46*R46</f>
        <v>0</v>
      </c>
      <c r="T46" s="122"/>
      <c r="U46" s="123"/>
      <c r="V46" s="124">
        <f>T46*U46</f>
        <v>0</v>
      </c>
      <c r="W46" s="125">
        <f>G46+M46+S46</f>
        <v>0</v>
      </c>
      <c r="X46" s="126">
        <f>J46+P46+V46</f>
        <v>0</v>
      </c>
      <c r="Y46" s="126">
        <f t="shared" si="3"/>
        <v>0</v>
      </c>
      <c r="Z46" s="127">
        <v>0</v>
      </c>
      <c r="AA46" s="128"/>
      <c r="AB46" s="130"/>
      <c r="AC46" s="130"/>
      <c r="AD46" s="130"/>
      <c r="AE46" s="130"/>
      <c r="AF46" s="130"/>
      <c r="AG46" s="130"/>
    </row>
    <row r="47" spans="1:33" ht="30" customHeight="1" x14ac:dyDescent="0.3">
      <c r="A47" s="131" t="s">
        <v>77</v>
      </c>
      <c r="B47" s="132" t="s">
        <v>135</v>
      </c>
      <c r="C47" s="194" t="s">
        <v>132</v>
      </c>
      <c r="D47" s="133" t="s">
        <v>126</v>
      </c>
      <c r="E47" s="148"/>
      <c r="F47" s="149"/>
      <c r="G47" s="150">
        <f>E47*F47</f>
        <v>0</v>
      </c>
      <c r="H47" s="148"/>
      <c r="I47" s="149"/>
      <c r="J47" s="150">
        <f>H47*I47</f>
        <v>0</v>
      </c>
      <c r="K47" s="148"/>
      <c r="L47" s="149"/>
      <c r="M47" s="150">
        <f>K47*L47</f>
        <v>0</v>
      </c>
      <c r="N47" s="148"/>
      <c r="O47" s="149"/>
      <c r="P47" s="150">
        <f>N47*O47</f>
        <v>0</v>
      </c>
      <c r="Q47" s="148"/>
      <c r="R47" s="149"/>
      <c r="S47" s="150">
        <f>Q47*R47</f>
        <v>0</v>
      </c>
      <c r="T47" s="148"/>
      <c r="U47" s="149"/>
      <c r="V47" s="150">
        <f>T47*U47</f>
        <v>0</v>
      </c>
      <c r="W47" s="137">
        <f>G47+M47+S47</f>
        <v>0</v>
      </c>
      <c r="X47" s="126">
        <f>J47+P47+V47</f>
        <v>0</v>
      </c>
      <c r="Y47" s="126">
        <f t="shared" si="3"/>
        <v>0</v>
      </c>
      <c r="Z47" s="127">
        <v>0</v>
      </c>
      <c r="AA47" s="151"/>
      <c r="AB47" s="130"/>
      <c r="AC47" s="130"/>
      <c r="AD47" s="130"/>
      <c r="AE47" s="130"/>
      <c r="AF47" s="130"/>
      <c r="AG47" s="130"/>
    </row>
    <row r="48" spans="1:33" ht="30" customHeight="1" x14ac:dyDescent="0.3">
      <c r="A48" s="171" t="s">
        <v>136</v>
      </c>
      <c r="B48" s="172"/>
      <c r="C48" s="173"/>
      <c r="D48" s="174"/>
      <c r="E48" s="178">
        <f>E44+E40+E36</f>
        <v>0</v>
      </c>
      <c r="F48" s="195"/>
      <c r="G48" s="177">
        <f>G44+G40+G36</f>
        <v>0</v>
      </c>
      <c r="H48" s="178">
        <f>H44+H40+H36</f>
        <v>0</v>
      </c>
      <c r="I48" s="195"/>
      <c r="J48" s="177">
        <f>J44+J40+J36</f>
        <v>0</v>
      </c>
      <c r="K48" s="196">
        <f>K44+K40+K36</f>
        <v>0</v>
      </c>
      <c r="L48" s="195"/>
      <c r="M48" s="177">
        <f>M44+M40+M36</f>
        <v>0</v>
      </c>
      <c r="N48" s="196">
        <f>N44+N40+N36</f>
        <v>0</v>
      </c>
      <c r="O48" s="195"/>
      <c r="P48" s="177">
        <f>P44+P40+P36</f>
        <v>0</v>
      </c>
      <c r="Q48" s="196">
        <f>Q44+Q40+Q36</f>
        <v>0</v>
      </c>
      <c r="R48" s="195"/>
      <c r="S48" s="177">
        <f>S44+S40+S36</f>
        <v>0</v>
      </c>
      <c r="T48" s="196">
        <f>T44+T40+T36</f>
        <v>0</v>
      </c>
      <c r="U48" s="195"/>
      <c r="V48" s="177">
        <f>V44+V40+V36</f>
        <v>0</v>
      </c>
      <c r="W48" s="197">
        <f>W44+W40+W36</f>
        <v>0</v>
      </c>
      <c r="X48" s="197">
        <f>X44+X40+X36</f>
        <v>0</v>
      </c>
      <c r="Y48" s="197">
        <f t="shared" si="3"/>
        <v>0</v>
      </c>
      <c r="Z48" s="197" t="e">
        <f>Y48/W48</f>
        <v>#DIV/0!</v>
      </c>
      <c r="AA48" s="182"/>
      <c r="AB48" s="7"/>
      <c r="AC48" s="7"/>
      <c r="AD48" s="7"/>
      <c r="AE48" s="7"/>
      <c r="AF48" s="7"/>
      <c r="AG48" s="7"/>
    </row>
    <row r="49" spans="1:33" ht="30" customHeight="1" x14ac:dyDescent="0.3">
      <c r="A49" s="183" t="s">
        <v>72</v>
      </c>
      <c r="B49" s="184">
        <v>3</v>
      </c>
      <c r="C49" s="185" t="s">
        <v>137</v>
      </c>
      <c r="D49" s="186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5"/>
      <c r="Y49" s="105"/>
      <c r="Z49" s="105"/>
      <c r="AA49" s="106"/>
      <c r="AB49" s="7"/>
      <c r="AC49" s="7"/>
      <c r="AD49" s="7"/>
      <c r="AE49" s="7"/>
      <c r="AF49" s="7"/>
      <c r="AG49" s="7"/>
    </row>
    <row r="50" spans="1:33" ht="45" customHeight="1" x14ac:dyDescent="0.3">
      <c r="A50" s="107" t="s">
        <v>74</v>
      </c>
      <c r="B50" s="161" t="s">
        <v>138</v>
      </c>
      <c r="C50" s="109" t="s">
        <v>139</v>
      </c>
      <c r="D50" s="110"/>
      <c r="E50" s="111">
        <f>SUM(E51:E53)</f>
        <v>0</v>
      </c>
      <c r="F50" s="112"/>
      <c r="G50" s="113">
        <f>SUM(G51:G53)</f>
        <v>0</v>
      </c>
      <c r="H50" s="111">
        <f>SUM(H51:H53)</f>
        <v>0</v>
      </c>
      <c r="I50" s="112"/>
      <c r="J50" s="113">
        <f>SUM(J51:J53)</f>
        <v>0</v>
      </c>
      <c r="K50" s="111">
        <f>SUM(K51:K53)</f>
        <v>0</v>
      </c>
      <c r="L50" s="112"/>
      <c r="M50" s="113">
        <f>SUM(M51:M53)</f>
        <v>0</v>
      </c>
      <c r="N50" s="111">
        <f>SUM(N51:N53)</f>
        <v>0</v>
      </c>
      <c r="O50" s="112"/>
      <c r="P50" s="113">
        <f>SUM(P51:P53)</f>
        <v>0</v>
      </c>
      <c r="Q50" s="111">
        <f>SUM(Q51:Q53)</f>
        <v>0</v>
      </c>
      <c r="R50" s="112"/>
      <c r="S50" s="113">
        <f>SUM(S51:S53)</f>
        <v>0</v>
      </c>
      <c r="T50" s="111">
        <f>SUM(T51:T53)</f>
        <v>0</v>
      </c>
      <c r="U50" s="112"/>
      <c r="V50" s="113">
        <f>SUM(V51:V53)</f>
        <v>0</v>
      </c>
      <c r="W50" s="113">
        <f>SUM(W51:W53)</f>
        <v>0</v>
      </c>
      <c r="X50" s="113">
        <f>SUM(X51:X53)</f>
        <v>0</v>
      </c>
      <c r="Y50" s="114">
        <f t="shared" ref="Y50:Y57" si="4">W50-X50</f>
        <v>0</v>
      </c>
      <c r="Z50" s="115">
        <v>0</v>
      </c>
      <c r="AA50" s="116"/>
      <c r="AB50" s="117"/>
      <c r="AC50" s="117"/>
      <c r="AD50" s="117"/>
      <c r="AE50" s="117"/>
      <c r="AF50" s="117"/>
      <c r="AG50" s="117"/>
    </row>
    <row r="51" spans="1:33" ht="30" customHeight="1" x14ac:dyDescent="0.3">
      <c r="A51" s="118" t="s">
        <v>77</v>
      </c>
      <c r="B51" s="119" t="s">
        <v>140</v>
      </c>
      <c r="C51" s="192" t="s">
        <v>141</v>
      </c>
      <c r="D51" s="121" t="s">
        <v>119</v>
      </c>
      <c r="E51" s="122"/>
      <c r="F51" s="123"/>
      <c r="G51" s="124">
        <f>E51*F51</f>
        <v>0</v>
      </c>
      <c r="H51" s="122"/>
      <c r="I51" s="123"/>
      <c r="J51" s="124">
        <f>H51*I51</f>
        <v>0</v>
      </c>
      <c r="K51" s="122"/>
      <c r="L51" s="123"/>
      <c r="M51" s="124">
        <f>K51*L51</f>
        <v>0</v>
      </c>
      <c r="N51" s="122"/>
      <c r="O51" s="123"/>
      <c r="P51" s="124">
        <f>N51*O51</f>
        <v>0</v>
      </c>
      <c r="Q51" s="122"/>
      <c r="R51" s="123"/>
      <c r="S51" s="124">
        <f>Q51*R51</f>
        <v>0</v>
      </c>
      <c r="T51" s="122"/>
      <c r="U51" s="123"/>
      <c r="V51" s="124">
        <f>T51*U51</f>
        <v>0</v>
      </c>
      <c r="W51" s="125">
        <f>G51+M51+S51</f>
        <v>0</v>
      </c>
      <c r="X51" s="126">
        <f>J51+P51+V51</f>
        <v>0</v>
      </c>
      <c r="Y51" s="126">
        <f t="shared" si="4"/>
        <v>0</v>
      </c>
      <c r="Z51" s="127">
        <v>0</v>
      </c>
      <c r="AA51" s="128"/>
      <c r="AB51" s="130"/>
      <c r="AC51" s="130"/>
      <c r="AD51" s="130"/>
      <c r="AE51" s="130"/>
      <c r="AF51" s="130"/>
      <c r="AG51" s="130"/>
    </row>
    <row r="52" spans="1:33" ht="30" customHeight="1" x14ac:dyDescent="0.3">
      <c r="A52" s="118" t="s">
        <v>77</v>
      </c>
      <c r="B52" s="119" t="s">
        <v>142</v>
      </c>
      <c r="C52" s="192" t="s">
        <v>143</v>
      </c>
      <c r="D52" s="121" t="s">
        <v>119</v>
      </c>
      <c r="E52" s="122"/>
      <c r="F52" s="123"/>
      <c r="G52" s="124">
        <f>E52*F52</f>
        <v>0</v>
      </c>
      <c r="H52" s="122"/>
      <c r="I52" s="123"/>
      <c r="J52" s="124">
        <f>H52*I52</f>
        <v>0</v>
      </c>
      <c r="K52" s="122"/>
      <c r="L52" s="123"/>
      <c r="M52" s="124">
        <f>K52*L52</f>
        <v>0</v>
      </c>
      <c r="N52" s="122"/>
      <c r="O52" s="123"/>
      <c r="P52" s="124">
        <f>N52*O52</f>
        <v>0</v>
      </c>
      <c r="Q52" s="122"/>
      <c r="R52" s="123"/>
      <c r="S52" s="124">
        <f>Q52*R52</f>
        <v>0</v>
      </c>
      <c r="T52" s="122"/>
      <c r="U52" s="123"/>
      <c r="V52" s="124">
        <f>T52*U52</f>
        <v>0</v>
      </c>
      <c r="W52" s="125">
        <f>G52+M52+S52</f>
        <v>0</v>
      </c>
      <c r="X52" s="126">
        <f>J52+P52+V52</f>
        <v>0</v>
      </c>
      <c r="Y52" s="126">
        <f t="shared" si="4"/>
        <v>0</v>
      </c>
      <c r="Z52" s="127">
        <v>0</v>
      </c>
      <c r="AA52" s="128"/>
      <c r="AB52" s="130"/>
      <c r="AC52" s="130"/>
      <c r="AD52" s="130"/>
      <c r="AE52" s="130"/>
      <c r="AF52" s="130"/>
      <c r="AG52" s="130"/>
    </row>
    <row r="53" spans="1:33" ht="30" customHeight="1" x14ac:dyDescent="0.3">
      <c r="A53" s="131" t="s">
        <v>77</v>
      </c>
      <c r="B53" s="132" t="s">
        <v>144</v>
      </c>
      <c r="C53" s="169" t="s">
        <v>145</v>
      </c>
      <c r="D53" s="133" t="s">
        <v>119</v>
      </c>
      <c r="E53" s="134"/>
      <c r="F53" s="135"/>
      <c r="G53" s="136">
        <f>E53*F53</f>
        <v>0</v>
      </c>
      <c r="H53" s="134"/>
      <c r="I53" s="135"/>
      <c r="J53" s="136">
        <f>H53*I53</f>
        <v>0</v>
      </c>
      <c r="K53" s="134"/>
      <c r="L53" s="135"/>
      <c r="M53" s="136">
        <f>K53*L53</f>
        <v>0</v>
      </c>
      <c r="N53" s="134"/>
      <c r="O53" s="135"/>
      <c r="P53" s="136">
        <f>N53*O53</f>
        <v>0</v>
      </c>
      <c r="Q53" s="134"/>
      <c r="R53" s="135"/>
      <c r="S53" s="136">
        <f>Q53*R53</f>
        <v>0</v>
      </c>
      <c r="T53" s="134"/>
      <c r="U53" s="135"/>
      <c r="V53" s="136">
        <f>T53*U53</f>
        <v>0</v>
      </c>
      <c r="W53" s="137">
        <f>G53+M53+S53</f>
        <v>0</v>
      </c>
      <c r="X53" s="126">
        <f>J53+P53+V53</f>
        <v>0</v>
      </c>
      <c r="Y53" s="126">
        <f t="shared" si="4"/>
        <v>0</v>
      </c>
      <c r="Z53" s="127">
        <v>0</v>
      </c>
      <c r="AA53" s="138"/>
      <c r="AB53" s="130"/>
      <c r="AC53" s="130"/>
      <c r="AD53" s="130"/>
      <c r="AE53" s="130"/>
      <c r="AF53" s="130"/>
      <c r="AG53" s="130"/>
    </row>
    <row r="54" spans="1:33" ht="47.25" customHeight="1" x14ac:dyDescent="0.3">
      <c r="A54" s="107" t="s">
        <v>74</v>
      </c>
      <c r="B54" s="161" t="s">
        <v>146</v>
      </c>
      <c r="C54" s="139" t="s">
        <v>147</v>
      </c>
      <c r="D54" s="140"/>
      <c r="E54" s="141"/>
      <c r="F54" s="142"/>
      <c r="G54" s="143"/>
      <c r="H54" s="141"/>
      <c r="I54" s="142"/>
      <c r="J54" s="143"/>
      <c r="K54" s="141">
        <f>SUM(K55:K56)</f>
        <v>0</v>
      </c>
      <c r="L54" s="142"/>
      <c r="M54" s="143">
        <f>SUM(M55:M56)</f>
        <v>0</v>
      </c>
      <c r="N54" s="141">
        <f>SUM(N55:N56)</f>
        <v>0</v>
      </c>
      <c r="O54" s="142"/>
      <c r="P54" s="143">
        <f>SUM(P55:P56)</f>
        <v>0</v>
      </c>
      <c r="Q54" s="141">
        <f>SUM(Q55:Q56)</f>
        <v>0</v>
      </c>
      <c r="R54" s="142"/>
      <c r="S54" s="143">
        <f>SUM(S55:S56)</f>
        <v>0</v>
      </c>
      <c r="T54" s="141">
        <f>SUM(T55:T56)</f>
        <v>0</v>
      </c>
      <c r="U54" s="142"/>
      <c r="V54" s="143">
        <f>SUM(V55:V56)</f>
        <v>0</v>
      </c>
      <c r="W54" s="143">
        <f>SUM(W55:W56)</f>
        <v>0</v>
      </c>
      <c r="X54" s="143">
        <f>SUM(X55:X56)</f>
        <v>0</v>
      </c>
      <c r="Y54" s="143">
        <f t="shared" si="4"/>
        <v>0</v>
      </c>
      <c r="Z54" s="143">
        <v>0</v>
      </c>
      <c r="AA54" s="145"/>
      <c r="AB54" s="117"/>
      <c r="AC54" s="117"/>
      <c r="AD54" s="117"/>
      <c r="AE54" s="117"/>
      <c r="AF54" s="117"/>
      <c r="AG54" s="117"/>
    </row>
    <row r="55" spans="1:33" ht="30" customHeight="1" x14ac:dyDescent="0.3">
      <c r="A55" s="118" t="s">
        <v>77</v>
      </c>
      <c r="B55" s="119" t="s">
        <v>148</v>
      </c>
      <c r="C55" s="192" t="s">
        <v>149</v>
      </c>
      <c r="D55" s="121" t="s">
        <v>150</v>
      </c>
      <c r="E55" s="506" t="s">
        <v>151</v>
      </c>
      <c r="F55" s="507"/>
      <c r="G55" s="508"/>
      <c r="H55" s="506" t="s">
        <v>151</v>
      </c>
      <c r="I55" s="507"/>
      <c r="J55" s="508"/>
      <c r="K55" s="122"/>
      <c r="L55" s="123"/>
      <c r="M55" s="124">
        <f>K55*L55</f>
        <v>0</v>
      </c>
      <c r="N55" s="122"/>
      <c r="O55" s="123"/>
      <c r="P55" s="124">
        <f>N55*O55</f>
        <v>0</v>
      </c>
      <c r="Q55" s="122"/>
      <c r="R55" s="123"/>
      <c r="S55" s="124">
        <f>Q55*R55</f>
        <v>0</v>
      </c>
      <c r="T55" s="122"/>
      <c r="U55" s="123"/>
      <c r="V55" s="124">
        <f>T55*U55</f>
        <v>0</v>
      </c>
      <c r="W55" s="137">
        <f>G55+M55+S55</f>
        <v>0</v>
      </c>
      <c r="X55" s="126">
        <f>J55+P55+V55</f>
        <v>0</v>
      </c>
      <c r="Y55" s="126">
        <f t="shared" si="4"/>
        <v>0</v>
      </c>
      <c r="Z55" s="127">
        <v>0</v>
      </c>
      <c r="AA55" s="128"/>
      <c r="AB55" s="130"/>
      <c r="AC55" s="130"/>
      <c r="AD55" s="130"/>
      <c r="AE55" s="130"/>
      <c r="AF55" s="130"/>
      <c r="AG55" s="130"/>
    </row>
    <row r="56" spans="1:33" ht="30" customHeight="1" x14ac:dyDescent="0.3">
      <c r="A56" s="131" t="s">
        <v>77</v>
      </c>
      <c r="B56" s="132" t="s">
        <v>152</v>
      </c>
      <c r="C56" s="169" t="s">
        <v>153</v>
      </c>
      <c r="D56" s="133" t="s">
        <v>150</v>
      </c>
      <c r="E56" s="475"/>
      <c r="F56" s="509"/>
      <c r="G56" s="476"/>
      <c r="H56" s="475"/>
      <c r="I56" s="509"/>
      <c r="J56" s="476"/>
      <c r="K56" s="148"/>
      <c r="L56" s="149"/>
      <c r="M56" s="150">
        <f>K56*L56</f>
        <v>0</v>
      </c>
      <c r="N56" s="148"/>
      <c r="O56" s="149"/>
      <c r="P56" s="150">
        <f>N56*O56</f>
        <v>0</v>
      </c>
      <c r="Q56" s="148"/>
      <c r="R56" s="149"/>
      <c r="S56" s="150">
        <f>Q56*R56</f>
        <v>0</v>
      </c>
      <c r="T56" s="148"/>
      <c r="U56" s="149"/>
      <c r="V56" s="150">
        <f>T56*U56</f>
        <v>0</v>
      </c>
      <c r="W56" s="137">
        <f>G56+M56+S56</f>
        <v>0</v>
      </c>
      <c r="X56" s="126">
        <f>J56+P56+V56</f>
        <v>0</v>
      </c>
      <c r="Y56" s="170">
        <f t="shared" si="4"/>
        <v>0</v>
      </c>
      <c r="Z56" s="127">
        <v>0</v>
      </c>
      <c r="AA56" s="151"/>
      <c r="AB56" s="130"/>
      <c r="AC56" s="130"/>
      <c r="AD56" s="130"/>
      <c r="AE56" s="130"/>
      <c r="AF56" s="130"/>
      <c r="AG56" s="130"/>
    </row>
    <row r="57" spans="1:33" ht="30" customHeight="1" x14ac:dyDescent="0.3">
      <c r="A57" s="171" t="s">
        <v>154</v>
      </c>
      <c r="B57" s="172"/>
      <c r="C57" s="173"/>
      <c r="D57" s="174"/>
      <c r="E57" s="178">
        <f>E50</f>
        <v>0</v>
      </c>
      <c r="F57" s="195"/>
      <c r="G57" s="177">
        <f>G50</f>
        <v>0</v>
      </c>
      <c r="H57" s="178">
        <f>H50</f>
        <v>0</v>
      </c>
      <c r="I57" s="195"/>
      <c r="J57" s="177">
        <f>J50</f>
        <v>0</v>
      </c>
      <c r="K57" s="196">
        <f>K54+K50</f>
        <v>0</v>
      </c>
      <c r="L57" s="195"/>
      <c r="M57" s="177">
        <f>M54+M50</f>
        <v>0</v>
      </c>
      <c r="N57" s="196">
        <f>N54+N50</f>
        <v>0</v>
      </c>
      <c r="O57" s="195"/>
      <c r="P57" s="177">
        <f>P54+P50</f>
        <v>0</v>
      </c>
      <c r="Q57" s="196">
        <f>Q54+Q50</f>
        <v>0</v>
      </c>
      <c r="R57" s="195"/>
      <c r="S57" s="177">
        <f>S54+S50</f>
        <v>0</v>
      </c>
      <c r="T57" s="196">
        <f>T54+T50</f>
        <v>0</v>
      </c>
      <c r="U57" s="195"/>
      <c r="V57" s="177">
        <f>V54+V50</f>
        <v>0</v>
      </c>
      <c r="W57" s="197">
        <f>W54+W50</f>
        <v>0</v>
      </c>
      <c r="X57" s="197">
        <f>X54+X50</f>
        <v>0</v>
      </c>
      <c r="Y57" s="197">
        <f t="shared" si="4"/>
        <v>0</v>
      </c>
      <c r="Z57" s="197">
        <v>0</v>
      </c>
      <c r="AA57" s="182"/>
      <c r="AB57" s="130"/>
      <c r="AC57" s="130"/>
      <c r="AD57" s="130"/>
      <c r="AE57" s="7"/>
      <c r="AF57" s="7"/>
      <c r="AG57" s="7"/>
    </row>
    <row r="58" spans="1:33" ht="30" customHeight="1" x14ac:dyDescent="0.3">
      <c r="A58" s="183" t="s">
        <v>72</v>
      </c>
      <c r="B58" s="184">
        <v>4</v>
      </c>
      <c r="C58" s="185" t="s">
        <v>155</v>
      </c>
      <c r="D58" s="186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5"/>
      <c r="X58" s="105"/>
      <c r="Y58" s="187"/>
      <c r="Z58" s="105"/>
      <c r="AA58" s="106"/>
      <c r="AB58" s="7"/>
      <c r="AC58" s="7"/>
      <c r="AD58" s="7"/>
      <c r="AE58" s="7"/>
      <c r="AF58" s="7"/>
      <c r="AG58" s="7"/>
    </row>
    <row r="59" spans="1:33" ht="30" customHeight="1" x14ac:dyDescent="0.3">
      <c r="A59" s="107" t="s">
        <v>74</v>
      </c>
      <c r="B59" s="161" t="s">
        <v>156</v>
      </c>
      <c r="C59" s="198" t="s">
        <v>157</v>
      </c>
      <c r="D59" s="110"/>
      <c r="E59" s="111">
        <f>SUM(E60:E62)</f>
        <v>0</v>
      </c>
      <c r="F59" s="112"/>
      <c r="G59" s="113">
        <f>SUM(G60:G62)</f>
        <v>0</v>
      </c>
      <c r="H59" s="111">
        <f>SUM(H60:H62)</f>
        <v>0</v>
      </c>
      <c r="I59" s="112"/>
      <c r="J59" s="113">
        <f>SUM(J60:J62)</f>
        <v>0</v>
      </c>
      <c r="K59" s="111">
        <f>SUM(K60:K62)</f>
        <v>0</v>
      </c>
      <c r="L59" s="112"/>
      <c r="M59" s="113">
        <f>SUM(M60:M62)</f>
        <v>0</v>
      </c>
      <c r="N59" s="111">
        <f>SUM(N60:N62)</f>
        <v>0</v>
      </c>
      <c r="O59" s="112"/>
      <c r="P59" s="113">
        <f>SUM(P60:P62)</f>
        <v>0</v>
      </c>
      <c r="Q59" s="111">
        <f>SUM(Q60:Q62)</f>
        <v>0</v>
      </c>
      <c r="R59" s="112"/>
      <c r="S59" s="113">
        <f>SUM(S60:S62)</f>
        <v>0</v>
      </c>
      <c r="T59" s="111">
        <f>SUM(T60:T62)</f>
        <v>0</v>
      </c>
      <c r="U59" s="112"/>
      <c r="V59" s="113">
        <f>SUM(V60:V62)</f>
        <v>0</v>
      </c>
      <c r="W59" s="113">
        <f>SUM(W60:W62)</f>
        <v>0</v>
      </c>
      <c r="X59" s="113">
        <f>SUM(X60:X62)</f>
        <v>0</v>
      </c>
      <c r="Y59" s="199">
        <f>W59-X59</f>
        <v>0</v>
      </c>
      <c r="Z59" s="115">
        <v>0</v>
      </c>
      <c r="AA59" s="116"/>
      <c r="AB59" s="117"/>
      <c r="AC59" s="117"/>
      <c r="AD59" s="117"/>
      <c r="AE59" s="117"/>
      <c r="AF59" s="117"/>
      <c r="AG59" s="117"/>
    </row>
    <row r="60" spans="1:33" ht="30" customHeight="1" x14ac:dyDescent="0.3">
      <c r="A60" s="118" t="s">
        <v>77</v>
      </c>
      <c r="B60" s="119" t="s">
        <v>158</v>
      </c>
      <c r="C60" s="192" t="s">
        <v>159</v>
      </c>
      <c r="D60" s="200" t="s">
        <v>160</v>
      </c>
      <c r="E60" s="201"/>
      <c r="F60" s="202"/>
      <c r="G60" s="203">
        <f>E60*F60</f>
        <v>0</v>
      </c>
      <c r="H60" s="201"/>
      <c r="I60" s="202"/>
      <c r="J60" s="203">
        <f>H60*I60</f>
        <v>0</v>
      </c>
      <c r="K60" s="122"/>
      <c r="L60" s="202"/>
      <c r="M60" s="124">
        <f>K60*L60</f>
        <v>0</v>
      </c>
      <c r="N60" s="122"/>
      <c r="O60" s="202"/>
      <c r="P60" s="124">
        <f>N60*O60</f>
        <v>0</v>
      </c>
      <c r="Q60" s="122"/>
      <c r="R60" s="202"/>
      <c r="S60" s="124">
        <f>Q60*R60</f>
        <v>0</v>
      </c>
      <c r="T60" s="122"/>
      <c r="U60" s="202"/>
      <c r="V60" s="124">
        <f>T60*U60</f>
        <v>0</v>
      </c>
      <c r="W60" s="125">
        <f>G60+M60+S60</f>
        <v>0</v>
      </c>
      <c r="X60" s="126">
        <f>J60+P60+V60</f>
        <v>0</v>
      </c>
      <c r="Y60" s="126">
        <f>W60-X60</f>
        <v>0</v>
      </c>
      <c r="Z60" s="127">
        <v>0</v>
      </c>
      <c r="AA60" s="128"/>
      <c r="AB60" s="130"/>
      <c r="AC60" s="130"/>
      <c r="AD60" s="130"/>
      <c r="AE60" s="130"/>
      <c r="AF60" s="130"/>
      <c r="AG60" s="130"/>
    </row>
    <row r="61" spans="1:33" ht="30" customHeight="1" x14ac:dyDescent="0.3">
      <c r="A61" s="118" t="s">
        <v>77</v>
      </c>
      <c r="B61" s="119" t="s">
        <v>161</v>
      </c>
      <c r="C61" s="192" t="s">
        <v>159</v>
      </c>
      <c r="D61" s="200" t="s">
        <v>160</v>
      </c>
      <c r="E61" s="201"/>
      <c r="F61" s="202"/>
      <c r="G61" s="203">
        <f>E61*F61</f>
        <v>0</v>
      </c>
      <c r="H61" s="201"/>
      <c r="I61" s="202"/>
      <c r="J61" s="203">
        <f>H61*I61</f>
        <v>0</v>
      </c>
      <c r="K61" s="122"/>
      <c r="L61" s="202"/>
      <c r="M61" s="124">
        <f>K61*L61</f>
        <v>0</v>
      </c>
      <c r="N61" s="122"/>
      <c r="O61" s="202"/>
      <c r="P61" s="124">
        <f>N61*O61</f>
        <v>0</v>
      </c>
      <c r="Q61" s="122"/>
      <c r="R61" s="202"/>
      <c r="S61" s="124">
        <f>Q61*R61</f>
        <v>0</v>
      </c>
      <c r="T61" s="122"/>
      <c r="U61" s="202"/>
      <c r="V61" s="124">
        <f>T61*U61</f>
        <v>0</v>
      </c>
      <c r="W61" s="125">
        <f>G61+M61+S61</f>
        <v>0</v>
      </c>
      <c r="X61" s="126">
        <f>J61+P61+V61</f>
        <v>0</v>
      </c>
      <c r="Y61" s="126">
        <f>W61-X61</f>
        <v>0</v>
      </c>
      <c r="Z61" s="127">
        <v>0</v>
      </c>
      <c r="AA61" s="128"/>
      <c r="AB61" s="130"/>
      <c r="AC61" s="130"/>
      <c r="AD61" s="130"/>
      <c r="AE61" s="130"/>
      <c r="AF61" s="130"/>
      <c r="AG61" s="130"/>
    </row>
    <row r="62" spans="1:33" ht="30" customHeight="1" x14ac:dyDescent="0.3">
      <c r="A62" s="146" t="s">
        <v>77</v>
      </c>
      <c r="B62" s="132" t="s">
        <v>162</v>
      </c>
      <c r="C62" s="169" t="s">
        <v>159</v>
      </c>
      <c r="D62" s="200" t="s">
        <v>160</v>
      </c>
      <c r="E62" s="204"/>
      <c r="F62" s="205"/>
      <c r="G62" s="206">
        <f>E62*F62</f>
        <v>0</v>
      </c>
      <c r="H62" s="204"/>
      <c r="I62" s="205"/>
      <c r="J62" s="206">
        <f>H62*I62</f>
        <v>0</v>
      </c>
      <c r="K62" s="134"/>
      <c r="L62" s="205"/>
      <c r="M62" s="136">
        <f>K62*L62</f>
        <v>0</v>
      </c>
      <c r="N62" s="134"/>
      <c r="O62" s="205"/>
      <c r="P62" s="136">
        <f>N62*O62</f>
        <v>0</v>
      </c>
      <c r="Q62" s="134"/>
      <c r="R62" s="205"/>
      <c r="S62" s="136">
        <f>Q62*R62</f>
        <v>0</v>
      </c>
      <c r="T62" s="134"/>
      <c r="U62" s="205"/>
      <c r="V62" s="136">
        <f>T62*U62</f>
        <v>0</v>
      </c>
      <c r="W62" s="137">
        <f>G62+M62+S62</f>
        <v>0</v>
      </c>
      <c r="X62" s="126">
        <f>J62+P62+V62</f>
        <v>0</v>
      </c>
      <c r="Y62" s="126">
        <f>W62-X62</f>
        <v>0</v>
      </c>
      <c r="Z62" s="127">
        <v>0</v>
      </c>
      <c r="AA62" s="138"/>
      <c r="AB62" s="130"/>
      <c r="AC62" s="130"/>
      <c r="AD62" s="130"/>
      <c r="AE62" s="130"/>
      <c r="AF62" s="130"/>
      <c r="AG62" s="130"/>
    </row>
    <row r="63" spans="1:33" ht="30" customHeight="1" x14ac:dyDescent="0.3">
      <c r="A63" s="107" t="s">
        <v>74</v>
      </c>
      <c r="B63" s="161" t="s">
        <v>163</v>
      </c>
      <c r="C63" s="152" t="s">
        <v>164</v>
      </c>
      <c r="D63" s="140"/>
      <c r="E63" s="141">
        <f>SUM(E64:E66)</f>
        <v>144</v>
      </c>
      <c r="F63" s="142"/>
      <c r="G63" s="143">
        <f>SUM(G64:G122)</f>
        <v>852320</v>
      </c>
      <c r="H63" s="207">
        <f>SUM(H64:H66)</f>
        <v>144</v>
      </c>
      <c r="I63" s="208"/>
      <c r="J63" s="209">
        <f>SUM(J64:J122)</f>
        <v>852320</v>
      </c>
      <c r="K63" s="207">
        <f>SUM(K64:K66)</f>
        <v>0</v>
      </c>
      <c r="L63" s="208"/>
      <c r="M63" s="209">
        <f>SUM(M64:M66)</f>
        <v>0</v>
      </c>
      <c r="N63" s="207">
        <f>SUM(N64:N66)</f>
        <v>0</v>
      </c>
      <c r="O63" s="208"/>
      <c r="P63" s="209">
        <f>SUM(P64:P66)</f>
        <v>0</v>
      </c>
      <c r="Q63" s="207">
        <f>SUM(Q64:Q66)</f>
        <v>0</v>
      </c>
      <c r="R63" s="208"/>
      <c r="S63" s="209">
        <f>SUM(S64:S66)</f>
        <v>0</v>
      </c>
      <c r="T63" s="207">
        <f>SUM(T64:T66)</f>
        <v>0</v>
      </c>
      <c r="U63" s="208"/>
      <c r="V63" s="209">
        <f>SUM(V64:V66)</f>
        <v>0</v>
      </c>
      <c r="W63" s="209">
        <f>SUM(W65:W122)</f>
        <v>852320</v>
      </c>
      <c r="X63" s="209">
        <f>SUM(X65:X122)</f>
        <v>852320</v>
      </c>
      <c r="Y63" s="209">
        <f>W63-X63</f>
        <v>0</v>
      </c>
      <c r="Z63" s="209">
        <f>Y63/W63</f>
        <v>0</v>
      </c>
      <c r="AA63" s="210"/>
      <c r="AB63" s="117"/>
      <c r="AC63" s="117"/>
      <c r="AD63" s="117"/>
      <c r="AE63" s="117"/>
      <c r="AF63" s="117"/>
      <c r="AG63" s="117"/>
    </row>
    <row r="64" spans="1:33" ht="30" customHeight="1" x14ac:dyDescent="0.3">
      <c r="A64" s="118" t="s">
        <v>77</v>
      </c>
      <c r="B64" s="211" t="s">
        <v>165</v>
      </c>
      <c r="C64" s="212" t="s">
        <v>166</v>
      </c>
      <c r="D64" s="213"/>
      <c r="E64" s="214"/>
      <c r="F64" s="214"/>
      <c r="G64" s="215"/>
      <c r="H64" s="216"/>
      <c r="I64" s="217"/>
      <c r="J64" s="218"/>
      <c r="K64" s="216"/>
      <c r="L64" s="217"/>
      <c r="M64" s="218"/>
      <c r="N64" s="216"/>
      <c r="O64" s="217"/>
      <c r="P64" s="218"/>
      <c r="Q64" s="216"/>
      <c r="R64" s="217"/>
      <c r="S64" s="218"/>
      <c r="T64" s="216"/>
      <c r="U64" s="217"/>
      <c r="V64" s="218"/>
      <c r="W64" s="219"/>
      <c r="X64" s="219"/>
      <c r="Y64" s="219"/>
      <c r="Z64" s="220"/>
      <c r="AA64" s="221"/>
      <c r="AB64" s="130"/>
      <c r="AC64" s="130"/>
      <c r="AD64" s="130"/>
      <c r="AE64" s="130"/>
      <c r="AF64" s="130"/>
      <c r="AG64" s="130"/>
    </row>
    <row r="65" spans="1:33" ht="30" customHeight="1" x14ac:dyDescent="0.3">
      <c r="A65" s="118" t="s">
        <v>77</v>
      </c>
      <c r="B65" s="119" t="s">
        <v>167</v>
      </c>
      <c r="C65" s="222" t="s">
        <v>168</v>
      </c>
      <c r="D65" s="223" t="s">
        <v>169</v>
      </c>
      <c r="E65" s="224">
        <v>120</v>
      </c>
      <c r="F65" s="225">
        <v>200</v>
      </c>
      <c r="G65" s="226">
        <f t="shared" ref="G65:G77" si="5">E65*F65</f>
        <v>24000</v>
      </c>
      <c r="H65" s="224">
        <v>120</v>
      </c>
      <c r="I65" s="225">
        <v>200</v>
      </c>
      <c r="J65" s="226">
        <f t="shared" ref="J65:J77" si="6">H65*I65</f>
        <v>24000</v>
      </c>
      <c r="K65" s="227"/>
      <c r="L65" s="166"/>
      <c r="M65" s="226">
        <f t="shared" ref="M65:M77" si="7">K65*L65</f>
        <v>0</v>
      </c>
      <c r="N65" s="165"/>
      <c r="O65" s="166"/>
      <c r="P65" s="226">
        <f t="shared" ref="P65:P77" si="8">N65*O65</f>
        <v>0</v>
      </c>
      <c r="Q65" s="165"/>
      <c r="R65" s="158"/>
      <c r="S65" s="167">
        <f t="shared" ref="S65:S77" si="9">Q65*R65</f>
        <v>0</v>
      </c>
      <c r="T65" s="165"/>
      <c r="U65" s="158"/>
      <c r="V65" s="167">
        <f t="shared" ref="V65:V77" si="10">T65*U65</f>
        <v>0</v>
      </c>
      <c r="W65" s="126">
        <f t="shared" ref="W65:W77" si="11">G65+M65+S65</f>
        <v>24000</v>
      </c>
      <c r="X65" s="170">
        <f t="shared" ref="X65:X77" si="12">J65+P65+V65</f>
        <v>24000</v>
      </c>
      <c r="Y65" s="170">
        <f t="shared" ref="Y65:Y77" si="13">W65-X65</f>
        <v>0</v>
      </c>
      <c r="Z65" s="127">
        <f t="shared" ref="Z65:Z77" si="14">Y65/W65</f>
        <v>0</v>
      </c>
      <c r="AA65" s="168"/>
      <c r="AB65" s="130"/>
      <c r="AC65" s="130"/>
      <c r="AD65" s="130"/>
      <c r="AE65" s="130"/>
      <c r="AF65" s="130"/>
      <c r="AG65" s="130"/>
    </row>
    <row r="66" spans="1:33" ht="30" customHeight="1" x14ac:dyDescent="0.3">
      <c r="A66" s="131" t="s">
        <v>77</v>
      </c>
      <c r="B66" s="119" t="s">
        <v>170</v>
      </c>
      <c r="C66" s="228" t="s">
        <v>171</v>
      </c>
      <c r="D66" s="229" t="s">
        <v>119</v>
      </c>
      <c r="E66" s="230">
        <v>24</v>
      </c>
      <c r="F66" s="231">
        <v>300</v>
      </c>
      <c r="G66" s="232">
        <f t="shared" si="5"/>
        <v>7200</v>
      </c>
      <c r="H66" s="230">
        <v>24</v>
      </c>
      <c r="I66" s="231">
        <v>300</v>
      </c>
      <c r="J66" s="232">
        <f t="shared" si="6"/>
        <v>7200</v>
      </c>
      <c r="K66" s="122"/>
      <c r="L66" s="123"/>
      <c r="M66" s="124">
        <f t="shared" si="7"/>
        <v>0</v>
      </c>
      <c r="N66" s="165"/>
      <c r="O66" s="123"/>
      <c r="P66" s="124">
        <f t="shared" si="8"/>
        <v>0</v>
      </c>
      <c r="Q66" s="165"/>
      <c r="R66" s="123"/>
      <c r="S66" s="124">
        <f t="shared" si="9"/>
        <v>0</v>
      </c>
      <c r="T66" s="165"/>
      <c r="U66" s="123"/>
      <c r="V66" s="124">
        <f t="shared" si="10"/>
        <v>0</v>
      </c>
      <c r="W66" s="233">
        <f t="shared" si="11"/>
        <v>7200</v>
      </c>
      <c r="X66" s="234">
        <f t="shared" si="12"/>
        <v>7200</v>
      </c>
      <c r="Y66" s="234">
        <f t="shared" si="13"/>
        <v>0</v>
      </c>
      <c r="Z66" s="127">
        <f t="shared" si="14"/>
        <v>0</v>
      </c>
      <c r="AA66" s="128"/>
      <c r="AB66" s="130"/>
      <c r="AC66" s="130"/>
      <c r="AD66" s="130"/>
      <c r="AE66" s="130"/>
      <c r="AF66" s="130"/>
      <c r="AG66" s="130"/>
    </row>
    <row r="67" spans="1:33" ht="30" customHeight="1" x14ac:dyDescent="0.3">
      <c r="A67" s="131" t="s">
        <v>77</v>
      </c>
      <c r="B67" s="119" t="s">
        <v>172</v>
      </c>
      <c r="C67" s="228" t="s">
        <v>173</v>
      </c>
      <c r="D67" s="229" t="s">
        <v>174</v>
      </c>
      <c r="E67" s="230">
        <v>50</v>
      </c>
      <c r="F67" s="231">
        <v>400</v>
      </c>
      <c r="G67" s="235">
        <f t="shared" si="5"/>
        <v>20000</v>
      </c>
      <c r="H67" s="230">
        <v>50</v>
      </c>
      <c r="I67" s="231">
        <v>400</v>
      </c>
      <c r="J67" s="235">
        <f t="shared" si="6"/>
        <v>20000</v>
      </c>
      <c r="K67" s="122"/>
      <c r="L67" s="123"/>
      <c r="M67" s="124">
        <f t="shared" si="7"/>
        <v>0</v>
      </c>
      <c r="N67" s="165"/>
      <c r="O67" s="123"/>
      <c r="P67" s="124">
        <f t="shared" si="8"/>
        <v>0</v>
      </c>
      <c r="Q67" s="165"/>
      <c r="R67" s="123"/>
      <c r="S67" s="124">
        <f t="shared" si="9"/>
        <v>0</v>
      </c>
      <c r="T67" s="165"/>
      <c r="U67" s="123"/>
      <c r="V67" s="124">
        <f t="shared" si="10"/>
        <v>0</v>
      </c>
      <c r="W67" s="233">
        <f t="shared" si="11"/>
        <v>20000</v>
      </c>
      <c r="X67" s="234">
        <f t="shared" si="12"/>
        <v>20000</v>
      </c>
      <c r="Y67" s="234">
        <f t="shared" si="13"/>
        <v>0</v>
      </c>
      <c r="Z67" s="127">
        <f t="shared" si="14"/>
        <v>0</v>
      </c>
      <c r="AA67" s="128"/>
      <c r="AB67" s="130"/>
      <c r="AC67" s="130"/>
      <c r="AD67" s="130"/>
      <c r="AE67" s="130"/>
      <c r="AF67" s="130"/>
      <c r="AG67" s="130"/>
    </row>
    <row r="68" spans="1:33" ht="30" customHeight="1" x14ac:dyDescent="0.3">
      <c r="A68" s="131" t="s">
        <v>77</v>
      </c>
      <c r="B68" s="119" t="s">
        <v>175</v>
      </c>
      <c r="C68" s="228" t="s">
        <v>176</v>
      </c>
      <c r="D68" s="229" t="s">
        <v>119</v>
      </c>
      <c r="E68" s="230">
        <v>12</v>
      </c>
      <c r="F68" s="231">
        <v>150</v>
      </c>
      <c r="G68" s="235">
        <f t="shared" si="5"/>
        <v>1800</v>
      </c>
      <c r="H68" s="230">
        <v>12</v>
      </c>
      <c r="I68" s="231">
        <v>150</v>
      </c>
      <c r="J68" s="235">
        <f t="shared" si="6"/>
        <v>1800</v>
      </c>
      <c r="K68" s="122"/>
      <c r="L68" s="123"/>
      <c r="M68" s="124">
        <f t="shared" si="7"/>
        <v>0</v>
      </c>
      <c r="N68" s="165"/>
      <c r="O68" s="123"/>
      <c r="P68" s="124">
        <f t="shared" si="8"/>
        <v>0</v>
      </c>
      <c r="Q68" s="165"/>
      <c r="R68" s="123"/>
      <c r="S68" s="124">
        <f t="shared" si="9"/>
        <v>0</v>
      </c>
      <c r="T68" s="165"/>
      <c r="U68" s="123"/>
      <c r="V68" s="124">
        <f t="shared" si="10"/>
        <v>0</v>
      </c>
      <c r="W68" s="233">
        <f t="shared" si="11"/>
        <v>1800</v>
      </c>
      <c r="X68" s="234">
        <f t="shared" si="12"/>
        <v>1800</v>
      </c>
      <c r="Y68" s="234">
        <f t="shared" si="13"/>
        <v>0</v>
      </c>
      <c r="Z68" s="127">
        <f t="shared" si="14"/>
        <v>0</v>
      </c>
      <c r="AA68" s="128"/>
      <c r="AB68" s="130"/>
      <c r="AC68" s="130"/>
      <c r="AD68" s="130"/>
      <c r="AE68" s="130"/>
      <c r="AF68" s="130"/>
      <c r="AG68" s="130"/>
    </row>
    <row r="69" spans="1:33" ht="30" customHeight="1" x14ac:dyDescent="0.3">
      <c r="A69" s="131" t="s">
        <v>77</v>
      </c>
      <c r="B69" s="119" t="s">
        <v>177</v>
      </c>
      <c r="C69" s="236" t="s">
        <v>178</v>
      </c>
      <c r="D69" s="237" t="s">
        <v>119</v>
      </c>
      <c r="E69" s="238">
        <v>1</v>
      </c>
      <c r="F69" s="239">
        <v>244550</v>
      </c>
      <c r="G69" s="235">
        <f t="shared" si="5"/>
        <v>244550</v>
      </c>
      <c r="H69" s="238">
        <v>1</v>
      </c>
      <c r="I69" s="239">
        <v>244550</v>
      </c>
      <c r="J69" s="235">
        <f t="shared" si="6"/>
        <v>244550</v>
      </c>
      <c r="K69" s="122"/>
      <c r="L69" s="123"/>
      <c r="M69" s="124">
        <f t="shared" si="7"/>
        <v>0</v>
      </c>
      <c r="N69" s="165"/>
      <c r="O69" s="123"/>
      <c r="P69" s="124">
        <f t="shared" si="8"/>
        <v>0</v>
      </c>
      <c r="Q69" s="165"/>
      <c r="R69" s="123"/>
      <c r="S69" s="124">
        <f t="shared" si="9"/>
        <v>0</v>
      </c>
      <c r="T69" s="165"/>
      <c r="U69" s="123"/>
      <c r="V69" s="124">
        <f t="shared" si="10"/>
        <v>0</v>
      </c>
      <c r="W69" s="233">
        <f t="shared" si="11"/>
        <v>244550</v>
      </c>
      <c r="X69" s="234">
        <f t="shared" si="12"/>
        <v>244550</v>
      </c>
      <c r="Y69" s="234">
        <f t="shared" si="13"/>
        <v>0</v>
      </c>
      <c r="Z69" s="127">
        <f t="shared" si="14"/>
        <v>0</v>
      </c>
      <c r="AA69" s="128"/>
      <c r="AB69" s="130"/>
      <c r="AC69" s="130"/>
      <c r="AD69" s="130"/>
      <c r="AE69" s="130"/>
      <c r="AF69" s="130"/>
      <c r="AG69" s="130"/>
    </row>
    <row r="70" spans="1:33" ht="30" customHeight="1" x14ac:dyDescent="0.3">
      <c r="A70" s="131" t="s">
        <v>77</v>
      </c>
      <c r="B70" s="119" t="s">
        <v>179</v>
      </c>
      <c r="C70" s="236" t="s">
        <v>180</v>
      </c>
      <c r="D70" s="237" t="s">
        <v>181</v>
      </c>
      <c r="E70" s="238">
        <v>1</v>
      </c>
      <c r="F70" s="240">
        <v>170000</v>
      </c>
      <c r="G70" s="235">
        <f t="shared" si="5"/>
        <v>170000</v>
      </c>
      <c r="H70" s="238">
        <v>1</v>
      </c>
      <c r="I70" s="240">
        <v>170000</v>
      </c>
      <c r="J70" s="235">
        <f t="shared" si="6"/>
        <v>170000</v>
      </c>
      <c r="K70" s="122"/>
      <c r="L70" s="123"/>
      <c r="M70" s="124">
        <f t="shared" si="7"/>
        <v>0</v>
      </c>
      <c r="N70" s="165"/>
      <c r="O70" s="123"/>
      <c r="P70" s="124">
        <f t="shared" si="8"/>
        <v>0</v>
      </c>
      <c r="Q70" s="165"/>
      <c r="R70" s="123"/>
      <c r="S70" s="124">
        <f t="shared" si="9"/>
        <v>0</v>
      </c>
      <c r="T70" s="165"/>
      <c r="U70" s="123"/>
      <c r="V70" s="124">
        <f t="shared" si="10"/>
        <v>0</v>
      </c>
      <c r="W70" s="233">
        <f t="shared" si="11"/>
        <v>170000</v>
      </c>
      <c r="X70" s="234">
        <f t="shared" si="12"/>
        <v>170000</v>
      </c>
      <c r="Y70" s="234">
        <f t="shared" si="13"/>
        <v>0</v>
      </c>
      <c r="Z70" s="127">
        <f t="shared" si="14"/>
        <v>0</v>
      </c>
      <c r="AA70" s="128"/>
      <c r="AB70" s="130"/>
      <c r="AC70" s="130"/>
      <c r="AD70" s="130"/>
      <c r="AE70" s="130"/>
      <c r="AF70" s="130"/>
      <c r="AG70" s="130"/>
    </row>
    <row r="71" spans="1:33" ht="30" customHeight="1" x14ac:dyDescent="0.3">
      <c r="A71" s="131" t="s">
        <v>77</v>
      </c>
      <c r="B71" s="119" t="s">
        <v>182</v>
      </c>
      <c r="C71" s="120" t="s">
        <v>183</v>
      </c>
      <c r="D71" s="237" t="s">
        <v>181</v>
      </c>
      <c r="E71" s="238">
        <v>1</v>
      </c>
      <c r="F71" s="240">
        <v>8720</v>
      </c>
      <c r="G71" s="235">
        <f t="shared" si="5"/>
        <v>8720</v>
      </c>
      <c r="H71" s="238">
        <v>1</v>
      </c>
      <c r="I71" s="240">
        <v>8720</v>
      </c>
      <c r="J71" s="235">
        <f t="shared" si="6"/>
        <v>8720</v>
      </c>
      <c r="K71" s="122"/>
      <c r="L71" s="123"/>
      <c r="M71" s="124">
        <f t="shared" si="7"/>
        <v>0</v>
      </c>
      <c r="N71" s="165"/>
      <c r="O71" s="123"/>
      <c r="P71" s="124">
        <f t="shared" si="8"/>
        <v>0</v>
      </c>
      <c r="Q71" s="165"/>
      <c r="R71" s="123"/>
      <c r="S71" s="124">
        <f t="shared" si="9"/>
        <v>0</v>
      </c>
      <c r="T71" s="165"/>
      <c r="U71" s="123"/>
      <c r="V71" s="124">
        <f t="shared" si="10"/>
        <v>0</v>
      </c>
      <c r="W71" s="233">
        <f t="shared" si="11"/>
        <v>8720</v>
      </c>
      <c r="X71" s="234">
        <f t="shared" si="12"/>
        <v>8720</v>
      </c>
      <c r="Y71" s="234">
        <f t="shared" si="13"/>
        <v>0</v>
      </c>
      <c r="Z71" s="127">
        <f t="shared" si="14"/>
        <v>0</v>
      </c>
      <c r="AA71" s="128"/>
      <c r="AB71" s="130"/>
      <c r="AC71" s="130"/>
      <c r="AD71" s="130"/>
      <c r="AE71" s="130"/>
      <c r="AF71" s="130"/>
      <c r="AG71" s="130"/>
    </row>
    <row r="72" spans="1:33" ht="30" customHeight="1" x14ac:dyDescent="0.3">
      <c r="A72" s="131" t="s">
        <v>77</v>
      </c>
      <c r="B72" s="119" t="s">
        <v>184</v>
      </c>
      <c r="C72" s="236" t="s">
        <v>185</v>
      </c>
      <c r="D72" s="237" t="s">
        <v>181</v>
      </c>
      <c r="E72" s="238">
        <v>1</v>
      </c>
      <c r="F72" s="240">
        <v>40000</v>
      </c>
      <c r="G72" s="235">
        <f t="shared" si="5"/>
        <v>40000</v>
      </c>
      <c r="H72" s="238">
        <v>1</v>
      </c>
      <c r="I72" s="240">
        <v>40000</v>
      </c>
      <c r="J72" s="235">
        <f t="shared" si="6"/>
        <v>40000</v>
      </c>
      <c r="K72" s="122"/>
      <c r="L72" s="123"/>
      <c r="M72" s="124">
        <f t="shared" si="7"/>
        <v>0</v>
      </c>
      <c r="N72" s="165"/>
      <c r="O72" s="123"/>
      <c r="P72" s="124">
        <f t="shared" si="8"/>
        <v>0</v>
      </c>
      <c r="Q72" s="165"/>
      <c r="R72" s="123"/>
      <c r="S72" s="124">
        <f t="shared" si="9"/>
        <v>0</v>
      </c>
      <c r="T72" s="165"/>
      <c r="U72" s="123"/>
      <c r="V72" s="124">
        <f t="shared" si="10"/>
        <v>0</v>
      </c>
      <c r="W72" s="233">
        <f t="shared" si="11"/>
        <v>40000</v>
      </c>
      <c r="X72" s="234">
        <f t="shared" si="12"/>
        <v>40000</v>
      </c>
      <c r="Y72" s="234">
        <f t="shared" si="13"/>
        <v>0</v>
      </c>
      <c r="Z72" s="127">
        <f t="shared" si="14"/>
        <v>0</v>
      </c>
      <c r="AA72" s="128"/>
      <c r="AB72" s="130"/>
      <c r="AC72" s="130"/>
      <c r="AD72" s="130"/>
      <c r="AE72" s="130"/>
      <c r="AF72" s="130"/>
      <c r="AG72" s="130"/>
    </row>
    <row r="73" spans="1:33" ht="30" customHeight="1" x14ac:dyDescent="0.3">
      <c r="A73" s="131" t="s">
        <v>77</v>
      </c>
      <c r="B73" s="119" t="s">
        <v>186</v>
      </c>
      <c r="C73" s="241" t="s">
        <v>187</v>
      </c>
      <c r="D73" s="242" t="s">
        <v>181</v>
      </c>
      <c r="E73" s="243">
        <v>1</v>
      </c>
      <c r="F73" s="244">
        <v>14000</v>
      </c>
      <c r="G73" s="136">
        <f t="shared" si="5"/>
        <v>14000</v>
      </c>
      <c r="H73" s="243">
        <v>1</v>
      </c>
      <c r="I73" s="244">
        <v>14000</v>
      </c>
      <c r="J73" s="136">
        <f t="shared" si="6"/>
        <v>14000</v>
      </c>
      <c r="K73" s="122"/>
      <c r="L73" s="123"/>
      <c r="M73" s="124">
        <f t="shared" si="7"/>
        <v>0</v>
      </c>
      <c r="N73" s="165"/>
      <c r="O73" s="123"/>
      <c r="P73" s="124">
        <f t="shared" si="8"/>
        <v>0</v>
      </c>
      <c r="Q73" s="165"/>
      <c r="R73" s="123"/>
      <c r="S73" s="124">
        <f t="shared" si="9"/>
        <v>0</v>
      </c>
      <c r="T73" s="165"/>
      <c r="U73" s="123"/>
      <c r="V73" s="124">
        <f t="shared" si="10"/>
        <v>0</v>
      </c>
      <c r="W73" s="233">
        <f t="shared" si="11"/>
        <v>14000</v>
      </c>
      <c r="X73" s="234">
        <f t="shared" si="12"/>
        <v>14000</v>
      </c>
      <c r="Y73" s="234">
        <f t="shared" si="13"/>
        <v>0</v>
      </c>
      <c r="Z73" s="127">
        <f t="shared" si="14"/>
        <v>0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3">
      <c r="A74" s="131" t="s">
        <v>77</v>
      </c>
      <c r="B74" s="119" t="s">
        <v>188</v>
      </c>
      <c r="C74" s="245" t="s">
        <v>189</v>
      </c>
      <c r="D74" s="246" t="s">
        <v>181</v>
      </c>
      <c r="E74" s="247">
        <v>1</v>
      </c>
      <c r="F74" s="248">
        <v>25200</v>
      </c>
      <c r="G74" s="136">
        <f t="shared" si="5"/>
        <v>25200</v>
      </c>
      <c r="H74" s="247">
        <v>1</v>
      </c>
      <c r="I74" s="248">
        <v>25200</v>
      </c>
      <c r="J74" s="136">
        <f t="shared" si="6"/>
        <v>25200</v>
      </c>
      <c r="K74" s="122"/>
      <c r="L74" s="123"/>
      <c r="M74" s="124">
        <f t="shared" si="7"/>
        <v>0</v>
      </c>
      <c r="N74" s="165"/>
      <c r="O74" s="123"/>
      <c r="P74" s="124">
        <f t="shared" si="8"/>
        <v>0</v>
      </c>
      <c r="Q74" s="165"/>
      <c r="R74" s="123"/>
      <c r="S74" s="124">
        <f t="shared" si="9"/>
        <v>0</v>
      </c>
      <c r="T74" s="165"/>
      <c r="U74" s="123"/>
      <c r="V74" s="124">
        <f t="shared" si="10"/>
        <v>0</v>
      </c>
      <c r="W74" s="233">
        <f t="shared" si="11"/>
        <v>25200</v>
      </c>
      <c r="X74" s="234">
        <f t="shared" si="12"/>
        <v>25200</v>
      </c>
      <c r="Y74" s="234">
        <f t="shared" si="13"/>
        <v>0</v>
      </c>
      <c r="Z74" s="127">
        <f t="shared" si="14"/>
        <v>0</v>
      </c>
      <c r="AA74" s="128"/>
      <c r="AB74" s="130"/>
      <c r="AC74" s="130"/>
      <c r="AD74" s="130"/>
      <c r="AE74" s="130"/>
      <c r="AF74" s="130"/>
      <c r="AG74" s="130"/>
    </row>
    <row r="75" spans="1:33" ht="30" customHeight="1" x14ac:dyDescent="0.3">
      <c r="A75" s="131" t="s">
        <v>77</v>
      </c>
      <c r="B75" s="119" t="s">
        <v>190</v>
      </c>
      <c r="C75" s="245" t="s">
        <v>191</v>
      </c>
      <c r="D75" s="246" t="s">
        <v>181</v>
      </c>
      <c r="E75" s="247">
        <v>1</v>
      </c>
      <c r="F75" s="248">
        <v>4500</v>
      </c>
      <c r="G75" s="136">
        <f t="shared" si="5"/>
        <v>4500</v>
      </c>
      <c r="H75" s="247">
        <v>1</v>
      </c>
      <c r="I75" s="248">
        <v>4500</v>
      </c>
      <c r="J75" s="136">
        <f t="shared" si="6"/>
        <v>4500</v>
      </c>
      <c r="K75" s="122"/>
      <c r="L75" s="123"/>
      <c r="M75" s="124">
        <f t="shared" si="7"/>
        <v>0</v>
      </c>
      <c r="N75" s="165"/>
      <c r="O75" s="123"/>
      <c r="P75" s="124">
        <f t="shared" si="8"/>
        <v>0</v>
      </c>
      <c r="Q75" s="165"/>
      <c r="R75" s="123"/>
      <c r="S75" s="124">
        <f t="shared" si="9"/>
        <v>0</v>
      </c>
      <c r="T75" s="165"/>
      <c r="U75" s="123"/>
      <c r="V75" s="124">
        <f t="shared" si="10"/>
        <v>0</v>
      </c>
      <c r="W75" s="233">
        <f t="shared" si="11"/>
        <v>4500</v>
      </c>
      <c r="X75" s="234">
        <f t="shared" si="12"/>
        <v>4500</v>
      </c>
      <c r="Y75" s="234">
        <f t="shared" si="13"/>
        <v>0</v>
      </c>
      <c r="Z75" s="127">
        <f t="shared" si="14"/>
        <v>0</v>
      </c>
      <c r="AA75" s="128"/>
      <c r="AB75" s="130"/>
      <c r="AC75" s="130"/>
      <c r="AD75" s="130"/>
      <c r="AE75" s="130"/>
      <c r="AF75" s="130"/>
      <c r="AG75" s="130"/>
    </row>
    <row r="76" spans="1:33" ht="30" customHeight="1" x14ac:dyDescent="0.3">
      <c r="A76" s="131" t="s">
        <v>77</v>
      </c>
      <c r="B76" s="119" t="s">
        <v>192</v>
      </c>
      <c r="C76" s="245" t="s">
        <v>193</v>
      </c>
      <c r="D76" s="246" t="s">
        <v>181</v>
      </c>
      <c r="E76" s="247">
        <v>1</v>
      </c>
      <c r="F76" s="248">
        <v>2700</v>
      </c>
      <c r="G76" s="136">
        <f t="shared" si="5"/>
        <v>2700</v>
      </c>
      <c r="H76" s="247">
        <v>1</v>
      </c>
      <c r="I76" s="248">
        <v>2700</v>
      </c>
      <c r="J76" s="136">
        <f t="shared" si="6"/>
        <v>2700</v>
      </c>
      <c r="K76" s="122"/>
      <c r="L76" s="123"/>
      <c r="M76" s="124">
        <f t="shared" si="7"/>
        <v>0</v>
      </c>
      <c r="N76" s="165"/>
      <c r="O76" s="123"/>
      <c r="P76" s="124">
        <f t="shared" si="8"/>
        <v>0</v>
      </c>
      <c r="Q76" s="165"/>
      <c r="R76" s="123"/>
      <c r="S76" s="124">
        <f t="shared" si="9"/>
        <v>0</v>
      </c>
      <c r="T76" s="165"/>
      <c r="U76" s="123"/>
      <c r="V76" s="124">
        <f t="shared" si="10"/>
        <v>0</v>
      </c>
      <c r="W76" s="233">
        <f t="shared" si="11"/>
        <v>2700</v>
      </c>
      <c r="X76" s="234">
        <f t="shared" si="12"/>
        <v>2700</v>
      </c>
      <c r="Y76" s="234">
        <f t="shared" si="13"/>
        <v>0</v>
      </c>
      <c r="Z76" s="127">
        <f t="shared" si="14"/>
        <v>0</v>
      </c>
      <c r="AA76" s="128"/>
      <c r="AB76" s="130"/>
      <c r="AC76" s="130"/>
      <c r="AD76" s="130"/>
      <c r="AE76" s="130"/>
      <c r="AF76" s="130"/>
      <c r="AG76" s="130"/>
    </row>
    <row r="77" spans="1:33" ht="30" customHeight="1" x14ac:dyDescent="0.3">
      <c r="A77" s="131" t="s">
        <v>77</v>
      </c>
      <c r="B77" s="249" t="s">
        <v>194</v>
      </c>
      <c r="C77" s="250" t="s">
        <v>195</v>
      </c>
      <c r="D77" s="251" t="s">
        <v>181</v>
      </c>
      <c r="E77" s="252">
        <v>1</v>
      </c>
      <c r="F77" s="253">
        <v>3800</v>
      </c>
      <c r="G77" s="136">
        <f t="shared" si="5"/>
        <v>3800</v>
      </c>
      <c r="H77" s="252">
        <v>1</v>
      </c>
      <c r="I77" s="253">
        <v>3800</v>
      </c>
      <c r="J77" s="136">
        <f t="shared" si="6"/>
        <v>3800</v>
      </c>
      <c r="K77" s="134"/>
      <c r="L77" s="135"/>
      <c r="M77" s="124">
        <f t="shared" si="7"/>
        <v>0</v>
      </c>
      <c r="N77" s="165"/>
      <c r="O77" s="135"/>
      <c r="P77" s="124">
        <f t="shared" si="8"/>
        <v>0</v>
      </c>
      <c r="Q77" s="165"/>
      <c r="R77" s="135"/>
      <c r="S77" s="124">
        <f t="shared" si="9"/>
        <v>0</v>
      </c>
      <c r="T77" s="165"/>
      <c r="U77" s="135"/>
      <c r="V77" s="124">
        <f t="shared" si="10"/>
        <v>0</v>
      </c>
      <c r="W77" s="137">
        <f t="shared" si="11"/>
        <v>3800</v>
      </c>
      <c r="X77" s="170">
        <f t="shared" si="12"/>
        <v>3800</v>
      </c>
      <c r="Y77" s="170">
        <f t="shared" si="13"/>
        <v>0</v>
      </c>
      <c r="Z77" s="254">
        <f t="shared" si="14"/>
        <v>0</v>
      </c>
      <c r="AA77" s="138"/>
      <c r="AB77" s="130"/>
      <c r="AC77" s="130"/>
      <c r="AD77" s="130"/>
      <c r="AE77" s="130"/>
      <c r="AF77" s="130"/>
      <c r="AG77" s="130"/>
    </row>
    <row r="78" spans="1:33" ht="30" customHeight="1" x14ac:dyDescent="0.3">
      <c r="A78" s="131" t="s">
        <v>77</v>
      </c>
      <c r="B78" s="255" t="s">
        <v>196</v>
      </c>
      <c r="C78" s="256" t="s">
        <v>197</v>
      </c>
      <c r="D78" s="257"/>
      <c r="E78" s="258"/>
      <c r="F78" s="258"/>
      <c r="G78" s="259"/>
      <c r="H78" s="258"/>
      <c r="I78" s="258"/>
      <c r="J78" s="214"/>
      <c r="K78" s="216"/>
      <c r="L78" s="217"/>
      <c r="M78" s="260"/>
      <c r="N78" s="261"/>
      <c r="O78" s="217"/>
      <c r="P78" s="260"/>
      <c r="Q78" s="261"/>
      <c r="R78" s="217"/>
      <c r="S78" s="260"/>
      <c r="T78" s="261"/>
      <c r="U78" s="217"/>
      <c r="V78" s="262"/>
      <c r="W78" s="263"/>
      <c r="X78" s="219"/>
      <c r="Y78" s="219"/>
      <c r="Z78" s="220"/>
      <c r="AA78" s="221"/>
      <c r="AB78" s="130"/>
      <c r="AC78" s="130"/>
      <c r="AD78" s="130"/>
      <c r="AE78" s="130"/>
      <c r="AF78" s="130"/>
      <c r="AG78" s="130"/>
    </row>
    <row r="79" spans="1:33" ht="30" customHeight="1" x14ac:dyDescent="0.3">
      <c r="A79" s="131" t="s">
        <v>77</v>
      </c>
      <c r="B79" s="264" t="s">
        <v>198</v>
      </c>
      <c r="C79" s="265" t="s">
        <v>199</v>
      </c>
      <c r="D79" s="266" t="s">
        <v>119</v>
      </c>
      <c r="E79" s="267">
        <v>8</v>
      </c>
      <c r="F79" s="225">
        <v>1200</v>
      </c>
      <c r="G79" s="268">
        <f t="shared" ref="G79:G85" si="15">E79*F79</f>
        <v>9600</v>
      </c>
      <c r="H79" s="267">
        <v>8</v>
      </c>
      <c r="I79" s="225">
        <v>1200</v>
      </c>
      <c r="J79" s="268">
        <f t="shared" ref="J79:J85" si="16">H79*I79</f>
        <v>9600</v>
      </c>
      <c r="K79" s="165"/>
      <c r="L79" s="166"/>
      <c r="M79" s="124">
        <f t="shared" ref="M79:M85" si="17">K79*L79</f>
        <v>0</v>
      </c>
      <c r="N79" s="165"/>
      <c r="O79" s="166"/>
      <c r="P79" s="124">
        <f t="shared" ref="P79:P85" si="18">N79*O79</f>
        <v>0</v>
      </c>
      <c r="Q79" s="165"/>
      <c r="R79" s="166"/>
      <c r="S79" s="124">
        <f t="shared" ref="S79:S85" si="19">Q79*R79</f>
        <v>0</v>
      </c>
      <c r="T79" s="165"/>
      <c r="U79" s="166"/>
      <c r="V79" s="124">
        <f t="shared" ref="V79:V85" si="20">T79*U79</f>
        <v>0</v>
      </c>
      <c r="W79" s="170">
        <f t="shared" ref="W79:W85" si="21">G79+M79+S79</f>
        <v>9600</v>
      </c>
      <c r="X79" s="170">
        <f t="shared" ref="X79:X85" si="22">J79+P79+V79</f>
        <v>9600</v>
      </c>
      <c r="Y79" s="170">
        <f t="shared" ref="Y79:Y85" si="23">W79-X79</f>
        <v>0</v>
      </c>
      <c r="Z79" s="127">
        <f t="shared" ref="Z79:Z85" si="24">Y79/W79</f>
        <v>0</v>
      </c>
      <c r="AA79" s="168"/>
      <c r="AB79" s="130"/>
      <c r="AC79" s="130"/>
      <c r="AD79" s="130"/>
      <c r="AE79" s="130"/>
      <c r="AF79" s="130"/>
      <c r="AG79" s="130"/>
    </row>
    <row r="80" spans="1:33" ht="30" customHeight="1" x14ac:dyDescent="0.3">
      <c r="A80" s="131" t="s">
        <v>77</v>
      </c>
      <c r="B80" s="269" t="s">
        <v>200</v>
      </c>
      <c r="C80" s="270" t="s">
        <v>201</v>
      </c>
      <c r="D80" s="271" t="s">
        <v>119</v>
      </c>
      <c r="E80" s="230">
        <v>12</v>
      </c>
      <c r="F80" s="231">
        <v>1200</v>
      </c>
      <c r="G80" s="235">
        <f t="shared" si="15"/>
        <v>14400</v>
      </c>
      <c r="H80" s="230">
        <v>12</v>
      </c>
      <c r="I80" s="231">
        <v>1200</v>
      </c>
      <c r="J80" s="235">
        <f t="shared" si="16"/>
        <v>14400</v>
      </c>
      <c r="K80" s="122"/>
      <c r="L80" s="123"/>
      <c r="M80" s="124">
        <f t="shared" si="17"/>
        <v>0</v>
      </c>
      <c r="N80" s="165"/>
      <c r="O80" s="123"/>
      <c r="P80" s="124">
        <f t="shared" si="18"/>
        <v>0</v>
      </c>
      <c r="Q80" s="165"/>
      <c r="R80" s="123"/>
      <c r="S80" s="124">
        <f t="shared" si="19"/>
        <v>0</v>
      </c>
      <c r="T80" s="165"/>
      <c r="U80" s="123"/>
      <c r="V80" s="124">
        <f t="shared" si="20"/>
        <v>0</v>
      </c>
      <c r="W80" s="233">
        <f t="shared" si="21"/>
        <v>14400</v>
      </c>
      <c r="X80" s="234">
        <f t="shared" si="22"/>
        <v>14400</v>
      </c>
      <c r="Y80" s="234">
        <f t="shared" si="23"/>
        <v>0</v>
      </c>
      <c r="Z80" s="127">
        <f t="shared" si="24"/>
        <v>0</v>
      </c>
      <c r="AA80" s="128"/>
      <c r="AB80" s="130"/>
      <c r="AC80" s="130"/>
      <c r="AD80" s="130"/>
      <c r="AE80" s="130"/>
      <c r="AF80" s="130"/>
      <c r="AG80" s="130"/>
    </row>
    <row r="81" spans="1:33" ht="30" customHeight="1" x14ac:dyDescent="0.3">
      <c r="A81" s="131" t="s">
        <v>77</v>
      </c>
      <c r="B81" s="269" t="s">
        <v>202</v>
      </c>
      <c r="C81" s="270" t="s">
        <v>203</v>
      </c>
      <c r="D81" s="271" t="s">
        <v>119</v>
      </c>
      <c r="E81" s="230">
        <v>24</v>
      </c>
      <c r="F81" s="231">
        <v>250</v>
      </c>
      <c r="G81" s="235">
        <f t="shared" si="15"/>
        <v>6000</v>
      </c>
      <c r="H81" s="230">
        <v>24</v>
      </c>
      <c r="I81" s="231">
        <v>250</v>
      </c>
      <c r="J81" s="235">
        <f t="shared" si="16"/>
        <v>6000</v>
      </c>
      <c r="K81" s="122"/>
      <c r="L81" s="123"/>
      <c r="M81" s="124">
        <f t="shared" si="17"/>
        <v>0</v>
      </c>
      <c r="N81" s="165"/>
      <c r="O81" s="123"/>
      <c r="P81" s="124">
        <f t="shared" si="18"/>
        <v>0</v>
      </c>
      <c r="Q81" s="165"/>
      <c r="R81" s="123"/>
      <c r="S81" s="124">
        <f t="shared" si="19"/>
        <v>0</v>
      </c>
      <c r="T81" s="165"/>
      <c r="U81" s="123"/>
      <c r="V81" s="124">
        <f t="shared" si="20"/>
        <v>0</v>
      </c>
      <c r="W81" s="233">
        <f t="shared" si="21"/>
        <v>6000</v>
      </c>
      <c r="X81" s="234">
        <f t="shared" si="22"/>
        <v>6000</v>
      </c>
      <c r="Y81" s="234">
        <f t="shared" si="23"/>
        <v>0</v>
      </c>
      <c r="Z81" s="127">
        <f t="shared" si="24"/>
        <v>0</v>
      </c>
      <c r="AA81" s="128"/>
      <c r="AB81" s="130"/>
      <c r="AC81" s="130"/>
      <c r="AD81" s="130"/>
      <c r="AE81" s="130"/>
      <c r="AF81" s="130"/>
      <c r="AG81" s="130"/>
    </row>
    <row r="82" spans="1:33" ht="30" customHeight="1" x14ac:dyDescent="0.3">
      <c r="A82" s="131" t="s">
        <v>77</v>
      </c>
      <c r="B82" s="264" t="s">
        <v>204</v>
      </c>
      <c r="C82" s="270" t="s">
        <v>205</v>
      </c>
      <c r="D82" s="271" t="s">
        <v>119</v>
      </c>
      <c r="E82" s="230">
        <v>4</v>
      </c>
      <c r="F82" s="231">
        <v>350</v>
      </c>
      <c r="G82" s="235">
        <f t="shared" si="15"/>
        <v>1400</v>
      </c>
      <c r="H82" s="230">
        <v>4</v>
      </c>
      <c r="I82" s="231">
        <v>350</v>
      </c>
      <c r="J82" s="235">
        <f t="shared" si="16"/>
        <v>1400</v>
      </c>
      <c r="K82" s="122"/>
      <c r="L82" s="123"/>
      <c r="M82" s="124">
        <f t="shared" si="17"/>
        <v>0</v>
      </c>
      <c r="N82" s="165"/>
      <c r="O82" s="123"/>
      <c r="P82" s="124">
        <f t="shared" si="18"/>
        <v>0</v>
      </c>
      <c r="Q82" s="165"/>
      <c r="R82" s="123"/>
      <c r="S82" s="124">
        <f t="shared" si="19"/>
        <v>0</v>
      </c>
      <c r="T82" s="165"/>
      <c r="U82" s="123"/>
      <c r="V82" s="124">
        <f t="shared" si="20"/>
        <v>0</v>
      </c>
      <c r="W82" s="233">
        <f t="shared" si="21"/>
        <v>1400</v>
      </c>
      <c r="X82" s="234">
        <f t="shared" si="22"/>
        <v>1400</v>
      </c>
      <c r="Y82" s="234">
        <f t="shared" si="23"/>
        <v>0</v>
      </c>
      <c r="Z82" s="127">
        <f t="shared" si="24"/>
        <v>0</v>
      </c>
      <c r="AA82" s="128"/>
      <c r="AB82" s="130"/>
      <c r="AC82" s="130"/>
      <c r="AD82" s="130"/>
      <c r="AE82" s="130"/>
      <c r="AF82" s="130"/>
      <c r="AG82" s="130"/>
    </row>
    <row r="83" spans="1:33" ht="30" customHeight="1" x14ac:dyDescent="0.3">
      <c r="A83" s="131" t="s">
        <v>77</v>
      </c>
      <c r="B83" s="269" t="s">
        <v>206</v>
      </c>
      <c r="C83" s="270" t="s">
        <v>207</v>
      </c>
      <c r="D83" s="271" t="s">
        <v>119</v>
      </c>
      <c r="E83" s="230">
        <v>4</v>
      </c>
      <c r="F83" s="231">
        <v>350</v>
      </c>
      <c r="G83" s="235">
        <f t="shared" si="15"/>
        <v>1400</v>
      </c>
      <c r="H83" s="230">
        <v>4</v>
      </c>
      <c r="I83" s="231">
        <v>350</v>
      </c>
      <c r="J83" s="235">
        <f t="shared" si="16"/>
        <v>1400</v>
      </c>
      <c r="K83" s="122"/>
      <c r="L83" s="123"/>
      <c r="M83" s="124">
        <f t="shared" si="17"/>
        <v>0</v>
      </c>
      <c r="N83" s="165"/>
      <c r="O83" s="123"/>
      <c r="P83" s="124">
        <f t="shared" si="18"/>
        <v>0</v>
      </c>
      <c r="Q83" s="165"/>
      <c r="R83" s="123"/>
      <c r="S83" s="124">
        <f t="shared" si="19"/>
        <v>0</v>
      </c>
      <c r="T83" s="165"/>
      <c r="U83" s="123"/>
      <c r="V83" s="124">
        <f t="shared" si="20"/>
        <v>0</v>
      </c>
      <c r="W83" s="233">
        <f t="shared" si="21"/>
        <v>1400</v>
      </c>
      <c r="X83" s="234">
        <f t="shared" si="22"/>
        <v>1400</v>
      </c>
      <c r="Y83" s="234">
        <f t="shared" si="23"/>
        <v>0</v>
      </c>
      <c r="Z83" s="127">
        <f t="shared" si="24"/>
        <v>0</v>
      </c>
      <c r="AA83" s="128"/>
      <c r="AB83" s="130"/>
      <c r="AC83" s="130"/>
      <c r="AD83" s="130"/>
      <c r="AE83" s="130"/>
      <c r="AF83" s="130"/>
      <c r="AG83" s="130"/>
    </row>
    <row r="84" spans="1:33" ht="30" customHeight="1" x14ac:dyDescent="0.3">
      <c r="A84" s="131" t="s">
        <v>77</v>
      </c>
      <c r="B84" s="269" t="s">
        <v>208</v>
      </c>
      <c r="C84" s="270" t="s">
        <v>209</v>
      </c>
      <c r="D84" s="271" t="s">
        <v>119</v>
      </c>
      <c r="E84" s="230">
        <v>1</v>
      </c>
      <c r="F84" s="231">
        <v>600</v>
      </c>
      <c r="G84" s="235">
        <f t="shared" si="15"/>
        <v>600</v>
      </c>
      <c r="H84" s="230">
        <v>1</v>
      </c>
      <c r="I84" s="231">
        <v>600</v>
      </c>
      <c r="J84" s="235">
        <f t="shared" si="16"/>
        <v>600</v>
      </c>
      <c r="K84" s="122"/>
      <c r="L84" s="123"/>
      <c r="M84" s="124">
        <f t="shared" si="17"/>
        <v>0</v>
      </c>
      <c r="N84" s="165"/>
      <c r="O84" s="123"/>
      <c r="P84" s="124">
        <f t="shared" si="18"/>
        <v>0</v>
      </c>
      <c r="Q84" s="165"/>
      <c r="R84" s="123"/>
      <c r="S84" s="124">
        <f t="shared" si="19"/>
        <v>0</v>
      </c>
      <c r="T84" s="165"/>
      <c r="U84" s="123"/>
      <c r="V84" s="124">
        <f t="shared" si="20"/>
        <v>0</v>
      </c>
      <c r="W84" s="233">
        <f t="shared" si="21"/>
        <v>600</v>
      </c>
      <c r="X84" s="234">
        <f t="shared" si="22"/>
        <v>600</v>
      </c>
      <c r="Y84" s="234">
        <f t="shared" si="23"/>
        <v>0</v>
      </c>
      <c r="Z84" s="127">
        <f t="shared" si="24"/>
        <v>0</v>
      </c>
      <c r="AA84" s="128"/>
      <c r="AB84" s="130"/>
      <c r="AC84" s="130"/>
      <c r="AD84" s="130"/>
      <c r="AE84" s="130"/>
      <c r="AF84" s="130"/>
      <c r="AG84" s="130"/>
    </row>
    <row r="85" spans="1:33" ht="30" customHeight="1" x14ac:dyDescent="0.3">
      <c r="A85" s="131" t="s">
        <v>77</v>
      </c>
      <c r="B85" s="264" t="s">
        <v>210</v>
      </c>
      <c r="C85" s="272" t="s">
        <v>211</v>
      </c>
      <c r="D85" s="273" t="s">
        <v>181</v>
      </c>
      <c r="E85" s="274">
        <v>1</v>
      </c>
      <c r="F85" s="275">
        <v>150</v>
      </c>
      <c r="G85" s="235">
        <f t="shared" si="15"/>
        <v>150</v>
      </c>
      <c r="H85" s="274">
        <v>1</v>
      </c>
      <c r="I85" s="275">
        <v>150</v>
      </c>
      <c r="J85" s="235">
        <f t="shared" si="16"/>
        <v>150</v>
      </c>
      <c r="K85" s="134"/>
      <c r="L85" s="135"/>
      <c r="M85" s="124">
        <f t="shared" si="17"/>
        <v>0</v>
      </c>
      <c r="N85" s="165"/>
      <c r="O85" s="135"/>
      <c r="P85" s="124">
        <f t="shared" si="18"/>
        <v>0</v>
      </c>
      <c r="Q85" s="165"/>
      <c r="R85" s="135"/>
      <c r="S85" s="124">
        <f t="shared" si="19"/>
        <v>0</v>
      </c>
      <c r="T85" s="165"/>
      <c r="U85" s="135"/>
      <c r="V85" s="124">
        <f t="shared" si="20"/>
        <v>0</v>
      </c>
      <c r="W85" s="137">
        <f t="shared" si="21"/>
        <v>150</v>
      </c>
      <c r="X85" s="170">
        <f t="shared" si="22"/>
        <v>150</v>
      </c>
      <c r="Y85" s="170">
        <f t="shared" si="23"/>
        <v>0</v>
      </c>
      <c r="Z85" s="254">
        <f t="shared" si="24"/>
        <v>0</v>
      </c>
      <c r="AA85" s="138"/>
      <c r="AB85" s="130"/>
      <c r="AC85" s="130"/>
      <c r="AD85" s="130"/>
      <c r="AE85" s="130"/>
      <c r="AF85" s="130"/>
      <c r="AG85" s="130"/>
    </row>
    <row r="86" spans="1:33" ht="30" customHeight="1" x14ac:dyDescent="0.3">
      <c r="A86" s="131" t="s">
        <v>77</v>
      </c>
      <c r="B86" s="276" t="s">
        <v>212</v>
      </c>
      <c r="C86" s="277" t="s">
        <v>213</v>
      </c>
      <c r="D86" s="278"/>
      <c r="E86" s="279"/>
      <c r="F86" s="279"/>
      <c r="G86" s="280"/>
      <c r="H86" s="279"/>
      <c r="I86" s="279"/>
      <c r="J86" s="281"/>
      <c r="K86" s="216"/>
      <c r="L86" s="217"/>
      <c r="M86" s="260"/>
      <c r="N86" s="261"/>
      <c r="O86" s="217"/>
      <c r="P86" s="260"/>
      <c r="Q86" s="261"/>
      <c r="R86" s="217"/>
      <c r="S86" s="260"/>
      <c r="T86" s="261"/>
      <c r="U86" s="217"/>
      <c r="V86" s="262"/>
      <c r="W86" s="263"/>
      <c r="X86" s="219"/>
      <c r="Y86" s="219"/>
      <c r="Z86" s="220"/>
      <c r="AA86" s="221"/>
      <c r="AB86" s="130"/>
      <c r="AC86" s="130"/>
      <c r="AD86" s="130"/>
      <c r="AE86" s="130"/>
      <c r="AF86" s="130"/>
      <c r="AG86" s="130"/>
    </row>
    <row r="87" spans="1:33" ht="30" customHeight="1" x14ac:dyDescent="0.3">
      <c r="A87" s="131" t="s">
        <v>77</v>
      </c>
      <c r="B87" s="282" t="s">
        <v>214</v>
      </c>
      <c r="C87" s="265" t="s">
        <v>215</v>
      </c>
      <c r="D87" s="266" t="s">
        <v>119</v>
      </c>
      <c r="E87" s="267">
        <v>2</v>
      </c>
      <c r="F87" s="225">
        <v>1000</v>
      </c>
      <c r="G87" s="268">
        <f t="shared" ref="G87:G105" si="25">E87*F87</f>
        <v>2000</v>
      </c>
      <c r="H87" s="267">
        <v>2</v>
      </c>
      <c r="I87" s="225">
        <v>1000</v>
      </c>
      <c r="J87" s="268">
        <f t="shared" ref="J87:J105" si="26">H87*I87</f>
        <v>2000</v>
      </c>
      <c r="K87" s="165"/>
      <c r="L87" s="166"/>
      <c r="M87" s="124">
        <f t="shared" ref="M87:M105" si="27">K87*L87</f>
        <v>0</v>
      </c>
      <c r="N87" s="165"/>
      <c r="O87" s="166"/>
      <c r="P87" s="124">
        <f t="shared" ref="P87:P105" si="28">N87*O87</f>
        <v>0</v>
      </c>
      <c r="Q87" s="165"/>
      <c r="R87" s="166"/>
      <c r="S87" s="124">
        <f t="shared" ref="S87:S105" si="29">Q87*R87</f>
        <v>0</v>
      </c>
      <c r="T87" s="165"/>
      <c r="U87" s="166"/>
      <c r="V87" s="124">
        <f t="shared" ref="V87:V105" si="30">T87*U87</f>
        <v>0</v>
      </c>
      <c r="W87" s="170">
        <f t="shared" ref="W87:W105" si="31">G87+M87+S87</f>
        <v>2000</v>
      </c>
      <c r="X87" s="170">
        <f t="shared" ref="X87:X105" si="32">J87+P87+V87</f>
        <v>2000</v>
      </c>
      <c r="Y87" s="170">
        <f t="shared" ref="Y87:Y105" si="33">W87-X87</f>
        <v>0</v>
      </c>
      <c r="Z87" s="127">
        <f t="shared" ref="Z87:Z105" si="34">Y87/W87</f>
        <v>0</v>
      </c>
      <c r="AA87" s="168"/>
      <c r="AB87" s="130"/>
      <c r="AC87" s="130"/>
      <c r="AD87" s="130"/>
      <c r="AE87" s="130"/>
      <c r="AF87" s="130"/>
      <c r="AG87" s="130"/>
    </row>
    <row r="88" spans="1:33" ht="30" customHeight="1" x14ac:dyDescent="0.3">
      <c r="A88" s="131" t="s">
        <v>77</v>
      </c>
      <c r="B88" s="283" t="s">
        <v>216</v>
      </c>
      <c r="C88" s="270" t="s">
        <v>217</v>
      </c>
      <c r="D88" s="271" t="s">
        <v>218</v>
      </c>
      <c r="E88" s="230">
        <v>16</v>
      </c>
      <c r="F88" s="231">
        <v>1200</v>
      </c>
      <c r="G88" s="235">
        <f t="shared" si="25"/>
        <v>19200</v>
      </c>
      <c r="H88" s="230">
        <v>16</v>
      </c>
      <c r="I88" s="231">
        <v>1200</v>
      </c>
      <c r="J88" s="235">
        <f t="shared" si="26"/>
        <v>19200</v>
      </c>
      <c r="K88" s="122"/>
      <c r="L88" s="123"/>
      <c r="M88" s="124">
        <f t="shared" si="27"/>
        <v>0</v>
      </c>
      <c r="N88" s="165"/>
      <c r="O88" s="123"/>
      <c r="P88" s="124">
        <f t="shared" si="28"/>
        <v>0</v>
      </c>
      <c r="Q88" s="165"/>
      <c r="R88" s="123"/>
      <c r="S88" s="124">
        <f t="shared" si="29"/>
        <v>0</v>
      </c>
      <c r="T88" s="165"/>
      <c r="U88" s="123"/>
      <c r="V88" s="124">
        <f t="shared" si="30"/>
        <v>0</v>
      </c>
      <c r="W88" s="233">
        <f t="shared" si="31"/>
        <v>19200</v>
      </c>
      <c r="X88" s="234">
        <f t="shared" si="32"/>
        <v>19200</v>
      </c>
      <c r="Y88" s="234">
        <f t="shared" si="33"/>
        <v>0</v>
      </c>
      <c r="Z88" s="127">
        <f t="shared" si="34"/>
        <v>0</v>
      </c>
      <c r="AA88" s="128"/>
      <c r="AB88" s="130"/>
      <c r="AC88" s="130"/>
      <c r="AD88" s="130"/>
      <c r="AE88" s="130"/>
      <c r="AF88" s="130"/>
      <c r="AG88" s="130"/>
    </row>
    <row r="89" spans="1:33" ht="30" customHeight="1" x14ac:dyDescent="0.3">
      <c r="A89" s="131" t="s">
        <v>77</v>
      </c>
      <c r="B89" s="283" t="s">
        <v>219</v>
      </c>
      <c r="C89" s="270" t="s">
        <v>220</v>
      </c>
      <c r="D89" s="271" t="s">
        <v>221</v>
      </c>
      <c r="E89" s="230">
        <v>1</v>
      </c>
      <c r="F89" s="231">
        <v>8000</v>
      </c>
      <c r="G89" s="235">
        <f t="shared" si="25"/>
        <v>8000</v>
      </c>
      <c r="H89" s="230">
        <v>1</v>
      </c>
      <c r="I89" s="231">
        <v>8000</v>
      </c>
      <c r="J89" s="235">
        <f t="shared" si="26"/>
        <v>8000</v>
      </c>
      <c r="K89" s="122"/>
      <c r="L89" s="123"/>
      <c r="M89" s="124">
        <f t="shared" si="27"/>
        <v>0</v>
      </c>
      <c r="N89" s="165"/>
      <c r="O89" s="123"/>
      <c r="P89" s="124">
        <f t="shared" si="28"/>
        <v>0</v>
      </c>
      <c r="Q89" s="165"/>
      <c r="R89" s="123"/>
      <c r="S89" s="124">
        <f t="shared" si="29"/>
        <v>0</v>
      </c>
      <c r="T89" s="165"/>
      <c r="U89" s="123"/>
      <c r="V89" s="124">
        <f t="shared" si="30"/>
        <v>0</v>
      </c>
      <c r="W89" s="233">
        <f t="shared" si="31"/>
        <v>8000</v>
      </c>
      <c r="X89" s="234">
        <f t="shared" si="32"/>
        <v>8000</v>
      </c>
      <c r="Y89" s="234">
        <f t="shared" si="33"/>
        <v>0</v>
      </c>
      <c r="Z89" s="127">
        <f t="shared" si="34"/>
        <v>0</v>
      </c>
      <c r="AA89" s="128"/>
      <c r="AB89" s="130"/>
      <c r="AC89" s="130"/>
      <c r="AD89" s="130"/>
      <c r="AE89" s="130"/>
      <c r="AF89" s="130"/>
      <c r="AG89" s="130"/>
    </row>
    <row r="90" spans="1:33" ht="30" customHeight="1" x14ac:dyDescent="0.3">
      <c r="A90" s="131" t="s">
        <v>77</v>
      </c>
      <c r="B90" s="283" t="s">
        <v>222</v>
      </c>
      <c r="C90" s="270" t="s">
        <v>223</v>
      </c>
      <c r="D90" s="271" t="s">
        <v>221</v>
      </c>
      <c r="E90" s="230">
        <v>1</v>
      </c>
      <c r="F90" s="231">
        <v>600</v>
      </c>
      <c r="G90" s="235">
        <f t="shared" si="25"/>
        <v>600</v>
      </c>
      <c r="H90" s="230">
        <v>1</v>
      </c>
      <c r="I90" s="231">
        <v>600</v>
      </c>
      <c r="J90" s="235">
        <f t="shared" si="26"/>
        <v>600</v>
      </c>
      <c r="K90" s="122"/>
      <c r="L90" s="123"/>
      <c r="M90" s="124">
        <f t="shared" si="27"/>
        <v>0</v>
      </c>
      <c r="N90" s="165"/>
      <c r="O90" s="123"/>
      <c r="P90" s="124">
        <f t="shared" si="28"/>
        <v>0</v>
      </c>
      <c r="Q90" s="165"/>
      <c r="R90" s="123"/>
      <c r="S90" s="124">
        <f t="shared" si="29"/>
        <v>0</v>
      </c>
      <c r="T90" s="165"/>
      <c r="U90" s="123"/>
      <c r="V90" s="124">
        <f t="shared" si="30"/>
        <v>0</v>
      </c>
      <c r="W90" s="233">
        <f t="shared" si="31"/>
        <v>600</v>
      </c>
      <c r="X90" s="234">
        <f t="shared" si="32"/>
        <v>600</v>
      </c>
      <c r="Y90" s="234">
        <f t="shared" si="33"/>
        <v>0</v>
      </c>
      <c r="Z90" s="127">
        <f t="shared" si="34"/>
        <v>0</v>
      </c>
      <c r="AA90" s="128"/>
      <c r="AB90" s="130"/>
      <c r="AC90" s="130"/>
      <c r="AD90" s="130"/>
      <c r="AE90" s="130"/>
      <c r="AF90" s="130"/>
      <c r="AG90" s="130"/>
    </row>
    <row r="91" spans="1:33" ht="30" customHeight="1" x14ac:dyDescent="0.3">
      <c r="A91" s="131" t="s">
        <v>77</v>
      </c>
      <c r="B91" s="283" t="s">
        <v>224</v>
      </c>
      <c r="C91" s="270" t="s">
        <v>225</v>
      </c>
      <c r="D91" s="271" t="s">
        <v>119</v>
      </c>
      <c r="E91" s="230">
        <v>8</v>
      </c>
      <c r="F91" s="231">
        <v>700</v>
      </c>
      <c r="G91" s="235">
        <f t="shared" si="25"/>
        <v>5600</v>
      </c>
      <c r="H91" s="230">
        <v>8</v>
      </c>
      <c r="I91" s="231">
        <v>700</v>
      </c>
      <c r="J91" s="235">
        <f t="shared" si="26"/>
        <v>5600</v>
      </c>
      <c r="K91" s="122"/>
      <c r="L91" s="123"/>
      <c r="M91" s="124">
        <f t="shared" si="27"/>
        <v>0</v>
      </c>
      <c r="N91" s="165"/>
      <c r="O91" s="123"/>
      <c r="P91" s="124">
        <f t="shared" si="28"/>
        <v>0</v>
      </c>
      <c r="Q91" s="165"/>
      <c r="R91" s="123"/>
      <c r="S91" s="124">
        <f t="shared" si="29"/>
        <v>0</v>
      </c>
      <c r="T91" s="165"/>
      <c r="U91" s="123"/>
      <c r="V91" s="124">
        <f t="shared" si="30"/>
        <v>0</v>
      </c>
      <c r="W91" s="233">
        <f t="shared" si="31"/>
        <v>5600</v>
      </c>
      <c r="X91" s="234">
        <f t="shared" si="32"/>
        <v>5600</v>
      </c>
      <c r="Y91" s="234">
        <f t="shared" si="33"/>
        <v>0</v>
      </c>
      <c r="Z91" s="127">
        <f t="shared" si="34"/>
        <v>0</v>
      </c>
      <c r="AA91" s="128"/>
      <c r="AB91" s="130"/>
      <c r="AC91" s="130"/>
      <c r="AD91" s="130"/>
      <c r="AE91" s="130"/>
      <c r="AF91" s="130"/>
      <c r="AG91" s="130"/>
    </row>
    <row r="92" spans="1:33" ht="30" customHeight="1" x14ac:dyDescent="0.3">
      <c r="A92" s="131" t="s">
        <v>77</v>
      </c>
      <c r="B92" s="283" t="s">
        <v>226</v>
      </c>
      <c r="C92" s="270" t="s">
        <v>227</v>
      </c>
      <c r="D92" s="271" t="s">
        <v>119</v>
      </c>
      <c r="E92" s="230">
        <v>12</v>
      </c>
      <c r="F92" s="231">
        <v>1000</v>
      </c>
      <c r="G92" s="235">
        <f t="shared" si="25"/>
        <v>12000</v>
      </c>
      <c r="H92" s="230">
        <v>12</v>
      </c>
      <c r="I92" s="231">
        <v>1000</v>
      </c>
      <c r="J92" s="235">
        <f t="shared" si="26"/>
        <v>12000</v>
      </c>
      <c r="K92" s="122"/>
      <c r="L92" s="123"/>
      <c r="M92" s="124">
        <f t="shared" si="27"/>
        <v>0</v>
      </c>
      <c r="N92" s="165"/>
      <c r="O92" s="123"/>
      <c r="P92" s="124">
        <f t="shared" si="28"/>
        <v>0</v>
      </c>
      <c r="Q92" s="165"/>
      <c r="R92" s="123"/>
      <c r="S92" s="124">
        <f t="shared" si="29"/>
        <v>0</v>
      </c>
      <c r="T92" s="165"/>
      <c r="U92" s="123"/>
      <c r="V92" s="124">
        <f t="shared" si="30"/>
        <v>0</v>
      </c>
      <c r="W92" s="233">
        <f t="shared" si="31"/>
        <v>12000</v>
      </c>
      <c r="X92" s="234">
        <f t="shared" si="32"/>
        <v>12000</v>
      </c>
      <c r="Y92" s="234">
        <f t="shared" si="33"/>
        <v>0</v>
      </c>
      <c r="Z92" s="127">
        <f t="shared" si="34"/>
        <v>0</v>
      </c>
      <c r="AA92" s="128"/>
      <c r="AB92" s="130"/>
      <c r="AC92" s="130"/>
      <c r="AD92" s="130"/>
      <c r="AE92" s="130"/>
      <c r="AF92" s="130"/>
      <c r="AG92" s="130"/>
    </row>
    <row r="93" spans="1:33" ht="30" customHeight="1" x14ac:dyDescent="0.3">
      <c r="A93" s="131" t="s">
        <v>77</v>
      </c>
      <c r="B93" s="283" t="s">
        <v>228</v>
      </c>
      <c r="C93" s="270" t="s">
        <v>229</v>
      </c>
      <c r="D93" s="271" t="s">
        <v>181</v>
      </c>
      <c r="E93" s="230">
        <v>1</v>
      </c>
      <c r="F93" s="231">
        <v>3000</v>
      </c>
      <c r="G93" s="235">
        <f t="shared" si="25"/>
        <v>3000</v>
      </c>
      <c r="H93" s="230">
        <v>1</v>
      </c>
      <c r="I93" s="231">
        <v>3000</v>
      </c>
      <c r="J93" s="235">
        <f t="shared" si="26"/>
        <v>3000</v>
      </c>
      <c r="K93" s="122"/>
      <c r="L93" s="123"/>
      <c r="M93" s="124">
        <f t="shared" si="27"/>
        <v>0</v>
      </c>
      <c r="N93" s="165"/>
      <c r="O93" s="123"/>
      <c r="P93" s="124">
        <f t="shared" si="28"/>
        <v>0</v>
      </c>
      <c r="Q93" s="165"/>
      <c r="R93" s="123"/>
      <c r="S93" s="124">
        <f t="shared" si="29"/>
        <v>0</v>
      </c>
      <c r="T93" s="165"/>
      <c r="U93" s="123"/>
      <c r="V93" s="124">
        <f t="shared" si="30"/>
        <v>0</v>
      </c>
      <c r="W93" s="233">
        <f t="shared" si="31"/>
        <v>3000</v>
      </c>
      <c r="X93" s="234">
        <f t="shared" si="32"/>
        <v>3000</v>
      </c>
      <c r="Y93" s="234">
        <f t="shared" si="33"/>
        <v>0</v>
      </c>
      <c r="Z93" s="127">
        <f t="shared" si="34"/>
        <v>0</v>
      </c>
      <c r="AA93" s="128"/>
      <c r="AB93" s="130"/>
      <c r="AC93" s="130"/>
      <c r="AD93" s="130"/>
      <c r="AE93" s="130"/>
      <c r="AF93" s="130"/>
      <c r="AG93" s="130"/>
    </row>
    <row r="94" spans="1:33" ht="30" customHeight="1" x14ac:dyDescent="0.3">
      <c r="A94" s="131" t="s">
        <v>77</v>
      </c>
      <c r="B94" s="283" t="s">
        <v>230</v>
      </c>
      <c r="C94" s="270" t="s">
        <v>231</v>
      </c>
      <c r="D94" s="271" t="s">
        <v>181</v>
      </c>
      <c r="E94" s="230">
        <v>1</v>
      </c>
      <c r="F94" s="231">
        <v>1200</v>
      </c>
      <c r="G94" s="235">
        <f t="shared" si="25"/>
        <v>1200</v>
      </c>
      <c r="H94" s="230">
        <v>1</v>
      </c>
      <c r="I94" s="231">
        <v>1200</v>
      </c>
      <c r="J94" s="235">
        <f t="shared" si="26"/>
        <v>1200</v>
      </c>
      <c r="K94" s="122"/>
      <c r="L94" s="123"/>
      <c r="M94" s="124">
        <f t="shared" si="27"/>
        <v>0</v>
      </c>
      <c r="N94" s="165"/>
      <c r="O94" s="123"/>
      <c r="P94" s="124">
        <f t="shared" si="28"/>
        <v>0</v>
      </c>
      <c r="Q94" s="165"/>
      <c r="R94" s="123"/>
      <c r="S94" s="124">
        <f t="shared" si="29"/>
        <v>0</v>
      </c>
      <c r="T94" s="165"/>
      <c r="U94" s="123"/>
      <c r="V94" s="124">
        <f t="shared" si="30"/>
        <v>0</v>
      </c>
      <c r="W94" s="233">
        <f t="shared" si="31"/>
        <v>1200</v>
      </c>
      <c r="X94" s="234">
        <f t="shared" si="32"/>
        <v>1200</v>
      </c>
      <c r="Y94" s="234">
        <f t="shared" si="33"/>
        <v>0</v>
      </c>
      <c r="Z94" s="127">
        <f t="shared" si="34"/>
        <v>0</v>
      </c>
      <c r="AA94" s="128"/>
      <c r="AB94" s="130"/>
      <c r="AC94" s="130"/>
      <c r="AD94" s="130"/>
      <c r="AE94" s="130"/>
      <c r="AF94" s="130"/>
      <c r="AG94" s="130"/>
    </row>
    <row r="95" spans="1:33" ht="30" customHeight="1" x14ac:dyDescent="0.3">
      <c r="A95" s="131" t="s">
        <v>77</v>
      </c>
      <c r="B95" s="284" t="s">
        <v>232</v>
      </c>
      <c r="C95" s="270" t="s">
        <v>233</v>
      </c>
      <c r="D95" s="271" t="s">
        <v>181</v>
      </c>
      <c r="E95" s="230">
        <v>1</v>
      </c>
      <c r="F95" s="231">
        <v>2500</v>
      </c>
      <c r="G95" s="235">
        <f t="shared" si="25"/>
        <v>2500</v>
      </c>
      <c r="H95" s="230">
        <v>1</v>
      </c>
      <c r="I95" s="231">
        <v>2500</v>
      </c>
      <c r="J95" s="235">
        <f t="shared" si="26"/>
        <v>2500</v>
      </c>
      <c r="K95" s="122"/>
      <c r="L95" s="123"/>
      <c r="M95" s="124">
        <f t="shared" si="27"/>
        <v>0</v>
      </c>
      <c r="N95" s="165"/>
      <c r="O95" s="123"/>
      <c r="P95" s="124">
        <f t="shared" si="28"/>
        <v>0</v>
      </c>
      <c r="Q95" s="165"/>
      <c r="R95" s="123"/>
      <c r="S95" s="124">
        <f t="shared" si="29"/>
        <v>0</v>
      </c>
      <c r="T95" s="165"/>
      <c r="U95" s="123"/>
      <c r="V95" s="124">
        <f t="shared" si="30"/>
        <v>0</v>
      </c>
      <c r="W95" s="233">
        <f t="shared" si="31"/>
        <v>2500</v>
      </c>
      <c r="X95" s="234">
        <f t="shared" si="32"/>
        <v>2500</v>
      </c>
      <c r="Y95" s="234">
        <f t="shared" si="33"/>
        <v>0</v>
      </c>
      <c r="Z95" s="127">
        <f t="shared" si="34"/>
        <v>0</v>
      </c>
      <c r="AA95" s="128"/>
      <c r="AB95" s="130"/>
      <c r="AC95" s="130"/>
      <c r="AD95" s="130"/>
      <c r="AE95" s="130"/>
      <c r="AF95" s="130"/>
      <c r="AG95" s="130"/>
    </row>
    <row r="96" spans="1:33" ht="30" customHeight="1" x14ac:dyDescent="0.3">
      <c r="A96" s="131" t="s">
        <v>77</v>
      </c>
      <c r="B96" s="283" t="s">
        <v>234</v>
      </c>
      <c r="C96" s="270" t="s">
        <v>235</v>
      </c>
      <c r="D96" s="271" t="s">
        <v>181</v>
      </c>
      <c r="E96" s="230">
        <v>1</v>
      </c>
      <c r="F96" s="231">
        <v>1500</v>
      </c>
      <c r="G96" s="235">
        <f t="shared" si="25"/>
        <v>1500</v>
      </c>
      <c r="H96" s="230">
        <v>1</v>
      </c>
      <c r="I96" s="231">
        <v>1500</v>
      </c>
      <c r="J96" s="235">
        <f t="shared" si="26"/>
        <v>1500</v>
      </c>
      <c r="K96" s="122"/>
      <c r="L96" s="123"/>
      <c r="M96" s="124">
        <f t="shared" si="27"/>
        <v>0</v>
      </c>
      <c r="N96" s="165"/>
      <c r="O96" s="123"/>
      <c r="P96" s="124">
        <f t="shared" si="28"/>
        <v>0</v>
      </c>
      <c r="Q96" s="165"/>
      <c r="R96" s="123"/>
      <c r="S96" s="124">
        <f t="shared" si="29"/>
        <v>0</v>
      </c>
      <c r="T96" s="165"/>
      <c r="U96" s="123"/>
      <c r="V96" s="124">
        <f t="shared" si="30"/>
        <v>0</v>
      </c>
      <c r="W96" s="233">
        <f t="shared" si="31"/>
        <v>1500</v>
      </c>
      <c r="X96" s="234">
        <f t="shared" si="32"/>
        <v>1500</v>
      </c>
      <c r="Y96" s="234">
        <f t="shared" si="33"/>
        <v>0</v>
      </c>
      <c r="Z96" s="127">
        <f t="shared" si="34"/>
        <v>0</v>
      </c>
      <c r="AA96" s="128"/>
      <c r="AB96" s="130"/>
      <c r="AC96" s="130"/>
      <c r="AD96" s="130"/>
      <c r="AE96" s="130"/>
      <c r="AF96" s="130"/>
      <c r="AG96" s="130"/>
    </row>
    <row r="97" spans="1:33" ht="30" customHeight="1" x14ac:dyDescent="0.3">
      <c r="A97" s="131" t="s">
        <v>77</v>
      </c>
      <c r="B97" s="283" t="s">
        <v>236</v>
      </c>
      <c r="C97" s="270" t="s">
        <v>237</v>
      </c>
      <c r="D97" s="271" t="s">
        <v>181</v>
      </c>
      <c r="E97" s="230">
        <v>1</v>
      </c>
      <c r="F97" s="231">
        <v>3000</v>
      </c>
      <c r="G97" s="235">
        <f t="shared" si="25"/>
        <v>3000</v>
      </c>
      <c r="H97" s="230">
        <v>1</v>
      </c>
      <c r="I97" s="231">
        <v>3000</v>
      </c>
      <c r="J97" s="235">
        <f t="shared" si="26"/>
        <v>3000</v>
      </c>
      <c r="K97" s="122"/>
      <c r="L97" s="123"/>
      <c r="M97" s="124">
        <f t="shared" si="27"/>
        <v>0</v>
      </c>
      <c r="N97" s="165"/>
      <c r="O97" s="123"/>
      <c r="P97" s="124">
        <f t="shared" si="28"/>
        <v>0</v>
      </c>
      <c r="Q97" s="165"/>
      <c r="R97" s="123"/>
      <c r="S97" s="124">
        <f t="shared" si="29"/>
        <v>0</v>
      </c>
      <c r="T97" s="165"/>
      <c r="U97" s="123"/>
      <c r="V97" s="124">
        <f t="shared" si="30"/>
        <v>0</v>
      </c>
      <c r="W97" s="233">
        <f t="shared" si="31"/>
        <v>3000</v>
      </c>
      <c r="X97" s="234">
        <f t="shared" si="32"/>
        <v>3000</v>
      </c>
      <c r="Y97" s="234">
        <f t="shared" si="33"/>
        <v>0</v>
      </c>
      <c r="Z97" s="127">
        <f t="shared" si="34"/>
        <v>0</v>
      </c>
      <c r="AA97" s="128"/>
      <c r="AB97" s="130"/>
      <c r="AC97" s="130"/>
      <c r="AD97" s="130"/>
      <c r="AE97" s="130"/>
      <c r="AF97" s="130"/>
      <c r="AG97" s="130"/>
    </row>
    <row r="98" spans="1:33" ht="30" customHeight="1" x14ac:dyDescent="0.3">
      <c r="A98" s="131" t="s">
        <v>77</v>
      </c>
      <c r="B98" s="285" t="s">
        <v>238</v>
      </c>
      <c r="C98" s="270" t="s">
        <v>239</v>
      </c>
      <c r="D98" s="271" t="s">
        <v>119</v>
      </c>
      <c r="E98" s="230">
        <v>25</v>
      </c>
      <c r="F98" s="231">
        <v>200</v>
      </c>
      <c r="G98" s="235">
        <f t="shared" si="25"/>
        <v>5000</v>
      </c>
      <c r="H98" s="230">
        <v>25</v>
      </c>
      <c r="I98" s="231">
        <v>200</v>
      </c>
      <c r="J98" s="235">
        <f t="shared" si="26"/>
        <v>5000</v>
      </c>
      <c r="K98" s="122"/>
      <c r="L98" s="123"/>
      <c r="M98" s="124">
        <f t="shared" si="27"/>
        <v>0</v>
      </c>
      <c r="N98" s="165"/>
      <c r="O98" s="123"/>
      <c r="P98" s="124">
        <f t="shared" si="28"/>
        <v>0</v>
      </c>
      <c r="Q98" s="165"/>
      <c r="R98" s="123"/>
      <c r="S98" s="124">
        <f t="shared" si="29"/>
        <v>0</v>
      </c>
      <c r="T98" s="165"/>
      <c r="U98" s="123"/>
      <c r="V98" s="124">
        <f t="shared" si="30"/>
        <v>0</v>
      </c>
      <c r="W98" s="233">
        <f t="shared" si="31"/>
        <v>5000</v>
      </c>
      <c r="X98" s="234">
        <f t="shared" si="32"/>
        <v>5000</v>
      </c>
      <c r="Y98" s="234">
        <f t="shared" si="33"/>
        <v>0</v>
      </c>
      <c r="Z98" s="127">
        <f t="shared" si="34"/>
        <v>0</v>
      </c>
      <c r="AA98" s="128"/>
      <c r="AB98" s="130"/>
      <c r="AC98" s="130"/>
      <c r="AD98" s="130"/>
      <c r="AE98" s="130"/>
      <c r="AF98" s="130"/>
      <c r="AG98" s="130"/>
    </row>
    <row r="99" spans="1:33" ht="30" customHeight="1" x14ac:dyDescent="0.3">
      <c r="A99" s="131" t="s">
        <v>77</v>
      </c>
      <c r="B99" s="283" t="s">
        <v>240</v>
      </c>
      <c r="C99" s="270" t="s">
        <v>241</v>
      </c>
      <c r="D99" s="271" t="s">
        <v>119</v>
      </c>
      <c r="E99" s="230">
        <v>12</v>
      </c>
      <c r="F99" s="231">
        <v>350</v>
      </c>
      <c r="G99" s="235">
        <f t="shared" si="25"/>
        <v>4200</v>
      </c>
      <c r="H99" s="230">
        <v>12</v>
      </c>
      <c r="I99" s="231">
        <v>350</v>
      </c>
      <c r="J99" s="235">
        <f t="shared" si="26"/>
        <v>4200</v>
      </c>
      <c r="K99" s="122"/>
      <c r="L99" s="123"/>
      <c r="M99" s="124">
        <f t="shared" si="27"/>
        <v>0</v>
      </c>
      <c r="N99" s="165"/>
      <c r="O99" s="123"/>
      <c r="P99" s="124">
        <f t="shared" si="28"/>
        <v>0</v>
      </c>
      <c r="Q99" s="165"/>
      <c r="R99" s="123"/>
      <c r="S99" s="124">
        <f t="shared" si="29"/>
        <v>0</v>
      </c>
      <c r="T99" s="165"/>
      <c r="U99" s="123"/>
      <c r="V99" s="124">
        <f t="shared" si="30"/>
        <v>0</v>
      </c>
      <c r="W99" s="233">
        <f t="shared" si="31"/>
        <v>4200</v>
      </c>
      <c r="X99" s="234">
        <f t="shared" si="32"/>
        <v>4200</v>
      </c>
      <c r="Y99" s="234">
        <f t="shared" si="33"/>
        <v>0</v>
      </c>
      <c r="Z99" s="127">
        <f t="shared" si="34"/>
        <v>0</v>
      </c>
      <c r="AA99" s="128"/>
      <c r="AB99" s="130"/>
      <c r="AC99" s="130"/>
      <c r="AD99" s="130"/>
      <c r="AE99" s="130"/>
      <c r="AF99" s="130"/>
      <c r="AG99" s="130"/>
    </row>
    <row r="100" spans="1:33" ht="30" customHeight="1" x14ac:dyDescent="0.3">
      <c r="A100" s="131" t="s">
        <v>77</v>
      </c>
      <c r="B100" s="283" t="s">
        <v>242</v>
      </c>
      <c r="C100" s="270" t="s">
        <v>241</v>
      </c>
      <c r="D100" s="271" t="s">
        <v>119</v>
      </c>
      <c r="E100" s="230">
        <v>24</v>
      </c>
      <c r="F100" s="231">
        <v>175</v>
      </c>
      <c r="G100" s="235">
        <f t="shared" si="25"/>
        <v>4200</v>
      </c>
      <c r="H100" s="230">
        <v>24</v>
      </c>
      <c r="I100" s="231">
        <v>175</v>
      </c>
      <c r="J100" s="235">
        <f t="shared" si="26"/>
        <v>4200</v>
      </c>
      <c r="K100" s="122"/>
      <c r="L100" s="123"/>
      <c r="M100" s="124">
        <f t="shared" si="27"/>
        <v>0</v>
      </c>
      <c r="N100" s="165"/>
      <c r="O100" s="123"/>
      <c r="P100" s="124">
        <f t="shared" si="28"/>
        <v>0</v>
      </c>
      <c r="Q100" s="165"/>
      <c r="R100" s="123"/>
      <c r="S100" s="124">
        <f t="shared" si="29"/>
        <v>0</v>
      </c>
      <c r="T100" s="165"/>
      <c r="U100" s="123"/>
      <c r="V100" s="124">
        <f t="shared" si="30"/>
        <v>0</v>
      </c>
      <c r="W100" s="233">
        <f t="shared" si="31"/>
        <v>4200</v>
      </c>
      <c r="X100" s="234">
        <f t="shared" si="32"/>
        <v>4200</v>
      </c>
      <c r="Y100" s="234">
        <f t="shared" si="33"/>
        <v>0</v>
      </c>
      <c r="Z100" s="127">
        <f t="shared" si="34"/>
        <v>0</v>
      </c>
      <c r="AA100" s="128"/>
      <c r="AB100" s="130"/>
      <c r="AC100" s="130"/>
      <c r="AD100" s="130"/>
      <c r="AE100" s="130"/>
      <c r="AF100" s="130"/>
      <c r="AG100" s="130"/>
    </row>
    <row r="101" spans="1:33" ht="30" customHeight="1" x14ac:dyDescent="0.3">
      <c r="A101" s="131" t="s">
        <v>77</v>
      </c>
      <c r="B101" s="285" t="s">
        <v>243</v>
      </c>
      <c r="C101" s="270" t="s">
        <v>244</v>
      </c>
      <c r="D101" s="271" t="s">
        <v>119</v>
      </c>
      <c r="E101" s="230">
        <v>6</v>
      </c>
      <c r="F101" s="231">
        <v>1000</v>
      </c>
      <c r="G101" s="235">
        <f t="shared" si="25"/>
        <v>6000</v>
      </c>
      <c r="H101" s="230">
        <v>6</v>
      </c>
      <c r="I101" s="231">
        <v>1000</v>
      </c>
      <c r="J101" s="235">
        <f t="shared" si="26"/>
        <v>6000</v>
      </c>
      <c r="K101" s="122"/>
      <c r="L101" s="123"/>
      <c r="M101" s="124">
        <f t="shared" si="27"/>
        <v>0</v>
      </c>
      <c r="N101" s="165"/>
      <c r="O101" s="123"/>
      <c r="P101" s="124">
        <f t="shared" si="28"/>
        <v>0</v>
      </c>
      <c r="Q101" s="165"/>
      <c r="R101" s="123"/>
      <c r="S101" s="124">
        <f t="shared" si="29"/>
        <v>0</v>
      </c>
      <c r="T101" s="165"/>
      <c r="U101" s="123"/>
      <c r="V101" s="124">
        <f t="shared" si="30"/>
        <v>0</v>
      </c>
      <c r="W101" s="233">
        <f t="shared" si="31"/>
        <v>6000</v>
      </c>
      <c r="X101" s="234">
        <f t="shared" si="32"/>
        <v>6000</v>
      </c>
      <c r="Y101" s="234">
        <f t="shared" si="33"/>
        <v>0</v>
      </c>
      <c r="Z101" s="127">
        <f t="shared" si="34"/>
        <v>0</v>
      </c>
      <c r="AA101" s="128"/>
      <c r="AB101" s="130"/>
      <c r="AC101" s="130"/>
      <c r="AD101" s="130"/>
      <c r="AE101" s="130"/>
      <c r="AF101" s="130"/>
      <c r="AG101" s="130"/>
    </row>
    <row r="102" spans="1:33" ht="30" customHeight="1" x14ac:dyDescent="0.3">
      <c r="A102" s="131" t="s">
        <v>77</v>
      </c>
      <c r="B102" s="283" t="s">
        <v>245</v>
      </c>
      <c r="C102" s="270" t="s">
        <v>211</v>
      </c>
      <c r="D102" s="271" t="s">
        <v>181</v>
      </c>
      <c r="E102" s="230">
        <v>1</v>
      </c>
      <c r="F102" s="231">
        <v>700</v>
      </c>
      <c r="G102" s="235">
        <f t="shared" si="25"/>
        <v>700</v>
      </c>
      <c r="H102" s="230">
        <v>1</v>
      </c>
      <c r="I102" s="231">
        <v>700</v>
      </c>
      <c r="J102" s="235">
        <f t="shared" si="26"/>
        <v>700</v>
      </c>
      <c r="K102" s="122"/>
      <c r="L102" s="123"/>
      <c r="M102" s="124">
        <f t="shared" si="27"/>
        <v>0</v>
      </c>
      <c r="N102" s="165"/>
      <c r="O102" s="123"/>
      <c r="P102" s="124">
        <f t="shared" si="28"/>
        <v>0</v>
      </c>
      <c r="Q102" s="165"/>
      <c r="R102" s="123"/>
      <c r="S102" s="124">
        <f t="shared" si="29"/>
        <v>0</v>
      </c>
      <c r="T102" s="165"/>
      <c r="U102" s="123"/>
      <c r="V102" s="124">
        <f t="shared" si="30"/>
        <v>0</v>
      </c>
      <c r="W102" s="233">
        <f t="shared" si="31"/>
        <v>700</v>
      </c>
      <c r="X102" s="234">
        <f t="shared" si="32"/>
        <v>700</v>
      </c>
      <c r="Y102" s="234">
        <f t="shared" si="33"/>
        <v>0</v>
      </c>
      <c r="Z102" s="127">
        <f t="shared" si="34"/>
        <v>0</v>
      </c>
      <c r="AA102" s="128"/>
      <c r="AB102" s="130"/>
      <c r="AC102" s="130"/>
      <c r="AD102" s="130"/>
      <c r="AE102" s="130"/>
      <c r="AF102" s="130"/>
      <c r="AG102" s="130"/>
    </row>
    <row r="103" spans="1:33" ht="30" customHeight="1" x14ac:dyDescent="0.3">
      <c r="A103" s="131" t="s">
        <v>77</v>
      </c>
      <c r="B103" s="285" t="s">
        <v>246</v>
      </c>
      <c r="C103" s="270" t="s">
        <v>247</v>
      </c>
      <c r="D103" s="271" t="s">
        <v>181</v>
      </c>
      <c r="E103" s="230">
        <v>1</v>
      </c>
      <c r="F103" s="231">
        <v>4000</v>
      </c>
      <c r="G103" s="235">
        <f t="shared" si="25"/>
        <v>4000</v>
      </c>
      <c r="H103" s="230">
        <v>1</v>
      </c>
      <c r="I103" s="231">
        <v>4000</v>
      </c>
      <c r="J103" s="235">
        <f t="shared" si="26"/>
        <v>4000</v>
      </c>
      <c r="K103" s="122"/>
      <c r="L103" s="123"/>
      <c r="M103" s="124">
        <f t="shared" si="27"/>
        <v>0</v>
      </c>
      <c r="N103" s="165"/>
      <c r="O103" s="123"/>
      <c r="P103" s="124">
        <f t="shared" si="28"/>
        <v>0</v>
      </c>
      <c r="Q103" s="165"/>
      <c r="R103" s="123"/>
      <c r="S103" s="124">
        <f t="shared" si="29"/>
        <v>0</v>
      </c>
      <c r="T103" s="165"/>
      <c r="U103" s="123"/>
      <c r="V103" s="124">
        <f t="shared" si="30"/>
        <v>0</v>
      </c>
      <c r="W103" s="233">
        <f t="shared" si="31"/>
        <v>4000</v>
      </c>
      <c r="X103" s="234">
        <f t="shared" si="32"/>
        <v>4000</v>
      </c>
      <c r="Y103" s="234">
        <f t="shared" si="33"/>
        <v>0</v>
      </c>
      <c r="Z103" s="127">
        <f t="shared" si="34"/>
        <v>0</v>
      </c>
      <c r="AA103" s="128"/>
      <c r="AB103" s="130"/>
      <c r="AC103" s="130"/>
      <c r="AD103" s="130"/>
      <c r="AE103" s="130"/>
      <c r="AF103" s="130"/>
      <c r="AG103" s="130"/>
    </row>
    <row r="104" spans="1:33" ht="30" customHeight="1" x14ac:dyDescent="0.3">
      <c r="A104" s="131" t="s">
        <v>77</v>
      </c>
      <c r="B104" s="285" t="s">
        <v>248</v>
      </c>
      <c r="C104" s="270" t="s">
        <v>211</v>
      </c>
      <c r="D104" s="271" t="s">
        <v>181</v>
      </c>
      <c r="E104" s="230">
        <v>1</v>
      </c>
      <c r="F104" s="231">
        <v>300</v>
      </c>
      <c r="G104" s="235">
        <f t="shared" si="25"/>
        <v>300</v>
      </c>
      <c r="H104" s="230">
        <v>1</v>
      </c>
      <c r="I104" s="231">
        <v>300</v>
      </c>
      <c r="J104" s="235">
        <f t="shared" si="26"/>
        <v>300</v>
      </c>
      <c r="K104" s="122"/>
      <c r="L104" s="123"/>
      <c r="M104" s="124">
        <f t="shared" si="27"/>
        <v>0</v>
      </c>
      <c r="N104" s="165"/>
      <c r="O104" s="123"/>
      <c r="P104" s="124">
        <f t="shared" si="28"/>
        <v>0</v>
      </c>
      <c r="Q104" s="165"/>
      <c r="R104" s="123"/>
      <c r="S104" s="124">
        <f t="shared" si="29"/>
        <v>0</v>
      </c>
      <c r="T104" s="165"/>
      <c r="U104" s="123"/>
      <c r="V104" s="124">
        <f t="shared" si="30"/>
        <v>0</v>
      </c>
      <c r="W104" s="233">
        <f t="shared" si="31"/>
        <v>300</v>
      </c>
      <c r="X104" s="234">
        <f t="shared" si="32"/>
        <v>300</v>
      </c>
      <c r="Y104" s="234">
        <f t="shared" si="33"/>
        <v>0</v>
      </c>
      <c r="Z104" s="127">
        <f t="shared" si="34"/>
        <v>0</v>
      </c>
      <c r="AA104" s="128"/>
      <c r="AB104" s="130"/>
      <c r="AC104" s="130"/>
      <c r="AD104" s="130"/>
      <c r="AE104" s="130"/>
      <c r="AF104" s="130"/>
      <c r="AG104" s="130"/>
    </row>
    <row r="105" spans="1:33" ht="30" customHeight="1" x14ac:dyDescent="0.3">
      <c r="A105" s="131" t="s">
        <v>77</v>
      </c>
      <c r="B105" s="286" t="s">
        <v>249</v>
      </c>
      <c r="C105" s="287" t="s">
        <v>250</v>
      </c>
      <c r="D105" s="251" t="s">
        <v>150</v>
      </c>
      <c r="E105" s="288">
        <v>1</v>
      </c>
      <c r="F105" s="289">
        <v>40000</v>
      </c>
      <c r="G105" s="136">
        <f t="shared" si="25"/>
        <v>40000</v>
      </c>
      <c r="H105" s="288">
        <v>1</v>
      </c>
      <c r="I105" s="289">
        <v>40000</v>
      </c>
      <c r="J105" s="136">
        <f t="shared" si="26"/>
        <v>40000</v>
      </c>
      <c r="K105" s="134"/>
      <c r="L105" s="135"/>
      <c r="M105" s="124">
        <f t="shared" si="27"/>
        <v>0</v>
      </c>
      <c r="N105" s="165"/>
      <c r="O105" s="135"/>
      <c r="P105" s="124">
        <f t="shared" si="28"/>
        <v>0</v>
      </c>
      <c r="Q105" s="165"/>
      <c r="R105" s="135"/>
      <c r="S105" s="124">
        <f t="shared" si="29"/>
        <v>0</v>
      </c>
      <c r="T105" s="290"/>
      <c r="U105" s="135"/>
      <c r="V105" s="124">
        <f t="shared" si="30"/>
        <v>0</v>
      </c>
      <c r="W105" s="137">
        <f t="shared" si="31"/>
        <v>40000</v>
      </c>
      <c r="X105" s="170">
        <f t="shared" si="32"/>
        <v>40000</v>
      </c>
      <c r="Y105" s="170">
        <f t="shared" si="33"/>
        <v>0</v>
      </c>
      <c r="Z105" s="254">
        <f t="shared" si="34"/>
        <v>0</v>
      </c>
      <c r="AA105" s="138"/>
      <c r="AB105" s="130"/>
      <c r="AC105" s="130"/>
      <c r="AD105" s="130"/>
      <c r="AE105" s="130"/>
      <c r="AF105" s="130"/>
      <c r="AG105" s="130"/>
    </row>
    <row r="106" spans="1:33" ht="30" customHeight="1" x14ac:dyDescent="0.3">
      <c r="A106" s="131" t="s">
        <v>77</v>
      </c>
      <c r="B106" s="291" t="s">
        <v>251</v>
      </c>
      <c r="C106" s="292" t="s">
        <v>252</v>
      </c>
      <c r="D106" s="278"/>
      <c r="E106" s="279"/>
      <c r="F106" s="279"/>
      <c r="G106" s="281"/>
      <c r="H106" s="216"/>
      <c r="I106" s="217"/>
      <c r="J106" s="218"/>
      <c r="K106" s="216"/>
      <c r="L106" s="217"/>
      <c r="M106" s="260"/>
      <c r="N106" s="261"/>
      <c r="O106" s="217"/>
      <c r="P106" s="260"/>
      <c r="Q106" s="261"/>
      <c r="R106" s="217"/>
      <c r="S106" s="260"/>
      <c r="T106" s="261"/>
      <c r="U106" s="217"/>
      <c r="V106" s="262"/>
      <c r="W106" s="263"/>
      <c r="X106" s="219"/>
      <c r="Y106" s="219"/>
      <c r="Z106" s="220"/>
      <c r="AA106" s="221"/>
      <c r="AB106" s="130"/>
      <c r="AC106" s="130"/>
      <c r="AD106" s="130"/>
      <c r="AE106" s="130"/>
      <c r="AF106" s="130"/>
      <c r="AG106" s="130"/>
    </row>
    <row r="107" spans="1:33" ht="30" customHeight="1" x14ac:dyDescent="0.3">
      <c r="A107" s="131" t="s">
        <v>77</v>
      </c>
      <c r="B107" s="293" t="s">
        <v>253</v>
      </c>
      <c r="C107" s="294" t="s">
        <v>254</v>
      </c>
      <c r="D107" s="266" t="s">
        <v>181</v>
      </c>
      <c r="E107" s="267">
        <v>2</v>
      </c>
      <c r="F107" s="225">
        <v>3500</v>
      </c>
      <c r="G107" s="268">
        <f>E107*F107</f>
        <v>7000</v>
      </c>
      <c r="H107" s="267">
        <v>2</v>
      </c>
      <c r="I107" s="225">
        <v>3500</v>
      </c>
      <c r="J107" s="268">
        <f>H107*I107</f>
        <v>7000</v>
      </c>
      <c r="K107" s="165"/>
      <c r="L107" s="166"/>
      <c r="M107" s="124">
        <f>K107*L107</f>
        <v>0</v>
      </c>
      <c r="N107" s="165"/>
      <c r="O107" s="166"/>
      <c r="P107" s="124">
        <f>N107*O107</f>
        <v>0</v>
      </c>
      <c r="Q107" s="290"/>
      <c r="R107" s="166"/>
      <c r="S107" s="124">
        <f t="shared" ref="S107:S122" si="35">Q107*R107</f>
        <v>0</v>
      </c>
      <c r="T107" s="165"/>
      <c r="U107" s="166"/>
      <c r="V107" s="124">
        <f t="shared" ref="V107:V122" si="36">T107*U107</f>
        <v>0</v>
      </c>
      <c r="W107" s="170">
        <f>G107+M107+S107</f>
        <v>7000</v>
      </c>
      <c r="X107" s="170">
        <f>J107+P107+V107</f>
        <v>7000</v>
      </c>
      <c r="Y107" s="170">
        <f>W107-X107</f>
        <v>0</v>
      </c>
      <c r="Z107" s="127">
        <f>Y107/W107</f>
        <v>0</v>
      </c>
      <c r="AA107" s="168"/>
      <c r="AB107" s="130"/>
      <c r="AC107" s="130"/>
      <c r="AD107" s="130"/>
      <c r="AE107" s="130"/>
      <c r="AF107" s="130"/>
      <c r="AG107" s="130"/>
    </row>
    <row r="108" spans="1:33" ht="30" customHeight="1" x14ac:dyDescent="0.3">
      <c r="A108" s="131" t="s">
        <v>77</v>
      </c>
      <c r="B108" s="119" t="s">
        <v>255</v>
      </c>
      <c r="C108" s="295" t="s">
        <v>211</v>
      </c>
      <c r="D108" s="271" t="s">
        <v>181</v>
      </c>
      <c r="E108" s="230">
        <v>1</v>
      </c>
      <c r="F108" s="231">
        <v>400</v>
      </c>
      <c r="G108" s="235">
        <f>E108*F108</f>
        <v>400</v>
      </c>
      <c r="H108" s="230">
        <v>1</v>
      </c>
      <c r="I108" s="231">
        <v>400</v>
      </c>
      <c r="J108" s="235">
        <f>H108*I108</f>
        <v>400</v>
      </c>
      <c r="K108" s="122"/>
      <c r="L108" s="123"/>
      <c r="M108" s="124">
        <f>K108*L108</f>
        <v>0</v>
      </c>
      <c r="N108" s="165"/>
      <c r="O108" s="123"/>
      <c r="P108" s="124">
        <f>N108*O108</f>
        <v>0</v>
      </c>
      <c r="Q108" s="290"/>
      <c r="R108" s="123"/>
      <c r="S108" s="124">
        <f t="shared" si="35"/>
        <v>0</v>
      </c>
      <c r="T108" s="165"/>
      <c r="U108" s="123"/>
      <c r="V108" s="124">
        <f t="shared" si="36"/>
        <v>0</v>
      </c>
      <c r="W108" s="233">
        <f>G108+M108+S108</f>
        <v>400</v>
      </c>
      <c r="X108" s="234">
        <f>J108+P108+V108</f>
        <v>400</v>
      </c>
      <c r="Y108" s="234">
        <f>W108-X108</f>
        <v>0</v>
      </c>
      <c r="Z108" s="127">
        <f>Y108/W108</f>
        <v>0</v>
      </c>
      <c r="AA108" s="128"/>
      <c r="AB108" s="130"/>
      <c r="AC108" s="130"/>
      <c r="AD108" s="130"/>
      <c r="AE108" s="130"/>
      <c r="AF108" s="130"/>
      <c r="AG108" s="130"/>
    </row>
    <row r="109" spans="1:33" ht="30" customHeight="1" x14ac:dyDescent="0.3">
      <c r="A109" s="131" t="s">
        <v>77</v>
      </c>
      <c r="B109" s="132" t="s">
        <v>256</v>
      </c>
      <c r="C109" s="296" t="s">
        <v>257</v>
      </c>
      <c r="D109" s="297" t="s">
        <v>119</v>
      </c>
      <c r="E109" s="252">
        <v>1</v>
      </c>
      <c r="F109" s="289">
        <v>30000</v>
      </c>
      <c r="G109" s="136">
        <f>E109*F109</f>
        <v>30000</v>
      </c>
      <c r="H109" s="252">
        <v>1</v>
      </c>
      <c r="I109" s="289">
        <v>30000</v>
      </c>
      <c r="J109" s="136">
        <f>H109*I109</f>
        <v>30000</v>
      </c>
      <c r="K109" s="134"/>
      <c r="L109" s="135"/>
      <c r="M109" s="136">
        <f>K109*L109</f>
        <v>0</v>
      </c>
      <c r="N109" s="157"/>
      <c r="O109" s="135"/>
      <c r="P109" s="136">
        <f>N109*O109</f>
        <v>0</v>
      </c>
      <c r="Q109" s="290"/>
      <c r="R109" s="135"/>
      <c r="S109" s="136">
        <f t="shared" si="35"/>
        <v>0</v>
      </c>
      <c r="T109" s="157"/>
      <c r="U109" s="135"/>
      <c r="V109" s="136">
        <f t="shared" si="36"/>
        <v>0</v>
      </c>
      <c r="W109" s="137">
        <f>G109+M109+S109</f>
        <v>30000</v>
      </c>
      <c r="X109" s="170">
        <f>J109+P109+V109</f>
        <v>30000</v>
      </c>
      <c r="Y109" s="170">
        <f>W109-X109</f>
        <v>0</v>
      </c>
      <c r="Z109" s="254">
        <f>Y109/W109</f>
        <v>0</v>
      </c>
      <c r="AA109" s="138"/>
      <c r="AB109" s="130"/>
      <c r="AC109" s="130"/>
      <c r="AD109" s="130"/>
      <c r="AE109" s="130"/>
      <c r="AF109" s="130"/>
      <c r="AG109" s="130"/>
    </row>
    <row r="110" spans="1:33" ht="30" customHeight="1" x14ac:dyDescent="0.3">
      <c r="A110" s="131" t="s">
        <v>77</v>
      </c>
      <c r="B110" s="298" t="s">
        <v>258</v>
      </c>
      <c r="C110" s="292" t="s">
        <v>259</v>
      </c>
      <c r="D110" s="278"/>
      <c r="E110" s="279"/>
      <c r="F110" s="279"/>
      <c r="G110" s="280"/>
      <c r="H110" s="279"/>
      <c r="I110" s="279"/>
      <c r="J110" s="280"/>
      <c r="K110" s="216"/>
      <c r="L110" s="217"/>
      <c r="M110" s="260"/>
      <c r="N110" s="216"/>
      <c r="O110" s="217"/>
      <c r="P110" s="260"/>
      <c r="Q110" s="261"/>
      <c r="R110" s="217"/>
      <c r="S110" s="218">
        <f t="shared" si="35"/>
        <v>0</v>
      </c>
      <c r="T110" s="216"/>
      <c r="U110" s="217"/>
      <c r="V110" s="218">
        <f t="shared" si="36"/>
        <v>0</v>
      </c>
      <c r="W110" s="263"/>
      <c r="X110" s="219"/>
      <c r="Y110" s="219"/>
      <c r="Z110" s="220"/>
      <c r="AA110" s="221"/>
      <c r="AB110" s="130"/>
      <c r="AC110" s="130"/>
      <c r="AD110" s="130"/>
      <c r="AE110" s="130"/>
      <c r="AF110" s="130"/>
      <c r="AG110" s="130"/>
    </row>
    <row r="111" spans="1:33" ht="30" customHeight="1" x14ac:dyDescent="0.3">
      <c r="A111" s="131" t="s">
        <v>77</v>
      </c>
      <c r="B111" s="163" t="s">
        <v>260</v>
      </c>
      <c r="C111" s="294" t="s">
        <v>261</v>
      </c>
      <c r="D111" s="299" t="s">
        <v>181</v>
      </c>
      <c r="E111" s="300">
        <v>1</v>
      </c>
      <c r="F111" s="225">
        <v>4000</v>
      </c>
      <c r="G111" s="167">
        <f t="shared" ref="G111:G122" si="37">E111*F111</f>
        <v>4000</v>
      </c>
      <c r="H111" s="300">
        <v>1</v>
      </c>
      <c r="I111" s="225">
        <v>4000</v>
      </c>
      <c r="J111" s="167">
        <f t="shared" ref="J111:J122" si="38">H111*I111</f>
        <v>4000</v>
      </c>
      <c r="K111" s="165"/>
      <c r="L111" s="166"/>
      <c r="M111" s="167">
        <f t="shared" ref="M111:M122" si="39">K111*L111</f>
        <v>0</v>
      </c>
      <c r="N111" s="165"/>
      <c r="O111" s="166"/>
      <c r="P111" s="167">
        <f t="shared" ref="P111:P122" si="40">N111*O111</f>
        <v>0</v>
      </c>
      <c r="Q111" s="165"/>
      <c r="R111" s="166"/>
      <c r="S111" s="167">
        <f t="shared" si="35"/>
        <v>0</v>
      </c>
      <c r="T111" s="165"/>
      <c r="U111" s="166"/>
      <c r="V111" s="167">
        <f t="shared" si="36"/>
        <v>0</v>
      </c>
      <c r="W111" s="170">
        <f t="shared" ref="W111:W122" si="41">G111+M111+S111</f>
        <v>4000</v>
      </c>
      <c r="X111" s="170">
        <f t="shared" ref="X111:X122" si="42">J111+P111+V111</f>
        <v>4000</v>
      </c>
      <c r="Y111" s="170">
        <f t="shared" ref="Y111:Y140" si="43">W111-X111</f>
        <v>0</v>
      </c>
      <c r="Z111" s="127">
        <f t="shared" ref="Z111:Z122" si="44">Y111/W111</f>
        <v>0</v>
      </c>
      <c r="AA111" s="168"/>
      <c r="AB111" s="130"/>
      <c r="AC111" s="130"/>
      <c r="AD111" s="130"/>
      <c r="AE111" s="130"/>
      <c r="AF111" s="130"/>
      <c r="AG111" s="130"/>
    </row>
    <row r="112" spans="1:33" ht="30" customHeight="1" x14ac:dyDescent="0.3">
      <c r="A112" s="131" t="s">
        <v>77</v>
      </c>
      <c r="B112" s="119" t="s">
        <v>262</v>
      </c>
      <c r="C112" s="295" t="s">
        <v>211</v>
      </c>
      <c r="D112" s="301" t="s">
        <v>181</v>
      </c>
      <c r="E112" s="302">
        <v>1</v>
      </c>
      <c r="F112" s="231">
        <v>300</v>
      </c>
      <c r="G112" s="124">
        <f t="shared" si="37"/>
        <v>300</v>
      </c>
      <c r="H112" s="302">
        <v>1</v>
      </c>
      <c r="I112" s="231">
        <v>300</v>
      </c>
      <c r="J112" s="124">
        <f t="shared" si="38"/>
        <v>300</v>
      </c>
      <c r="K112" s="122"/>
      <c r="L112" s="123"/>
      <c r="M112" s="124">
        <f t="shared" si="39"/>
        <v>0</v>
      </c>
      <c r="N112" s="165"/>
      <c r="O112" s="123"/>
      <c r="P112" s="124">
        <f t="shared" si="40"/>
        <v>0</v>
      </c>
      <c r="Q112" s="165"/>
      <c r="R112" s="123"/>
      <c r="S112" s="124">
        <f t="shared" si="35"/>
        <v>0</v>
      </c>
      <c r="T112" s="165"/>
      <c r="U112" s="123"/>
      <c r="V112" s="124">
        <f t="shared" si="36"/>
        <v>0</v>
      </c>
      <c r="W112" s="233">
        <f t="shared" si="41"/>
        <v>300</v>
      </c>
      <c r="X112" s="234">
        <f t="shared" si="42"/>
        <v>300</v>
      </c>
      <c r="Y112" s="234">
        <f t="shared" si="43"/>
        <v>0</v>
      </c>
      <c r="Z112" s="127">
        <f t="shared" si="44"/>
        <v>0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3">
      <c r="A113" s="131" t="s">
        <v>77</v>
      </c>
      <c r="B113" s="119" t="s">
        <v>263</v>
      </c>
      <c r="C113" s="303" t="s">
        <v>264</v>
      </c>
      <c r="D113" s="304" t="s">
        <v>265</v>
      </c>
      <c r="E113" s="305">
        <v>3</v>
      </c>
      <c r="F113" s="306">
        <v>3000</v>
      </c>
      <c r="G113" s="124">
        <f t="shared" si="37"/>
        <v>9000</v>
      </c>
      <c r="H113" s="305">
        <v>3</v>
      </c>
      <c r="I113" s="306">
        <v>3000</v>
      </c>
      <c r="J113" s="124">
        <f t="shared" si="38"/>
        <v>9000</v>
      </c>
      <c r="K113" s="122"/>
      <c r="L113" s="123"/>
      <c r="M113" s="124">
        <f t="shared" si="39"/>
        <v>0</v>
      </c>
      <c r="N113" s="165"/>
      <c r="O113" s="123"/>
      <c r="P113" s="124">
        <f t="shared" si="40"/>
        <v>0</v>
      </c>
      <c r="Q113" s="165"/>
      <c r="R113" s="123"/>
      <c r="S113" s="124">
        <f t="shared" si="35"/>
        <v>0</v>
      </c>
      <c r="T113" s="165"/>
      <c r="U113" s="123"/>
      <c r="V113" s="124">
        <f t="shared" si="36"/>
        <v>0</v>
      </c>
      <c r="W113" s="233">
        <f t="shared" si="41"/>
        <v>9000</v>
      </c>
      <c r="X113" s="234">
        <f t="shared" si="42"/>
        <v>9000</v>
      </c>
      <c r="Y113" s="234">
        <f t="shared" si="43"/>
        <v>0</v>
      </c>
      <c r="Z113" s="127">
        <f t="shared" si="44"/>
        <v>0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3">
      <c r="A114" s="131" t="s">
        <v>77</v>
      </c>
      <c r="B114" s="119" t="s">
        <v>266</v>
      </c>
      <c r="C114" s="307" t="s">
        <v>267</v>
      </c>
      <c r="D114" s="308" t="s">
        <v>268</v>
      </c>
      <c r="E114" s="305">
        <v>3</v>
      </c>
      <c r="F114" s="306">
        <v>1500</v>
      </c>
      <c r="G114" s="124">
        <f t="shared" si="37"/>
        <v>4500</v>
      </c>
      <c r="H114" s="305">
        <v>3</v>
      </c>
      <c r="I114" s="306">
        <v>1500</v>
      </c>
      <c r="J114" s="124">
        <f t="shared" si="38"/>
        <v>4500</v>
      </c>
      <c r="K114" s="122"/>
      <c r="L114" s="123"/>
      <c r="M114" s="124">
        <f t="shared" si="39"/>
        <v>0</v>
      </c>
      <c r="N114" s="165"/>
      <c r="O114" s="123"/>
      <c r="P114" s="124">
        <f t="shared" si="40"/>
        <v>0</v>
      </c>
      <c r="Q114" s="165"/>
      <c r="R114" s="123"/>
      <c r="S114" s="124">
        <f t="shared" si="35"/>
        <v>0</v>
      </c>
      <c r="T114" s="165"/>
      <c r="U114" s="123"/>
      <c r="V114" s="124">
        <f t="shared" si="36"/>
        <v>0</v>
      </c>
      <c r="W114" s="233">
        <f t="shared" si="41"/>
        <v>4500</v>
      </c>
      <c r="X114" s="234">
        <f t="shared" si="42"/>
        <v>4500</v>
      </c>
      <c r="Y114" s="234">
        <f t="shared" si="43"/>
        <v>0</v>
      </c>
      <c r="Z114" s="127">
        <f t="shared" si="44"/>
        <v>0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3">
      <c r="A115" s="131" t="s">
        <v>77</v>
      </c>
      <c r="B115" s="119" t="s">
        <v>269</v>
      </c>
      <c r="C115" s="307" t="s">
        <v>270</v>
      </c>
      <c r="D115" s="308" t="s">
        <v>268</v>
      </c>
      <c r="E115" s="305">
        <v>3</v>
      </c>
      <c r="F115" s="306">
        <v>1200</v>
      </c>
      <c r="G115" s="124">
        <f t="shared" si="37"/>
        <v>3600</v>
      </c>
      <c r="H115" s="305">
        <v>3</v>
      </c>
      <c r="I115" s="306">
        <v>1200</v>
      </c>
      <c r="J115" s="124">
        <f t="shared" si="38"/>
        <v>3600</v>
      </c>
      <c r="K115" s="122"/>
      <c r="L115" s="123"/>
      <c r="M115" s="124">
        <f t="shared" si="39"/>
        <v>0</v>
      </c>
      <c r="N115" s="165"/>
      <c r="O115" s="123"/>
      <c r="P115" s="124">
        <f t="shared" si="40"/>
        <v>0</v>
      </c>
      <c r="Q115" s="165"/>
      <c r="R115" s="123"/>
      <c r="S115" s="124">
        <f t="shared" si="35"/>
        <v>0</v>
      </c>
      <c r="T115" s="165"/>
      <c r="U115" s="123"/>
      <c r="V115" s="124">
        <f t="shared" si="36"/>
        <v>0</v>
      </c>
      <c r="W115" s="233">
        <f t="shared" si="41"/>
        <v>3600</v>
      </c>
      <c r="X115" s="234">
        <f t="shared" si="42"/>
        <v>3600</v>
      </c>
      <c r="Y115" s="234">
        <f t="shared" si="43"/>
        <v>0</v>
      </c>
      <c r="Z115" s="127">
        <f t="shared" si="44"/>
        <v>0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3">
      <c r="A116" s="131" t="s">
        <v>77</v>
      </c>
      <c r="B116" s="119" t="s">
        <v>271</v>
      </c>
      <c r="C116" s="307" t="s">
        <v>272</v>
      </c>
      <c r="D116" s="308" t="s">
        <v>119</v>
      </c>
      <c r="E116" s="305">
        <v>3</v>
      </c>
      <c r="F116" s="306">
        <v>200</v>
      </c>
      <c r="G116" s="124">
        <f t="shared" si="37"/>
        <v>600</v>
      </c>
      <c r="H116" s="305">
        <v>3</v>
      </c>
      <c r="I116" s="306">
        <v>200</v>
      </c>
      <c r="J116" s="124">
        <f t="shared" si="38"/>
        <v>600</v>
      </c>
      <c r="K116" s="122"/>
      <c r="L116" s="123"/>
      <c r="M116" s="124">
        <f t="shared" si="39"/>
        <v>0</v>
      </c>
      <c r="N116" s="165"/>
      <c r="O116" s="123"/>
      <c r="P116" s="124">
        <f t="shared" si="40"/>
        <v>0</v>
      </c>
      <c r="Q116" s="165"/>
      <c r="R116" s="123"/>
      <c r="S116" s="124">
        <f t="shared" si="35"/>
        <v>0</v>
      </c>
      <c r="T116" s="165"/>
      <c r="U116" s="123"/>
      <c r="V116" s="124">
        <f t="shared" si="36"/>
        <v>0</v>
      </c>
      <c r="W116" s="233">
        <f t="shared" si="41"/>
        <v>600</v>
      </c>
      <c r="X116" s="234">
        <f t="shared" si="42"/>
        <v>600</v>
      </c>
      <c r="Y116" s="234">
        <f t="shared" si="43"/>
        <v>0</v>
      </c>
      <c r="Z116" s="127">
        <f t="shared" si="44"/>
        <v>0</v>
      </c>
      <c r="AA116" s="128"/>
      <c r="AB116" s="130"/>
      <c r="AC116" s="130"/>
      <c r="AD116" s="130"/>
      <c r="AE116" s="130"/>
      <c r="AF116" s="130"/>
      <c r="AG116" s="130"/>
    </row>
    <row r="117" spans="1:33" ht="30" customHeight="1" x14ac:dyDescent="0.3">
      <c r="A117" s="131" t="s">
        <v>77</v>
      </c>
      <c r="B117" s="119" t="s">
        <v>273</v>
      </c>
      <c r="C117" s="307" t="s">
        <v>274</v>
      </c>
      <c r="D117" s="308" t="s">
        <v>268</v>
      </c>
      <c r="E117" s="305">
        <v>3</v>
      </c>
      <c r="F117" s="306">
        <v>7000</v>
      </c>
      <c r="G117" s="124">
        <f t="shared" si="37"/>
        <v>21000</v>
      </c>
      <c r="H117" s="305">
        <v>3</v>
      </c>
      <c r="I117" s="306">
        <v>7000</v>
      </c>
      <c r="J117" s="124">
        <f t="shared" si="38"/>
        <v>21000</v>
      </c>
      <c r="K117" s="122"/>
      <c r="L117" s="123"/>
      <c r="M117" s="124">
        <f t="shared" si="39"/>
        <v>0</v>
      </c>
      <c r="N117" s="165"/>
      <c r="O117" s="123"/>
      <c r="P117" s="124">
        <f t="shared" si="40"/>
        <v>0</v>
      </c>
      <c r="Q117" s="165"/>
      <c r="R117" s="123"/>
      <c r="S117" s="124">
        <f t="shared" si="35"/>
        <v>0</v>
      </c>
      <c r="T117" s="165"/>
      <c r="U117" s="123"/>
      <c r="V117" s="124">
        <f t="shared" si="36"/>
        <v>0</v>
      </c>
      <c r="W117" s="233">
        <f t="shared" si="41"/>
        <v>21000</v>
      </c>
      <c r="X117" s="234">
        <f t="shared" si="42"/>
        <v>21000</v>
      </c>
      <c r="Y117" s="234">
        <f t="shared" si="43"/>
        <v>0</v>
      </c>
      <c r="Z117" s="127">
        <f t="shared" si="44"/>
        <v>0</v>
      </c>
      <c r="AA117" s="128"/>
      <c r="AB117" s="130"/>
      <c r="AC117" s="130"/>
      <c r="AD117" s="130"/>
      <c r="AE117" s="130"/>
      <c r="AF117" s="130"/>
      <c r="AG117" s="130"/>
    </row>
    <row r="118" spans="1:33" ht="30" customHeight="1" x14ac:dyDescent="0.3">
      <c r="A118" s="131" t="s">
        <v>77</v>
      </c>
      <c r="B118" s="119" t="s">
        <v>275</v>
      </c>
      <c r="C118" s="307" t="s">
        <v>276</v>
      </c>
      <c r="D118" s="308" t="s">
        <v>119</v>
      </c>
      <c r="E118" s="305">
        <v>10</v>
      </c>
      <c r="F118" s="306">
        <v>150</v>
      </c>
      <c r="G118" s="124">
        <f t="shared" si="37"/>
        <v>1500</v>
      </c>
      <c r="H118" s="305">
        <v>10</v>
      </c>
      <c r="I118" s="306">
        <v>150</v>
      </c>
      <c r="J118" s="124">
        <f t="shared" si="38"/>
        <v>1500</v>
      </c>
      <c r="K118" s="122"/>
      <c r="L118" s="123"/>
      <c r="M118" s="124">
        <f t="shared" si="39"/>
        <v>0</v>
      </c>
      <c r="N118" s="165"/>
      <c r="O118" s="123"/>
      <c r="P118" s="124">
        <f t="shared" si="40"/>
        <v>0</v>
      </c>
      <c r="Q118" s="165"/>
      <c r="R118" s="123"/>
      <c r="S118" s="124">
        <f t="shared" si="35"/>
        <v>0</v>
      </c>
      <c r="T118" s="165"/>
      <c r="U118" s="123"/>
      <c r="V118" s="124">
        <f t="shared" si="36"/>
        <v>0</v>
      </c>
      <c r="W118" s="233">
        <f t="shared" si="41"/>
        <v>1500</v>
      </c>
      <c r="X118" s="234">
        <f t="shared" si="42"/>
        <v>1500</v>
      </c>
      <c r="Y118" s="234">
        <f t="shared" si="43"/>
        <v>0</v>
      </c>
      <c r="Z118" s="127">
        <f t="shared" si="44"/>
        <v>0</v>
      </c>
      <c r="AA118" s="128"/>
      <c r="AB118" s="130"/>
      <c r="AC118" s="130"/>
      <c r="AD118" s="130"/>
      <c r="AE118" s="130"/>
      <c r="AF118" s="130"/>
      <c r="AG118" s="130"/>
    </row>
    <row r="119" spans="1:33" ht="30" customHeight="1" x14ac:dyDescent="0.3">
      <c r="A119" s="131" t="s">
        <v>77</v>
      </c>
      <c r="B119" s="119" t="s">
        <v>277</v>
      </c>
      <c r="C119" s="303" t="s">
        <v>264</v>
      </c>
      <c r="D119" s="304" t="s">
        <v>265</v>
      </c>
      <c r="E119" s="305">
        <v>4</v>
      </c>
      <c r="F119" s="306">
        <v>2100</v>
      </c>
      <c r="G119" s="124">
        <f t="shared" si="37"/>
        <v>8400</v>
      </c>
      <c r="H119" s="305">
        <v>4</v>
      </c>
      <c r="I119" s="306">
        <v>2100</v>
      </c>
      <c r="J119" s="124">
        <f t="shared" si="38"/>
        <v>8400</v>
      </c>
      <c r="K119" s="122"/>
      <c r="L119" s="123"/>
      <c r="M119" s="124">
        <f t="shared" si="39"/>
        <v>0</v>
      </c>
      <c r="N119" s="165"/>
      <c r="O119" s="123"/>
      <c r="P119" s="124">
        <f t="shared" si="40"/>
        <v>0</v>
      </c>
      <c r="Q119" s="165"/>
      <c r="R119" s="123"/>
      <c r="S119" s="124">
        <f t="shared" si="35"/>
        <v>0</v>
      </c>
      <c r="T119" s="165"/>
      <c r="U119" s="123"/>
      <c r="V119" s="124">
        <f t="shared" si="36"/>
        <v>0</v>
      </c>
      <c r="W119" s="233">
        <f t="shared" si="41"/>
        <v>8400</v>
      </c>
      <c r="X119" s="234">
        <f t="shared" si="42"/>
        <v>8400</v>
      </c>
      <c r="Y119" s="234">
        <f t="shared" si="43"/>
        <v>0</v>
      </c>
      <c r="Z119" s="127">
        <f t="shared" si="44"/>
        <v>0</v>
      </c>
      <c r="AA119" s="128"/>
      <c r="AB119" s="130"/>
      <c r="AC119" s="130"/>
      <c r="AD119" s="130"/>
      <c r="AE119" s="130"/>
      <c r="AF119" s="130"/>
      <c r="AG119" s="130"/>
    </row>
    <row r="120" spans="1:33" ht="30" customHeight="1" x14ac:dyDescent="0.3">
      <c r="A120" s="131" t="s">
        <v>77</v>
      </c>
      <c r="B120" s="119" t="s">
        <v>278</v>
      </c>
      <c r="C120" s="309" t="s">
        <v>279</v>
      </c>
      <c r="D120" s="308" t="s">
        <v>119</v>
      </c>
      <c r="E120" s="305">
        <v>2</v>
      </c>
      <c r="F120" s="306">
        <v>9000</v>
      </c>
      <c r="G120" s="124">
        <f t="shared" si="37"/>
        <v>18000</v>
      </c>
      <c r="H120" s="305">
        <v>2</v>
      </c>
      <c r="I120" s="306">
        <v>9000</v>
      </c>
      <c r="J120" s="124">
        <f t="shared" si="38"/>
        <v>18000</v>
      </c>
      <c r="K120" s="122"/>
      <c r="L120" s="123"/>
      <c r="M120" s="124">
        <f t="shared" si="39"/>
        <v>0</v>
      </c>
      <c r="N120" s="165"/>
      <c r="O120" s="123"/>
      <c r="P120" s="124">
        <f t="shared" si="40"/>
        <v>0</v>
      </c>
      <c r="Q120" s="165"/>
      <c r="R120" s="123"/>
      <c r="S120" s="124">
        <f t="shared" si="35"/>
        <v>0</v>
      </c>
      <c r="T120" s="165"/>
      <c r="U120" s="123"/>
      <c r="V120" s="124">
        <f t="shared" si="36"/>
        <v>0</v>
      </c>
      <c r="W120" s="233">
        <f t="shared" si="41"/>
        <v>18000</v>
      </c>
      <c r="X120" s="234">
        <f t="shared" si="42"/>
        <v>18000</v>
      </c>
      <c r="Y120" s="234">
        <f t="shared" si="43"/>
        <v>0</v>
      </c>
      <c r="Z120" s="127">
        <f t="shared" si="44"/>
        <v>0</v>
      </c>
      <c r="AA120" s="128"/>
      <c r="AB120" s="130"/>
      <c r="AC120" s="130"/>
      <c r="AD120" s="130"/>
      <c r="AE120" s="130"/>
      <c r="AF120" s="130"/>
      <c r="AG120" s="130"/>
    </row>
    <row r="121" spans="1:33" ht="30" customHeight="1" x14ac:dyDescent="0.3">
      <c r="A121" s="131" t="s">
        <v>77</v>
      </c>
      <c r="B121" s="119" t="s">
        <v>280</v>
      </c>
      <c r="C121" s="307" t="s">
        <v>281</v>
      </c>
      <c r="D121" s="308" t="s">
        <v>119</v>
      </c>
      <c r="E121" s="305">
        <v>2</v>
      </c>
      <c r="F121" s="306">
        <v>4500</v>
      </c>
      <c r="G121" s="124">
        <f t="shared" si="37"/>
        <v>9000</v>
      </c>
      <c r="H121" s="305">
        <v>2</v>
      </c>
      <c r="I121" s="306">
        <v>4500</v>
      </c>
      <c r="J121" s="124">
        <f t="shared" si="38"/>
        <v>9000</v>
      </c>
      <c r="K121" s="122"/>
      <c r="L121" s="123"/>
      <c r="M121" s="124">
        <f t="shared" si="39"/>
        <v>0</v>
      </c>
      <c r="N121" s="165"/>
      <c r="O121" s="123"/>
      <c r="P121" s="124">
        <f t="shared" si="40"/>
        <v>0</v>
      </c>
      <c r="Q121" s="165"/>
      <c r="R121" s="123"/>
      <c r="S121" s="124">
        <f t="shared" si="35"/>
        <v>0</v>
      </c>
      <c r="T121" s="165"/>
      <c r="U121" s="123"/>
      <c r="V121" s="124">
        <f t="shared" si="36"/>
        <v>0</v>
      </c>
      <c r="W121" s="233">
        <f t="shared" si="41"/>
        <v>9000</v>
      </c>
      <c r="X121" s="234">
        <f t="shared" si="42"/>
        <v>9000</v>
      </c>
      <c r="Y121" s="234">
        <f t="shared" si="43"/>
        <v>0</v>
      </c>
      <c r="Z121" s="127">
        <f t="shared" si="44"/>
        <v>0</v>
      </c>
      <c r="AA121" s="128"/>
      <c r="AB121" s="130"/>
      <c r="AC121" s="130"/>
      <c r="AD121" s="130"/>
      <c r="AE121" s="130"/>
      <c r="AF121" s="130"/>
      <c r="AG121" s="130"/>
    </row>
    <row r="122" spans="1:33" ht="30" customHeight="1" x14ac:dyDescent="0.3">
      <c r="A122" s="131" t="s">
        <v>77</v>
      </c>
      <c r="B122" s="156" t="s">
        <v>282</v>
      </c>
      <c r="C122" s="307" t="s">
        <v>283</v>
      </c>
      <c r="D122" s="310" t="s">
        <v>268</v>
      </c>
      <c r="E122" s="311">
        <v>2</v>
      </c>
      <c r="F122" s="312">
        <v>6000</v>
      </c>
      <c r="G122" s="150">
        <f t="shared" si="37"/>
        <v>12000</v>
      </c>
      <c r="H122" s="311">
        <v>2</v>
      </c>
      <c r="I122" s="312">
        <v>6000</v>
      </c>
      <c r="J122" s="150">
        <f t="shared" si="38"/>
        <v>12000</v>
      </c>
      <c r="K122" s="122"/>
      <c r="L122" s="158"/>
      <c r="M122" s="124">
        <f t="shared" si="39"/>
        <v>0</v>
      </c>
      <c r="N122" s="165"/>
      <c r="O122" s="158"/>
      <c r="P122" s="124">
        <f t="shared" si="40"/>
        <v>0</v>
      </c>
      <c r="Q122" s="165"/>
      <c r="R122" s="158"/>
      <c r="S122" s="124">
        <f t="shared" si="35"/>
        <v>0</v>
      </c>
      <c r="T122" s="165"/>
      <c r="U122" s="158"/>
      <c r="V122" s="124">
        <f t="shared" si="36"/>
        <v>0</v>
      </c>
      <c r="W122" s="137">
        <f t="shared" si="41"/>
        <v>12000</v>
      </c>
      <c r="X122" s="170">
        <f t="shared" si="42"/>
        <v>12000</v>
      </c>
      <c r="Y122" s="170">
        <f t="shared" si="43"/>
        <v>0</v>
      </c>
      <c r="Z122" s="127">
        <f t="shared" si="44"/>
        <v>0</v>
      </c>
      <c r="AA122" s="128"/>
      <c r="AB122" s="130"/>
      <c r="AC122" s="130"/>
      <c r="AD122" s="130"/>
      <c r="AE122" s="130"/>
      <c r="AF122" s="130"/>
      <c r="AG122" s="130"/>
    </row>
    <row r="123" spans="1:33" ht="30" customHeight="1" x14ac:dyDescent="0.3">
      <c r="A123" s="107" t="s">
        <v>74</v>
      </c>
      <c r="B123" s="161" t="s">
        <v>284</v>
      </c>
      <c r="C123" s="152" t="s">
        <v>285</v>
      </c>
      <c r="D123" s="140"/>
      <c r="E123" s="141">
        <f>SUM(E124:E126)</f>
        <v>0</v>
      </c>
      <c r="F123" s="142"/>
      <c r="G123" s="143">
        <f>SUM(G124:G126)</f>
        <v>0</v>
      </c>
      <c r="H123" s="141">
        <f>SUM(H124:H126)</f>
        <v>0</v>
      </c>
      <c r="I123" s="142"/>
      <c r="J123" s="143">
        <f>SUM(J124:J126)</f>
        <v>0</v>
      </c>
      <c r="K123" s="141">
        <f>SUM(K124:K126)</f>
        <v>0</v>
      </c>
      <c r="L123" s="142"/>
      <c r="M123" s="143">
        <f>SUM(M124:M126)</f>
        <v>0</v>
      </c>
      <c r="N123" s="141">
        <f>SUM(N124:N126)</f>
        <v>0</v>
      </c>
      <c r="O123" s="142"/>
      <c r="P123" s="143">
        <f>SUM(P124:P126)</f>
        <v>0</v>
      </c>
      <c r="Q123" s="141">
        <f>SUM(Q124:Q126)</f>
        <v>0</v>
      </c>
      <c r="R123" s="142"/>
      <c r="S123" s="143">
        <f>SUM(S124:S126)</f>
        <v>0</v>
      </c>
      <c r="T123" s="141">
        <f>SUM(T124:T126)</f>
        <v>0</v>
      </c>
      <c r="U123" s="142"/>
      <c r="V123" s="143">
        <f>SUM(V124:V126)</f>
        <v>0</v>
      </c>
      <c r="W123" s="143">
        <f>SUM(W124:W126)</f>
        <v>0</v>
      </c>
      <c r="X123" s="113">
        <f>SUM(X124:X126)</f>
        <v>0</v>
      </c>
      <c r="Y123" s="143">
        <f t="shared" si="43"/>
        <v>0</v>
      </c>
      <c r="Z123" s="143">
        <v>0</v>
      </c>
      <c r="AA123" s="128"/>
      <c r="AB123" s="117"/>
      <c r="AC123" s="117"/>
      <c r="AD123" s="117"/>
      <c r="AE123" s="117"/>
      <c r="AF123" s="117"/>
      <c r="AG123" s="117"/>
    </row>
    <row r="124" spans="1:33" ht="30" customHeight="1" x14ac:dyDescent="0.3">
      <c r="A124" s="118" t="s">
        <v>77</v>
      </c>
      <c r="B124" s="119" t="s">
        <v>286</v>
      </c>
      <c r="C124" s="313" t="s">
        <v>287</v>
      </c>
      <c r="D124" s="314" t="s">
        <v>288</v>
      </c>
      <c r="E124" s="122"/>
      <c r="F124" s="123"/>
      <c r="G124" s="124">
        <f>E124*F124</f>
        <v>0</v>
      </c>
      <c r="H124" s="122"/>
      <c r="I124" s="123"/>
      <c r="J124" s="124">
        <f>H124*I124</f>
        <v>0</v>
      </c>
      <c r="K124" s="122"/>
      <c r="L124" s="123"/>
      <c r="M124" s="124">
        <f>K124*L124</f>
        <v>0</v>
      </c>
      <c r="N124" s="122"/>
      <c r="O124" s="123"/>
      <c r="P124" s="124">
        <f>N124*O124</f>
        <v>0</v>
      </c>
      <c r="Q124" s="122"/>
      <c r="R124" s="123"/>
      <c r="S124" s="124">
        <f>Q124*R124</f>
        <v>0</v>
      </c>
      <c r="T124" s="122"/>
      <c r="U124" s="123"/>
      <c r="V124" s="124">
        <f>T124*U124</f>
        <v>0</v>
      </c>
      <c r="W124" s="125">
        <f>G124+M124+S124</f>
        <v>0</v>
      </c>
      <c r="X124" s="126">
        <f>J124+P124+V124</f>
        <v>0</v>
      </c>
      <c r="Y124" s="126">
        <f t="shared" si="43"/>
        <v>0</v>
      </c>
      <c r="Z124" s="127">
        <v>0</v>
      </c>
      <c r="AA124" s="128"/>
      <c r="AB124" s="130"/>
      <c r="AC124" s="130"/>
      <c r="AD124" s="130"/>
      <c r="AE124" s="130"/>
      <c r="AF124" s="130"/>
      <c r="AG124" s="130"/>
    </row>
    <row r="125" spans="1:33" ht="30" customHeight="1" x14ac:dyDescent="0.3">
      <c r="A125" s="118" t="s">
        <v>77</v>
      </c>
      <c r="B125" s="119" t="s">
        <v>289</v>
      </c>
      <c r="C125" s="313" t="s">
        <v>290</v>
      </c>
      <c r="D125" s="314" t="s">
        <v>288</v>
      </c>
      <c r="E125" s="122"/>
      <c r="F125" s="123"/>
      <c r="G125" s="124">
        <f>E125*F125</f>
        <v>0</v>
      </c>
      <c r="H125" s="122"/>
      <c r="I125" s="123"/>
      <c r="J125" s="124">
        <f>H125*I125</f>
        <v>0</v>
      </c>
      <c r="K125" s="122"/>
      <c r="L125" s="123"/>
      <c r="M125" s="124">
        <f>K125*L125</f>
        <v>0</v>
      </c>
      <c r="N125" s="122"/>
      <c r="O125" s="123"/>
      <c r="P125" s="124">
        <f>N125*O125</f>
        <v>0</v>
      </c>
      <c r="Q125" s="122"/>
      <c r="R125" s="123"/>
      <c r="S125" s="124">
        <f>Q125*R125</f>
        <v>0</v>
      </c>
      <c r="T125" s="122"/>
      <c r="U125" s="123"/>
      <c r="V125" s="124">
        <f>T125*U125</f>
        <v>0</v>
      </c>
      <c r="W125" s="125">
        <f>G125+M125+S125</f>
        <v>0</v>
      </c>
      <c r="X125" s="126">
        <f>J125+P125+V125</f>
        <v>0</v>
      </c>
      <c r="Y125" s="126">
        <f t="shared" si="43"/>
        <v>0</v>
      </c>
      <c r="Z125" s="127">
        <v>0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3">
      <c r="A126" s="131" t="s">
        <v>77</v>
      </c>
      <c r="B126" s="156" t="s">
        <v>291</v>
      </c>
      <c r="C126" s="315" t="s">
        <v>292</v>
      </c>
      <c r="D126" s="316" t="s">
        <v>288</v>
      </c>
      <c r="E126" s="134"/>
      <c r="F126" s="135"/>
      <c r="G126" s="136">
        <f>E126*F126</f>
        <v>0</v>
      </c>
      <c r="H126" s="134"/>
      <c r="I126" s="135"/>
      <c r="J126" s="136">
        <f>H126*I126</f>
        <v>0</v>
      </c>
      <c r="K126" s="134"/>
      <c r="L126" s="135"/>
      <c r="M126" s="136">
        <f>K126*L126</f>
        <v>0</v>
      </c>
      <c r="N126" s="134"/>
      <c r="O126" s="135"/>
      <c r="P126" s="136">
        <f>N126*O126</f>
        <v>0</v>
      </c>
      <c r="Q126" s="134"/>
      <c r="R126" s="135"/>
      <c r="S126" s="136">
        <f>Q126*R126</f>
        <v>0</v>
      </c>
      <c r="T126" s="134"/>
      <c r="U126" s="135"/>
      <c r="V126" s="136">
        <f>T126*U126</f>
        <v>0</v>
      </c>
      <c r="W126" s="137">
        <f>G126+M126+S126</f>
        <v>0</v>
      </c>
      <c r="X126" s="126">
        <f>J126+P126+V126</f>
        <v>0</v>
      </c>
      <c r="Y126" s="126">
        <f t="shared" si="43"/>
        <v>0</v>
      </c>
      <c r="Z126" s="127">
        <v>0</v>
      </c>
      <c r="AA126" s="128"/>
      <c r="AB126" s="130"/>
      <c r="AC126" s="130"/>
      <c r="AD126" s="130"/>
      <c r="AE126" s="130"/>
      <c r="AF126" s="130"/>
      <c r="AG126" s="130"/>
    </row>
    <row r="127" spans="1:33" ht="30" customHeight="1" x14ac:dyDescent="0.3">
      <c r="A127" s="107" t="s">
        <v>74</v>
      </c>
      <c r="B127" s="161" t="s">
        <v>293</v>
      </c>
      <c r="C127" s="152" t="s">
        <v>294</v>
      </c>
      <c r="D127" s="140"/>
      <c r="E127" s="141">
        <f>SUM(E128:E130)</f>
        <v>1</v>
      </c>
      <c r="F127" s="142"/>
      <c r="G127" s="143">
        <f>SUM(G128:G130)</f>
        <v>54000</v>
      </c>
      <c r="H127" s="141">
        <f>SUM(H128:H130)</f>
        <v>1</v>
      </c>
      <c r="I127" s="142"/>
      <c r="J127" s="143">
        <f>SUM(J128:J130)</f>
        <v>54000</v>
      </c>
      <c r="K127" s="141">
        <f>SUM(K128:K130)</f>
        <v>0</v>
      </c>
      <c r="L127" s="142"/>
      <c r="M127" s="143">
        <f>SUM(M128:M130)</f>
        <v>0</v>
      </c>
      <c r="N127" s="141">
        <f>SUM(N128:N130)</f>
        <v>0</v>
      </c>
      <c r="O127" s="142"/>
      <c r="P127" s="143">
        <f>SUM(P128:P130)</f>
        <v>0</v>
      </c>
      <c r="Q127" s="141">
        <f>SUM(Q128:Q130)</f>
        <v>0</v>
      </c>
      <c r="R127" s="142"/>
      <c r="S127" s="143">
        <f>SUM(S128:S130)</f>
        <v>0</v>
      </c>
      <c r="T127" s="141">
        <f>SUM(T128:T130)</f>
        <v>0</v>
      </c>
      <c r="U127" s="142"/>
      <c r="V127" s="143">
        <f>SUM(V128:V130)</f>
        <v>0</v>
      </c>
      <c r="W127" s="143">
        <f>SUM(W128:W130)</f>
        <v>54000</v>
      </c>
      <c r="X127" s="143">
        <f>SUM(X128:X130)</f>
        <v>54000</v>
      </c>
      <c r="Y127" s="143">
        <f t="shared" si="43"/>
        <v>0</v>
      </c>
      <c r="Z127" s="143">
        <f>Y127/W127</f>
        <v>0</v>
      </c>
      <c r="AA127" s="128"/>
      <c r="AB127" s="117"/>
      <c r="AC127" s="117"/>
      <c r="AD127" s="117"/>
      <c r="AE127" s="117"/>
      <c r="AF127" s="117"/>
      <c r="AG127" s="117"/>
    </row>
    <row r="128" spans="1:33" ht="30" customHeight="1" x14ac:dyDescent="0.3">
      <c r="A128" s="118" t="s">
        <v>77</v>
      </c>
      <c r="B128" s="119" t="s">
        <v>295</v>
      </c>
      <c r="C128" s="192" t="s">
        <v>296</v>
      </c>
      <c r="D128" s="314" t="s">
        <v>119</v>
      </c>
      <c r="E128" s="165">
        <v>1</v>
      </c>
      <c r="F128" s="166">
        <v>54000</v>
      </c>
      <c r="G128" s="167">
        <f>E128*F128</f>
        <v>54000</v>
      </c>
      <c r="H128" s="165">
        <v>1</v>
      </c>
      <c r="I128" s="166">
        <v>54000</v>
      </c>
      <c r="J128" s="167">
        <f>H128*I128</f>
        <v>54000</v>
      </c>
      <c r="K128" s="122"/>
      <c r="L128" s="123"/>
      <c r="M128" s="124">
        <f>K128*L128</f>
        <v>0</v>
      </c>
      <c r="N128" s="122"/>
      <c r="O128" s="123"/>
      <c r="P128" s="124">
        <f>N128*O128</f>
        <v>0</v>
      </c>
      <c r="Q128" s="122"/>
      <c r="R128" s="123"/>
      <c r="S128" s="124">
        <f>Q128*R128</f>
        <v>0</v>
      </c>
      <c r="T128" s="122"/>
      <c r="U128" s="123"/>
      <c r="V128" s="124">
        <f>T128*U128</f>
        <v>0</v>
      </c>
      <c r="W128" s="125">
        <f>G128+M128+S128</f>
        <v>54000</v>
      </c>
      <c r="X128" s="126">
        <f>J128+P128+V128</f>
        <v>54000</v>
      </c>
      <c r="Y128" s="126">
        <f t="shared" si="43"/>
        <v>0</v>
      </c>
      <c r="Z128" s="127">
        <f>Y128/W128</f>
        <v>0</v>
      </c>
      <c r="AA128" s="128"/>
      <c r="AB128" s="130"/>
      <c r="AC128" s="130"/>
      <c r="AD128" s="130"/>
      <c r="AE128" s="130"/>
      <c r="AF128" s="130"/>
      <c r="AG128" s="130"/>
    </row>
    <row r="129" spans="1:33" ht="30" customHeight="1" x14ac:dyDescent="0.3">
      <c r="A129" s="118" t="s">
        <v>77</v>
      </c>
      <c r="B129" s="119" t="s">
        <v>297</v>
      </c>
      <c r="C129" s="192" t="s">
        <v>298</v>
      </c>
      <c r="D129" s="314" t="s">
        <v>119</v>
      </c>
      <c r="E129" s="122"/>
      <c r="F129" s="123"/>
      <c r="G129" s="124">
        <f>E129*F129</f>
        <v>0</v>
      </c>
      <c r="H129" s="122"/>
      <c r="I129" s="123"/>
      <c r="J129" s="124">
        <f>H129*I129</f>
        <v>0</v>
      </c>
      <c r="K129" s="122"/>
      <c r="L129" s="123"/>
      <c r="M129" s="124">
        <f>K129*L129</f>
        <v>0</v>
      </c>
      <c r="N129" s="122"/>
      <c r="O129" s="123"/>
      <c r="P129" s="124">
        <f>N129*O129</f>
        <v>0</v>
      </c>
      <c r="Q129" s="122"/>
      <c r="R129" s="123"/>
      <c r="S129" s="124">
        <f>Q129*R129</f>
        <v>0</v>
      </c>
      <c r="T129" s="122"/>
      <c r="U129" s="123"/>
      <c r="V129" s="124">
        <f>T129*U129</f>
        <v>0</v>
      </c>
      <c r="W129" s="125">
        <f>G129+M129+S129</f>
        <v>0</v>
      </c>
      <c r="X129" s="126">
        <f>J129+P129+V129</f>
        <v>0</v>
      </c>
      <c r="Y129" s="126">
        <f t="shared" si="43"/>
        <v>0</v>
      </c>
      <c r="Z129" s="127">
        <v>0</v>
      </c>
      <c r="AA129" s="128"/>
      <c r="AB129" s="130"/>
      <c r="AC129" s="130"/>
      <c r="AD129" s="130"/>
      <c r="AE129" s="130"/>
      <c r="AF129" s="130"/>
      <c r="AG129" s="130"/>
    </row>
    <row r="130" spans="1:33" ht="30" customHeight="1" x14ac:dyDescent="0.3">
      <c r="A130" s="131" t="s">
        <v>77</v>
      </c>
      <c r="B130" s="132" t="s">
        <v>299</v>
      </c>
      <c r="C130" s="169" t="s">
        <v>298</v>
      </c>
      <c r="D130" s="316" t="s">
        <v>119</v>
      </c>
      <c r="E130" s="134"/>
      <c r="F130" s="135"/>
      <c r="G130" s="136">
        <f>E130*F130</f>
        <v>0</v>
      </c>
      <c r="H130" s="134"/>
      <c r="I130" s="135"/>
      <c r="J130" s="136">
        <f>H130*I130</f>
        <v>0</v>
      </c>
      <c r="K130" s="134"/>
      <c r="L130" s="135"/>
      <c r="M130" s="136">
        <f>K130*L130</f>
        <v>0</v>
      </c>
      <c r="N130" s="134"/>
      <c r="O130" s="135"/>
      <c r="P130" s="136">
        <f>N130*O130</f>
        <v>0</v>
      </c>
      <c r="Q130" s="134"/>
      <c r="R130" s="135"/>
      <c r="S130" s="136">
        <f>Q130*R130</f>
        <v>0</v>
      </c>
      <c r="T130" s="134"/>
      <c r="U130" s="135"/>
      <c r="V130" s="136">
        <f>T130*U130</f>
        <v>0</v>
      </c>
      <c r="W130" s="137">
        <f>G130+M130+S130</f>
        <v>0</v>
      </c>
      <c r="X130" s="126">
        <f>J130+P130+V130</f>
        <v>0</v>
      </c>
      <c r="Y130" s="126">
        <f t="shared" si="43"/>
        <v>0</v>
      </c>
      <c r="Z130" s="127">
        <v>0</v>
      </c>
      <c r="AA130" s="128"/>
      <c r="AB130" s="130"/>
      <c r="AC130" s="130"/>
      <c r="AD130" s="130"/>
      <c r="AE130" s="130"/>
      <c r="AF130" s="130"/>
      <c r="AG130" s="130"/>
    </row>
    <row r="131" spans="1:33" ht="30" customHeight="1" x14ac:dyDescent="0.3">
      <c r="A131" s="107" t="s">
        <v>74</v>
      </c>
      <c r="B131" s="161" t="s">
        <v>300</v>
      </c>
      <c r="C131" s="152" t="s">
        <v>301</v>
      </c>
      <c r="D131" s="140"/>
      <c r="E131" s="141">
        <f>SUM(E132:E139)</f>
        <v>30</v>
      </c>
      <c r="F131" s="142"/>
      <c r="G131" s="143">
        <f>SUM(G132:G139)</f>
        <v>96580</v>
      </c>
      <c r="H131" s="141">
        <f>SUM(H132:H139)</f>
        <v>30</v>
      </c>
      <c r="I131" s="142"/>
      <c r="J131" s="143">
        <f>SUM(J132:J139)</f>
        <v>96580</v>
      </c>
      <c r="K131" s="141">
        <f>SUM(K132:K134)</f>
        <v>0</v>
      </c>
      <c r="L131" s="142"/>
      <c r="M131" s="143">
        <f>SUM(M132:M134)</f>
        <v>0</v>
      </c>
      <c r="N131" s="141">
        <f>SUM(N132:N134)</f>
        <v>0</v>
      </c>
      <c r="O131" s="142"/>
      <c r="P131" s="143">
        <f>SUM(P132:P134)</f>
        <v>0</v>
      </c>
      <c r="Q131" s="141">
        <f>SUM(Q132:Q134)</f>
        <v>0</v>
      </c>
      <c r="R131" s="142"/>
      <c r="S131" s="143">
        <f>SUM(S132:S134)</f>
        <v>0</v>
      </c>
      <c r="T131" s="141">
        <f>SUM(T132:T134)</f>
        <v>0</v>
      </c>
      <c r="U131" s="142"/>
      <c r="V131" s="143">
        <f>SUM(V132:V134)</f>
        <v>0</v>
      </c>
      <c r="W131" s="143">
        <f>SUM(W132:W139)</f>
        <v>96580</v>
      </c>
      <c r="X131" s="143">
        <f>SUM(X132:X139)</f>
        <v>96580</v>
      </c>
      <c r="Y131" s="143">
        <f t="shared" si="43"/>
        <v>0</v>
      </c>
      <c r="Z131" s="143">
        <f t="shared" ref="Z131:Z140" si="45">Y131/W131</f>
        <v>0</v>
      </c>
      <c r="AA131" s="128"/>
      <c r="AB131" s="117"/>
      <c r="AC131" s="117"/>
      <c r="AD131" s="117"/>
      <c r="AE131" s="117"/>
      <c r="AF131" s="117"/>
      <c r="AG131" s="117"/>
    </row>
    <row r="132" spans="1:33" ht="30" customHeight="1" x14ac:dyDescent="0.3">
      <c r="A132" s="118" t="s">
        <v>77</v>
      </c>
      <c r="B132" s="119" t="s">
        <v>302</v>
      </c>
      <c r="C132" s="192" t="s">
        <v>303</v>
      </c>
      <c r="D132" s="314" t="s">
        <v>119</v>
      </c>
      <c r="E132" s="165">
        <f>2*10</f>
        <v>20</v>
      </c>
      <c r="F132" s="244">
        <v>1840</v>
      </c>
      <c r="G132" s="167">
        <f t="shared" ref="G132:G139" si="46">E132*F132</f>
        <v>36800</v>
      </c>
      <c r="H132" s="165">
        <f>2*10</f>
        <v>20</v>
      </c>
      <c r="I132" s="244">
        <v>1840</v>
      </c>
      <c r="J132" s="167">
        <f t="shared" ref="J132:J139" si="47">H132*I132</f>
        <v>36800</v>
      </c>
      <c r="K132" s="122"/>
      <c r="L132" s="123"/>
      <c r="M132" s="124">
        <f t="shared" ref="M132:M139" si="48">K132*L132</f>
        <v>0</v>
      </c>
      <c r="N132" s="122"/>
      <c r="O132" s="123"/>
      <c r="P132" s="124">
        <f t="shared" ref="P132:P139" si="49">N132*O132</f>
        <v>0</v>
      </c>
      <c r="Q132" s="122"/>
      <c r="R132" s="123"/>
      <c r="S132" s="124">
        <f t="shared" ref="S132:S139" si="50">Q132*R132</f>
        <v>0</v>
      </c>
      <c r="T132" s="122"/>
      <c r="U132" s="123"/>
      <c r="V132" s="124">
        <f t="shared" ref="V132:V139" si="51">T132*U132</f>
        <v>0</v>
      </c>
      <c r="W132" s="125">
        <f t="shared" ref="W132:W139" si="52">G132+M132+S132</f>
        <v>36800</v>
      </c>
      <c r="X132" s="126">
        <f t="shared" ref="X132:X139" si="53">J132+P132+V132</f>
        <v>36800</v>
      </c>
      <c r="Y132" s="170">
        <f t="shared" si="43"/>
        <v>0</v>
      </c>
      <c r="Z132" s="127">
        <f t="shared" si="45"/>
        <v>0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3">
      <c r="A133" s="118" t="s">
        <v>77</v>
      </c>
      <c r="B133" s="119" t="s">
        <v>304</v>
      </c>
      <c r="C133" s="192" t="s">
        <v>305</v>
      </c>
      <c r="D133" s="314" t="s">
        <v>119</v>
      </c>
      <c r="E133" s="122">
        <v>2</v>
      </c>
      <c r="F133" s="248">
        <v>1840</v>
      </c>
      <c r="G133" s="124">
        <f t="shared" si="46"/>
        <v>3680</v>
      </c>
      <c r="H133" s="122">
        <v>2</v>
      </c>
      <c r="I133" s="248">
        <v>1840</v>
      </c>
      <c r="J133" s="124">
        <f t="shared" si="47"/>
        <v>3680</v>
      </c>
      <c r="K133" s="122"/>
      <c r="L133" s="135"/>
      <c r="M133" s="124">
        <f t="shared" si="48"/>
        <v>0</v>
      </c>
      <c r="N133" s="122"/>
      <c r="O133" s="135"/>
      <c r="P133" s="124">
        <f t="shared" si="49"/>
        <v>0</v>
      </c>
      <c r="Q133" s="122"/>
      <c r="R133" s="135"/>
      <c r="S133" s="124">
        <f t="shared" si="50"/>
        <v>0</v>
      </c>
      <c r="T133" s="122"/>
      <c r="U133" s="135"/>
      <c r="V133" s="124">
        <f t="shared" si="51"/>
        <v>0</v>
      </c>
      <c r="W133" s="125">
        <f t="shared" si="52"/>
        <v>3680</v>
      </c>
      <c r="X133" s="317">
        <f t="shared" si="53"/>
        <v>3680</v>
      </c>
      <c r="Y133" s="234">
        <f t="shared" si="43"/>
        <v>0</v>
      </c>
      <c r="Z133" s="127">
        <f t="shared" si="45"/>
        <v>0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3">
      <c r="A134" s="131" t="s">
        <v>77</v>
      </c>
      <c r="B134" s="119" t="s">
        <v>306</v>
      </c>
      <c r="C134" s="120" t="s">
        <v>307</v>
      </c>
      <c r="D134" s="316" t="s">
        <v>119</v>
      </c>
      <c r="E134" s="122">
        <v>1</v>
      </c>
      <c r="F134" s="318">
        <v>24750</v>
      </c>
      <c r="G134" s="124">
        <f t="shared" si="46"/>
        <v>24750</v>
      </c>
      <c r="H134" s="122">
        <v>1</v>
      </c>
      <c r="I134" s="318">
        <v>24750</v>
      </c>
      <c r="J134" s="124">
        <f t="shared" si="47"/>
        <v>24750</v>
      </c>
      <c r="K134" s="319"/>
      <c r="L134" s="123"/>
      <c r="M134" s="124">
        <f t="shared" si="48"/>
        <v>0</v>
      </c>
      <c r="N134" s="319"/>
      <c r="O134" s="123"/>
      <c r="P134" s="124">
        <f t="shared" si="49"/>
        <v>0</v>
      </c>
      <c r="Q134" s="319"/>
      <c r="R134" s="123"/>
      <c r="S134" s="124">
        <f t="shared" si="50"/>
        <v>0</v>
      </c>
      <c r="T134" s="319"/>
      <c r="U134" s="123"/>
      <c r="V134" s="124">
        <f t="shared" si="51"/>
        <v>0</v>
      </c>
      <c r="W134" s="137">
        <f t="shared" si="52"/>
        <v>24750</v>
      </c>
      <c r="X134" s="320">
        <f t="shared" si="53"/>
        <v>24750</v>
      </c>
      <c r="Y134" s="234">
        <f t="shared" si="43"/>
        <v>0</v>
      </c>
      <c r="Z134" s="321">
        <f t="shared" si="45"/>
        <v>0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3">
      <c r="A135" s="131" t="s">
        <v>77</v>
      </c>
      <c r="B135" s="119" t="s">
        <v>308</v>
      </c>
      <c r="C135" s="322" t="s">
        <v>309</v>
      </c>
      <c r="D135" s="323" t="s">
        <v>310</v>
      </c>
      <c r="E135" s="324">
        <v>2</v>
      </c>
      <c r="F135" s="248">
        <v>5400</v>
      </c>
      <c r="G135" s="124">
        <f t="shared" si="46"/>
        <v>10800</v>
      </c>
      <c r="H135" s="324">
        <v>2</v>
      </c>
      <c r="I135" s="248">
        <v>5400</v>
      </c>
      <c r="J135" s="124">
        <f t="shared" si="47"/>
        <v>10800</v>
      </c>
      <c r="K135" s="319"/>
      <c r="L135" s="123"/>
      <c r="M135" s="124">
        <f t="shared" si="48"/>
        <v>0</v>
      </c>
      <c r="N135" s="319"/>
      <c r="O135" s="123"/>
      <c r="P135" s="124">
        <f t="shared" si="49"/>
        <v>0</v>
      </c>
      <c r="Q135" s="319"/>
      <c r="R135" s="123"/>
      <c r="S135" s="124">
        <f t="shared" si="50"/>
        <v>0</v>
      </c>
      <c r="T135" s="319"/>
      <c r="U135" s="123"/>
      <c r="V135" s="124">
        <f t="shared" si="51"/>
        <v>0</v>
      </c>
      <c r="W135" s="137">
        <f t="shared" si="52"/>
        <v>10800</v>
      </c>
      <c r="X135" s="320">
        <f t="shared" si="53"/>
        <v>10800</v>
      </c>
      <c r="Y135" s="234">
        <f t="shared" si="43"/>
        <v>0</v>
      </c>
      <c r="Z135" s="321">
        <f t="shared" si="45"/>
        <v>0</v>
      </c>
      <c r="AA135" s="128"/>
      <c r="AB135" s="130"/>
      <c r="AC135" s="130"/>
      <c r="AD135" s="130"/>
      <c r="AE135" s="130"/>
      <c r="AF135" s="130"/>
      <c r="AG135" s="130"/>
    </row>
    <row r="136" spans="1:33" ht="30" customHeight="1" x14ac:dyDescent="0.3">
      <c r="A136" s="131" t="s">
        <v>77</v>
      </c>
      <c r="B136" s="119" t="s">
        <v>311</v>
      </c>
      <c r="C136" s="322" t="s">
        <v>312</v>
      </c>
      <c r="D136" s="323" t="s">
        <v>310</v>
      </c>
      <c r="E136" s="324">
        <v>2</v>
      </c>
      <c r="F136" s="248">
        <v>6000</v>
      </c>
      <c r="G136" s="124">
        <f t="shared" si="46"/>
        <v>12000</v>
      </c>
      <c r="H136" s="324">
        <v>2</v>
      </c>
      <c r="I136" s="248">
        <v>6000</v>
      </c>
      <c r="J136" s="124">
        <f t="shared" si="47"/>
        <v>12000</v>
      </c>
      <c r="K136" s="319"/>
      <c r="L136" s="123"/>
      <c r="M136" s="124">
        <f t="shared" si="48"/>
        <v>0</v>
      </c>
      <c r="N136" s="319"/>
      <c r="O136" s="123"/>
      <c r="P136" s="124">
        <f t="shared" si="49"/>
        <v>0</v>
      </c>
      <c r="Q136" s="319"/>
      <c r="R136" s="123"/>
      <c r="S136" s="124">
        <f t="shared" si="50"/>
        <v>0</v>
      </c>
      <c r="T136" s="319"/>
      <c r="U136" s="123"/>
      <c r="V136" s="124">
        <f t="shared" si="51"/>
        <v>0</v>
      </c>
      <c r="W136" s="137">
        <f t="shared" si="52"/>
        <v>12000</v>
      </c>
      <c r="X136" s="320">
        <f t="shared" si="53"/>
        <v>12000</v>
      </c>
      <c r="Y136" s="234">
        <f t="shared" si="43"/>
        <v>0</v>
      </c>
      <c r="Z136" s="321">
        <f t="shared" si="45"/>
        <v>0</v>
      </c>
      <c r="AA136" s="128"/>
      <c r="AB136" s="130"/>
      <c r="AC136" s="130"/>
      <c r="AD136" s="130"/>
      <c r="AE136" s="130"/>
      <c r="AF136" s="130"/>
      <c r="AG136" s="130"/>
    </row>
    <row r="137" spans="1:33" ht="30" customHeight="1" x14ac:dyDescent="0.3">
      <c r="A137" s="131" t="s">
        <v>77</v>
      </c>
      <c r="B137" s="119" t="s">
        <v>313</v>
      </c>
      <c r="C137" s="322" t="s">
        <v>314</v>
      </c>
      <c r="D137" s="325" t="s">
        <v>150</v>
      </c>
      <c r="E137" s="324">
        <v>1</v>
      </c>
      <c r="F137" s="248">
        <v>5850</v>
      </c>
      <c r="G137" s="124">
        <f t="shared" si="46"/>
        <v>5850</v>
      </c>
      <c r="H137" s="324">
        <v>1</v>
      </c>
      <c r="I137" s="248">
        <v>5850</v>
      </c>
      <c r="J137" s="124">
        <f t="shared" si="47"/>
        <v>5850</v>
      </c>
      <c r="K137" s="319"/>
      <c r="L137" s="123"/>
      <c r="M137" s="124">
        <f t="shared" si="48"/>
        <v>0</v>
      </c>
      <c r="N137" s="319"/>
      <c r="O137" s="123"/>
      <c r="P137" s="124">
        <f t="shared" si="49"/>
        <v>0</v>
      </c>
      <c r="Q137" s="319"/>
      <c r="R137" s="123"/>
      <c r="S137" s="124">
        <f t="shared" si="50"/>
        <v>0</v>
      </c>
      <c r="T137" s="319"/>
      <c r="U137" s="123"/>
      <c r="V137" s="124">
        <f t="shared" si="51"/>
        <v>0</v>
      </c>
      <c r="W137" s="137">
        <f t="shared" si="52"/>
        <v>5850</v>
      </c>
      <c r="X137" s="320">
        <f t="shared" si="53"/>
        <v>5850</v>
      </c>
      <c r="Y137" s="234">
        <f t="shared" si="43"/>
        <v>0</v>
      </c>
      <c r="Z137" s="321">
        <f t="shared" si="45"/>
        <v>0</v>
      </c>
      <c r="AA137" s="128"/>
      <c r="AB137" s="130"/>
      <c r="AC137" s="130"/>
      <c r="AD137" s="130"/>
      <c r="AE137" s="130"/>
      <c r="AF137" s="130"/>
      <c r="AG137" s="130"/>
    </row>
    <row r="138" spans="1:33" ht="30" customHeight="1" x14ac:dyDescent="0.3">
      <c r="A138" s="131" t="s">
        <v>77</v>
      </c>
      <c r="B138" s="119" t="s">
        <v>315</v>
      </c>
      <c r="C138" s="322" t="s">
        <v>316</v>
      </c>
      <c r="D138" s="325" t="s">
        <v>150</v>
      </c>
      <c r="E138" s="324">
        <v>1</v>
      </c>
      <c r="F138" s="248">
        <v>1800</v>
      </c>
      <c r="G138" s="124">
        <f t="shared" si="46"/>
        <v>1800</v>
      </c>
      <c r="H138" s="324">
        <v>1</v>
      </c>
      <c r="I138" s="248">
        <v>1800</v>
      </c>
      <c r="J138" s="124">
        <f t="shared" si="47"/>
        <v>1800</v>
      </c>
      <c r="K138" s="319"/>
      <c r="L138" s="123"/>
      <c r="M138" s="124">
        <f t="shared" si="48"/>
        <v>0</v>
      </c>
      <c r="N138" s="319"/>
      <c r="O138" s="123"/>
      <c r="P138" s="124">
        <f t="shared" si="49"/>
        <v>0</v>
      </c>
      <c r="Q138" s="319"/>
      <c r="R138" s="123"/>
      <c r="S138" s="124">
        <f t="shared" si="50"/>
        <v>0</v>
      </c>
      <c r="T138" s="319"/>
      <c r="U138" s="123"/>
      <c r="V138" s="124">
        <f t="shared" si="51"/>
        <v>0</v>
      </c>
      <c r="W138" s="137">
        <f t="shared" si="52"/>
        <v>1800</v>
      </c>
      <c r="X138" s="320">
        <f t="shared" si="53"/>
        <v>1800</v>
      </c>
      <c r="Y138" s="234">
        <f t="shared" si="43"/>
        <v>0</v>
      </c>
      <c r="Z138" s="321">
        <f t="shared" si="45"/>
        <v>0</v>
      </c>
      <c r="AA138" s="128"/>
      <c r="AB138" s="130"/>
      <c r="AC138" s="130"/>
      <c r="AD138" s="130"/>
      <c r="AE138" s="130"/>
      <c r="AF138" s="130"/>
      <c r="AG138" s="130"/>
    </row>
    <row r="139" spans="1:33" ht="30" customHeight="1" x14ac:dyDescent="0.3">
      <c r="A139" s="131" t="s">
        <v>77</v>
      </c>
      <c r="B139" s="119" t="s">
        <v>317</v>
      </c>
      <c r="C139" s="322" t="s">
        <v>318</v>
      </c>
      <c r="D139" s="325" t="s">
        <v>150</v>
      </c>
      <c r="E139" s="324">
        <v>1</v>
      </c>
      <c r="F139" s="248">
        <v>900</v>
      </c>
      <c r="G139" s="124">
        <f t="shared" si="46"/>
        <v>900</v>
      </c>
      <c r="H139" s="324">
        <v>1</v>
      </c>
      <c r="I139" s="248">
        <v>900</v>
      </c>
      <c r="J139" s="124">
        <f t="shared" si="47"/>
        <v>900</v>
      </c>
      <c r="K139" s="319"/>
      <c r="L139" s="158"/>
      <c r="M139" s="124">
        <f t="shared" si="48"/>
        <v>0</v>
      </c>
      <c r="N139" s="319"/>
      <c r="O139" s="158"/>
      <c r="P139" s="124">
        <f t="shared" si="49"/>
        <v>0</v>
      </c>
      <c r="Q139" s="319"/>
      <c r="R139" s="158"/>
      <c r="S139" s="124">
        <f t="shared" si="50"/>
        <v>0</v>
      </c>
      <c r="T139" s="319"/>
      <c r="U139" s="158"/>
      <c r="V139" s="124">
        <f t="shared" si="51"/>
        <v>0</v>
      </c>
      <c r="W139" s="137">
        <f t="shared" si="52"/>
        <v>900</v>
      </c>
      <c r="X139" s="170">
        <f t="shared" si="53"/>
        <v>900</v>
      </c>
      <c r="Y139" s="170">
        <f t="shared" si="43"/>
        <v>0</v>
      </c>
      <c r="Z139" s="321">
        <f t="shared" si="45"/>
        <v>0</v>
      </c>
      <c r="AA139" s="128"/>
      <c r="AB139" s="130"/>
      <c r="AC139" s="130"/>
      <c r="AD139" s="130"/>
      <c r="AE139" s="130"/>
      <c r="AF139" s="130"/>
      <c r="AG139" s="130"/>
    </row>
    <row r="140" spans="1:33" ht="30" customHeight="1" x14ac:dyDescent="0.3">
      <c r="A140" s="171" t="s">
        <v>319</v>
      </c>
      <c r="B140" s="172"/>
      <c r="C140" s="173"/>
      <c r="D140" s="174"/>
      <c r="E140" s="178">
        <f>E131+E127+E123+E63+E59</f>
        <v>175</v>
      </c>
      <c r="F140" s="195"/>
      <c r="G140" s="177">
        <f>G131+G127+G123+G63+G59</f>
        <v>1002900</v>
      </c>
      <c r="H140" s="178">
        <f>H131+H127+H123+H63+H59</f>
        <v>175</v>
      </c>
      <c r="I140" s="195"/>
      <c r="J140" s="177">
        <f>J131+J127+J123+J63+J59</f>
        <v>1002900</v>
      </c>
      <c r="K140" s="196">
        <f>K131+K127+K123+K63+K59</f>
        <v>0</v>
      </c>
      <c r="L140" s="195"/>
      <c r="M140" s="177">
        <f>M131+M127+M123+M63+M59</f>
        <v>0</v>
      </c>
      <c r="N140" s="196">
        <f>N131+N127+N123+N63+N59</f>
        <v>0</v>
      </c>
      <c r="O140" s="195"/>
      <c r="P140" s="177">
        <f>P131+P127+P123+P63+P59</f>
        <v>0</v>
      </c>
      <c r="Q140" s="196">
        <f>Q131+Q127+Q123+Q63+Q59</f>
        <v>0</v>
      </c>
      <c r="R140" s="195"/>
      <c r="S140" s="177">
        <f>S131+S127+S123+S63+S59</f>
        <v>0</v>
      </c>
      <c r="T140" s="196">
        <f>T131+T127+T123+T63+T59</f>
        <v>0</v>
      </c>
      <c r="U140" s="195"/>
      <c r="V140" s="177">
        <f>V131+V127+V123+V63+V59</f>
        <v>0</v>
      </c>
      <c r="W140" s="197">
        <f>W131+W127+W123+W63+W59</f>
        <v>1002900</v>
      </c>
      <c r="X140" s="326">
        <f>X131+X127+X123+X63+X59</f>
        <v>1002900</v>
      </c>
      <c r="Y140" s="327">
        <f t="shared" si="43"/>
        <v>0</v>
      </c>
      <c r="Z140" s="327">
        <f t="shared" si="45"/>
        <v>0</v>
      </c>
      <c r="AA140" s="182"/>
      <c r="AB140" s="7"/>
      <c r="AC140" s="7"/>
      <c r="AD140" s="7"/>
      <c r="AE140" s="7"/>
      <c r="AF140" s="7"/>
      <c r="AG140" s="7"/>
    </row>
    <row r="141" spans="1:33" ht="30" customHeight="1" x14ac:dyDescent="0.3">
      <c r="A141" s="328" t="s">
        <v>72</v>
      </c>
      <c r="B141" s="329">
        <v>5</v>
      </c>
      <c r="C141" s="330" t="s">
        <v>320</v>
      </c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5"/>
      <c r="X141" s="105"/>
      <c r="Y141" s="331"/>
      <c r="Z141" s="105"/>
      <c r="AA141" s="106"/>
      <c r="AB141" s="7"/>
      <c r="AC141" s="7"/>
      <c r="AD141" s="7"/>
      <c r="AE141" s="7"/>
      <c r="AF141" s="7"/>
      <c r="AG141" s="7"/>
    </row>
    <row r="142" spans="1:33" ht="30" customHeight="1" x14ac:dyDescent="0.3">
      <c r="A142" s="107" t="s">
        <v>74</v>
      </c>
      <c r="B142" s="161" t="s">
        <v>321</v>
      </c>
      <c r="C142" s="139" t="s">
        <v>322</v>
      </c>
      <c r="D142" s="140"/>
      <c r="E142" s="141">
        <f>SUM(E143:E145)</f>
        <v>360</v>
      </c>
      <c r="F142" s="142"/>
      <c r="G142" s="143">
        <f>SUM(G143:G145)</f>
        <v>90000</v>
      </c>
      <c r="H142" s="141">
        <f>SUM(H143:H145)</f>
        <v>360</v>
      </c>
      <c r="I142" s="142"/>
      <c r="J142" s="143">
        <f>SUM(J143:J145)</f>
        <v>90000</v>
      </c>
      <c r="K142" s="141">
        <f>SUM(K143:K145)</f>
        <v>0</v>
      </c>
      <c r="L142" s="142"/>
      <c r="M142" s="143">
        <f>SUM(M143:M145)</f>
        <v>0</v>
      </c>
      <c r="N142" s="141">
        <f>SUM(N143:N145)</f>
        <v>0</v>
      </c>
      <c r="O142" s="142"/>
      <c r="P142" s="143">
        <f>SUM(P143:P145)</f>
        <v>0</v>
      </c>
      <c r="Q142" s="141">
        <f>SUM(Q143:Q145)</f>
        <v>0</v>
      </c>
      <c r="R142" s="142"/>
      <c r="S142" s="143">
        <f>SUM(S143:S145)</f>
        <v>0</v>
      </c>
      <c r="T142" s="141">
        <f>SUM(T143:T145)</f>
        <v>0</v>
      </c>
      <c r="U142" s="142"/>
      <c r="V142" s="143">
        <f>SUM(V143:V145)</f>
        <v>0</v>
      </c>
      <c r="W142" s="332">
        <f>SUM(W143:W145)</f>
        <v>90000</v>
      </c>
      <c r="X142" s="332">
        <f>SUM(X143:X145)</f>
        <v>90000</v>
      </c>
      <c r="Y142" s="332">
        <f t="shared" ref="Y142:Y154" si="54">W142-X142</f>
        <v>0</v>
      </c>
      <c r="Z142" s="115">
        <f>Y142/W142</f>
        <v>0</v>
      </c>
      <c r="AA142" s="145"/>
      <c r="AB142" s="130"/>
      <c r="AC142" s="130"/>
      <c r="AD142" s="130"/>
      <c r="AE142" s="130"/>
      <c r="AF142" s="130"/>
      <c r="AG142" s="130"/>
    </row>
    <row r="143" spans="1:33" ht="30" customHeight="1" x14ac:dyDescent="0.3">
      <c r="A143" s="118" t="s">
        <v>77</v>
      </c>
      <c r="B143" s="119" t="s">
        <v>323</v>
      </c>
      <c r="C143" s="333" t="s">
        <v>324</v>
      </c>
      <c r="D143" s="314" t="s">
        <v>325</v>
      </c>
      <c r="E143" s="122">
        <v>120</v>
      </c>
      <c r="F143" s="123">
        <v>250</v>
      </c>
      <c r="G143" s="124">
        <f>E143*F143</f>
        <v>30000</v>
      </c>
      <c r="H143" s="122">
        <v>120</v>
      </c>
      <c r="I143" s="123">
        <v>250</v>
      </c>
      <c r="J143" s="124">
        <f>H143*I143</f>
        <v>30000</v>
      </c>
      <c r="K143" s="122"/>
      <c r="L143" s="123"/>
      <c r="M143" s="124">
        <f>K143*L143</f>
        <v>0</v>
      </c>
      <c r="N143" s="122"/>
      <c r="O143" s="123"/>
      <c r="P143" s="124">
        <f>N143*O143</f>
        <v>0</v>
      </c>
      <c r="Q143" s="122"/>
      <c r="R143" s="123"/>
      <c r="S143" s="124">
        <f>Q143*R143</f>
        <v>0</v>
      </c>
      <c r="T143" s="122"/>
      <c r="U143" s="123"/>
      <c r="V143" s="124">
        <f>T143*U143</f>
        <v>0</v>
      </c>
      <c r="W143" s="125">
        <f>G143+M143+S143</f>
        <v>30000</v>
      </c>
      <c r="X143" s="126">
        <f>J143+P143+V143</f>
        <v>30000</v>
      </c>
      <c r="Y143" s="126">
        <f t="shared" si="54"/>
        <v>0</v>
      </c>
      <c r="Z143" s="127">
        <f>Y143/W143</f>
        <v>0</v>
      </c>
      <c r="AA143" s="128"/>
      <c r="AB143" s="130"/>
      <c r="AC143" s="130"/>
      <c r="AD143" s="130"/>
      <c r="AE143" s="130"/>
      <c r="AF143" s="130"/>
      <c r="AG143" s="130"/>
    </row>
    <row r="144" spans="1:33" ht="30" customHeight="1" x14ac:dyDescent="0.3">
      <c r="A144" s="118" t="s">
        <v>77</v>
      </c>
      <c r="B144" s="119" t="s">
        <v>326</v>
      </c>
      <c r="C144" s="333" t="s">
        <v>327</v>
      </c>
      <c r="D144" s="314" t="s">
        <v>325</v>
      </c>
      <c r="E144" s="122">
        <v>120</v>
      </c>
      <c r="F144" s="123">
        <v>250</v>
      </c>
      <c r="G144" s="124">
        <f>E144*F144</f>
        <v>30000</v>
      </c>
      <c r="H144" s="122">
        <v>120</v>
      </c>
      <c r="I144" s="123">
        <v>250</v>
      </c>
      <c r="J144" s="124">
        <f>H144*I144</f>
        <v>30000</v>
      </c>
      <c r="K144" s="122"/>
      <c r="L144" s="123"/>
      <c r="M144" s="124">
        <f>K144*L144</f>
        <v>0</v>
      </c>
      <c r="N144" s="122"/>
      <c r="O144" s="123"/>
      <c r="P144" s="124">
        <f>N144*O144</f>
        <v>0</v>
      </c>
      <c r="Q144" s="122"/>
      <c r="R144" s="123"/>
      <c r="S144" s="124">
        <f>Q144*R144</f>
        <v>0</v>
      </c>
      <c r="T144" s="122"/>
      <c r="U144" s="123"/>
      <c r="V144" s="124">
        <f>T144*U144</f>
        <v>0</v>
      </c>
      <c r="W144" s="125">
        <f>G144+M144+S144</f>
        <v>30000</v>
      </c>
      <c r="X144" s="126">
        <f>J144+P144+V144</f>
        <v>30000</v>
      </c>
      <c r="Y144" s="126">
        <f t="shared" si="54"/>
        <v>0</v>
      </c>
      <c r="Z144" s="127">
        <f>Y144/W144</f>
        <v>0</v>
      </c>
      <c r="AA144" s="128"/>
      <c r="AB144" s="130"/>
      <c r="AC144" s="130"/>
      <c r="AD144" s="130"/>
      <c r="AE144" s="130"/>
      <c r="AF144" s="130"/>
      <c r="AG144" s="130"/>
    </row>
    <row r="145" spans="1:33" ht="30" customHeight="1" x14ac:dyDescent="0.3">
      <c r="A145" s="131" t="s">
        <v>77</v>
      </c>
      <c r="B145" s="132" t="s">
        <v>328</v>
      </c>
      <c r="C145" s="333" t="s">
        <v>329</v>
      </c>
      <c r="D145" s="316" t="s">
        <v>325</v>
      </c>
      <c r="E145" s="122">
        <v>120</v>
      </c>
      <c r="F145" s="123">
        <v>250</v>
      </c>
      <c r="G145" s="124">
        <f>E145*F145</f>
        <v>30000</v>
      </c>
      <c r="H145" s="122">
        <v>120</v>
      </c>
      <c r="I145" s="123">
        <v>250</v>
      </c>
      <c r="J145" s="124">
        <f>H145*I145</f>
        <v>30000</v>
      </c>
      <c r="K145" s="134"/>
      <c r="L145" s="135"/>
      <c r="M145" s="136">
        <f>K145*L145</f>
        <v>0</v>
      </c>
      <c r="N145" s="134"/>
      <c r="O145" s="135"/>
      <c r="P145" s="136">
        <f>N145*O145</f>
        <v>0</v>
      </c>
      <c r="Q145" s="134"/>
      <c r="R145" s="135"/>
      <c r="S145" s="136">
        <f>Q145*R145</f>
        <v>0</v>
      </c>
      <c r="T145" s="134"/>
      <c r="U145" s="135"/>
      <c r="V145" s="136">
        <f>T145*U145</f>
        <v>0</v>
      </c>
      <c r="W145" s="137">
        <f>G145+M145+S145</f>
        <v>30000</v>
      </c>
      <c r="X145" s="126">
        <f>J145+P145+V145</f>
        <v>30000</v>
      </c>
      <c r="Y145" s="126">
        <f t="shared" si="54"/>
        <v>0</v>
      </c>
      <c r="Z145" s="127">
        <f>Y145/W145</f>
        <v>0</v>
      </c>
      <c r="AA145" s="138"/>
      <c r="AB145" s="130"/>
      <c r="AC145" s="130"/>
      <c r="AD145" s="130"/>
      <c r="AE145" s="130"/>
      <c r="AF145" s="130"/>
      <c r="AG145" s="130"/>
    </row>
    <row r="146" spans="1:33" ht="30" customHeight="1" x14ac:dyDescent="0.3">
      <c r="A146" s="107" t="s">
        <v>74</v>
      </c>
      <c r="B146" s="161" t="s">
        <v>330</v>
      </c>
      <c r="C146" s="139" t="s">
        <v>331</v>
      </c>
      <c r="D146" s="334"/>
      <c r="E146" s="335">
        <f>SUM(E147:E149)</f>
        <v>0</v>
      </c>
      <c r="F146" s="142"/>
      <c r="G146" s="143">
        <f>SUM(G147:G149)</f>
        <v>0</v>
      </c>
      <c r="H146" s="335">
        <f>SUM(H147:H149)</f>
        <v>0</v>
      </c>
      <c r="I146" s="142"/>
      <c r="J146" s="143">
        <f>SUM(J147:J149)</f>
        <v>0</v>
      </c>
      <c r="K146" s="335">
        <f>SUM(K147:K149)</f>
        <v>0</v>
      </c>
      <c r="L146" s="142"/>
      <c r="M146" s="143">
        <f>SUM(M147:M149)</f>
        <v>0</v>
      </c>
      <c r="N146" s="335">
        <f>SUM(N147:N149)</f>
        <v>0</v>
      </c>
      <c r="O146" s="142"/>
      <c r="P146" s="143">
        <f>SUM(P147:P149)</f>
        <v>0</v>
      </c>
      <c r="Q146" s="335">
        <f>SUM(Q147:Q149)</f>
        <v>0</v>
      </c>
      <c r="R146" s="142"/>
      <c r="S146" s="143">
        <f>SUM(S147:S149)</f>
        <v>0</v>
      </c>
      <c r="T146" s="335">
        <f>SUM(T147:T149)</f>
        <v>0</v>
      </c>
      <c r="U146" s="142"/>
      <c r="V146" s="143">
        <f>SUM(V147:V149)</f>
        <v>0</v>
      </c>
      <c r="W146" s="332">
        <f>SUM(W147:W149)</f>
        <v>0</v>
      </c>
      <c r="X146" s="332">
        <f>SUM(X147:X149)</f>
        <v>0</v>
      </c>
      <c r="Y146" s="332">
        <f t="shared" si="54"/>
        <v>0</v>
      </c>
      <c r="Z146" s="332">
        <v>0</v>
      </c>
      <c r="AA146" s="145"/>
      <c r="AB146" s="130"/>
      <c r="AC146" s="130"/>
      <c r="AD146" s="130"/>
      <c r="AE146" s="130"/>
      <c r="AF146" s="130"/>
      <c r="AG146" s="130"/>
    </row>
    <row r="147" spans="1:33" ht="30" customHeight="1" x14ac:dyDescent="0.3">
      <c r="A147" s="118" t="s">
        <v>77</v>
      </c>
      <c r="B147" s="119" t="s">
        <v>332</v>
      </c>
      <c r="C147" s="333" t="s">
        <v>333</v>
      </c>
      <c r="D147" s="336" t="s">
        <v>119</v>
      </c>
      <c r="E147" s="122"/>
      <c r="F147" s="123"/>
      <c r="G147" s="124">
        <f>E147*F147</f>
        <v>0</v>
      </c>
      <c r="H147" s="122"/>
      <c r="I147" s="123"/>
      <c r="J147" s="124">
        <f>H147*I147</f>
        <v>0</v>
      </c>
      <c r="K147" s="122"/>
      <c r="L147" s="123"/>
      <c r="M147" s="124">
        <f>K147*L147</f>
        <v>0</v>
      </c>
      <c r="N147" s="122"/>
      <c r="O147" s="123"/>
      <c r="P147" s="124">
        <f>N147*O147</f>
        <v>0</v>
      </c>
      <c r="Q147" s="122"/>
      <c r="R147" s="123"/>
      <c r="S147" s="124">
        <f>Q147*R147</f>
        <v>0</v>
      </c>
      <c r="T147" s="122"/>
      <c r="U147" s="123"/>
      <c r="V147" s="124">
        <f>T147*U147</f>
        <v>0</v>
      </c>
      <c r="W147" s="125">
        <f>G147+M147+S147</f>
        <v>0</v>
      </c>
      <c r="X147" s="126">
        <f>J147+P147+V147</f>
        <v>0</v>
      </c>
      <c r="Y147" s="126">
        <f t="shared" si="54"/>
        <v>0</v>
      </c>
      <c r="Z147" s="127">
        <v>0</v>
      </c>
      <c r="AA147" s="128"/>
      <c r="AB147" s="130"/>
      <c r="AC147" s="130"/>
      <c r="AD147" s="130"/>
      <c r="AE147" s="130"/>
      <c r="AF147" s="130"/>
      <c r="AG147" s="130"/>
    </row>
    <row r="148" spans="1:33" ht="30" customHeight="1" x14ac:dyDescent="0.3">
      <c r="A148" s="118" t="s">
        <v>77</v>
      </c>
      <c r="B148" s="119" t="s">
        <v>334</v>
      </c>
      <c r="C148" s="192" t="s">
        <v>333</v>
      </c>
      <c r="D148" s="314" t="s">
        <v>119</v>
      </c>
      <c r="E148" s="122"/>
      <c r="F148" s="123"/>
      <c r="G148" s="124">
        <f>E148*F148</f>
        <v>0</v>
      </c>
      <c r="H148" s="122"/>
      <c r="I148" s="123"/>
      <c r="J148" s="124">
        <f>H148*I148</f>
        <v>0</v>
      </c>
      <c r="K148" s="122"/>
      <c r="L148" s="123"/>
      <c r="M148" s="124">
        <f>K148*L148</f>
        <v>0</v>
      </c>
      <c r="N148" s="122"/>
      <c r="O148" s="123"/>
      <c r="P148" s="124">
        <f>N148*O148</f>
        <v>0</v>
      </c>
      <c r="Q148" s="122"/>
      <c r="R148" s="123"/>
      <c r="S148" s="124">
        <f>Q148*R148</f>
        <v>0</v>
      </c>
      <c r="T148" s="122"/>
      <c r="U148" s="123"/>
      <c r="V148" s="124">
        <f>T148*U148</f>
        <v>0</v>
      </c>
      <c r="W148" s="125">
        <f>G148+M148+S148</f>
        <v>0</v>
      </c>
      <c r="X148" s="126">
        <f>J148+P148+V148</f>
        <v>0</v>
      </c>
      <c r="Y148" s="126">
        <f t="shared" si="54"/>
        <v>0</v>
      </c>
      <c r="Z148" s="127">
        <v>0</v>
      </c>
      <c r="AA148" s="128"/>
      <c r="AB148" s="130"/>
      <c r="AC148" s="130"/>
      <c r="AD148" s="130"/>
      <c r="AE148" s="130"/>
      <c r="AF148" s="130"/>
      <c r="AG148" s="130"/>
    </row>
    <row r="149" spans="1:33" ht="30" customHeight="1" x14ac:dyDescent="0.3">
      <c r="A149" s="131" t="s">
        <v>77</v>
      </c>
      <c r="B149" s="132" t="s">
        <v>335</v>
      </c>
      <c r="C149" s="169" t="s">
        <v>333</v>
      </c>
      <c r="D149" s="316" t="s">
        <v>119</v>
      </c>
      <c r="E149" s="134"/>
      <c r="F149" s="135"/>
      <c r="G149" s="136">
        <f>E149*F149</f>
        <v>0</v>
      </c>
      <c r="H149" s="134"/>
      <c r="I149" s="135"/>
      <c r="J149" s="136">
        <f>H149*I149</f>
        <v>0</v>
      </c>
      <c r="K149" s="134"/>
      <c r="L149" s="135"/>
      <c r="M149" s="136">
        <f>K149*L149</f>
        <v>0</v>
      </c>
      <c r="N149" s="134"/>
      <c r="O149" s="135"/>
      <c r="P149" s="136">
        <f>N149*O149</f>
        <v>0</v>
      </c>
      <c r="Q149" s="134"/>
      <c r="R149" s="135"/>
      <c r="S149" s="136">
        <f>Q149*R149</f>
        <v>0</v>
      </c>
      <c r="T149" s="134"/>
      <c r="U149" s="135"/>
      <c r="V149" s="136">
        <f>T149*U149</f>
        <v>0</v>
      </c>
      <c r="W149" s="137">
        <f>G149+M149+S149</f>
        <v>0</v>
      </c>
      <c r="X149" s="126">
        <f>J149+P149+V149</f>
        <v>0</v>
      </c>
      <c r="Y149" s="126">
        <f t="shared" si="54"/>
        <v>0</v>
      </c>
      <c r="Z149" s="127">
        <v>0</v>
      </c>
      <c r="AA149" s="138"/>
      <c r="AB149" s="130"/>
      <c r="AC149" s="130"/>
      <c r="AD149" s="130"/>
      <c r="AE149" s="130"/>
      <c r="AF149" s="130"/>
      <c r="AG149" s="130"/>
    </row>
    <row r="150" spans="1:33" ht="30" customHeight="1" x14ac:dyDescent="0.3">
      <c r="A150" s="107" t="s">
        <v>74</v>
      </c>
      <c r="B150" s="161" t="s">
        <v>336</v>
      </c>
      <c r="C150" s="337" t="s">
        <v>337</v>
      </c>
      <c r="D150" s="338"/>
      <c r="E150" s="335">
        <f>SUM(E151:E153)</f>
        <v>180</v>
      </c>
      <c r="F150" s="142"/>
      <c r="G150" s="143">
        <f>SUM(G151:G153)</f>
        <v>108000</v>
      </c>
      <c r="H150" s="335">
        <f>SUM(H151:H153)</f>
        <v>180</v>
      </c>
      <c r="I150" s="142"/>
      <c r="J150" s="143">
        <f>SUM(J151:J153)</f>
        <v>108000</v>
      </c>
      <c r="K150" s="335">
        <f>SUM(K151:K153)</f>
        <v>0</v>
      </c>
      <c r="L150" s="142"/>
      <c r="M150" s="143">
        <f>SUM(M151:M153)</f>
        <v>0</v>
      </c>
      <c r="N150" s="335">
        <f>SUM(N151:N153)</f>
        <v>0</v>
      </c>
      <c r="O150" s="142"/>
      <c r="P150" s="143">
        <f>SUM(P151:P153)</f>
        <v>0</v>
      </c>
      <c r="Q150" s="335">
        <f>SUM(Q151:Q153)</f>
        <v>0</v>
      </c>
      <c r="R150" s="142"/>
      <c r="S150" s="143">
        <f>SUM(S151:S153)</f>
        <v>0</v>
      </c>
      <c r="T150" s="335">
        <f>SUM(T151:T153)</f>
        <v>0</v>
      </c>
      <c r="U150" s="142"/>
      <c r="V150" s="143">
        <f>SUM(V151:V153)</f>
        <v>0</v>
      </c>
      <c r="W150" s="332">
        <f>SUM(W151:W153)</f>
        <v>108000</v>
      </c>
      <c r="X150" s="332">
        <f>SUM(X151:X153)</f>
        <v>108000</v>
      </c>
      <c r="Y150" s="332">
        <f t="shared" si="54"/>
        <v>0</v>
      </c>
      <c r="Z150" s="332">
        <f>Y150/W150</f>
        <v>0</v>
      </c>
      <c r="AA150" s="145"/>
      <c r="AB150" s="130"/>
      <c r="AC150" s="130"/>
      <c r="AD150" s="130"/>
      <c r="AE150" s="130"/>
      <c r="AF150" s="130"/>
      <c r="AG150" s="130"/>
    </row>
    <row r="151" spans="1:33" ht="30" customHeight="1" x14ac:dyDescent="0.3">
      <c r="A151" s="118" t="s">
        <v>77</v>
      </c>
      <c r="B151" s="119" t="s">
        <v>338</v>
      </c>
      <c r="C151" s="339" t="s">
        <v>125</v>
      </c>
      <c r="D151" s="340" t="s">
        <v>126</v>
      </c>
      <c r="E151" s="122">
        <f>3*60</f>
        <v>180</v>
      </c>
      <c r="F151" s="123">
        <v>600</v>
      </c>
      <c r="G151" s="124">
        <f>E151*F151</f>
        <v>108000</v>
      </c>
      <c r="H151" s="122">
        <f>3*60</f>
        <v>180</v>
      </c>
      <c r="I151" s="123">
        <v>600</v>
      </c>
      <c r="J151" s="124">
        <f>H151*I151</f>
        <v>108000</v>
      </c>
      <c r="K151" s="122"/>
      <c r="L151" s="123"/>
      <c r="M151" s="124">
        <f>K151*L151</f>
        <v>0</v>
      </c>
      <c r="N151" s="122"/>
      <c r="O151" s="123"/>
      <c r="P151" s="124">
        <f>N151*O151</f>
        <v>0</v>
      </c>
      <c r="Q151" s="122"/>
      <c r="R151" s="123"/>
      <c r="S151" s="124">
        <f>Q151*R151</f>
        <v>0</v>
      </c>
      <c r="T151" s="122"/>
      <c r="U151" s="123"/>
      <c r="V151" s="124">
        <f>T151*U151</f>
        <v>0</v>
      </c>
      <c r="W151" s="125">
        <f>G151+M151+S151</f>
        <v>108000</v>
      </c>
      <c r="X151" s="126">
        <f>J151+P151+V151</f>
        <v>108000</v>
      </c>
      <c r="Y151" s="126">
        <f t="shared" si="54"/>
        <v>0</v>
      </c>
      <c r="Z151" s="127">
        <f>Y151/W151</f>
        <v>0</v>
      </c>
      <c r="AA151" s="128"/>
      <c r="AB151" s="129"/>
      <c r="AC151" s="130"/>
      <c r="AD151" s="130"/>
      <c r="AE151" s="130"/>
      <c r="AF151" s="130"/>
      <c r="AG151" s="130"/>
    </row>
    <row r="152" spans="1:33" ht="30" customHeight="1" x14ac:dyDescent="0.3">
      <c r="A152" s="118" t="s">
        <v>77</v>
      </c>
      <c r="B152" s="119" t="s">
        <v>339</v>
      </c>
      <c r="C152" s="339" t="s">
        <v>125</v>
      </c>
      <c r="D152" s="340" t="s">
        <v>126</v>
      </c>
      <c r="E152" s="122"/>
      <c r="F152" s="123"/>
      <c r="G152" s="124">
        <f>E152*F152</f>
        <v>0</v>
      </c>
      <c r="H152" s="122"/>
      <c r="I152" s="123"/>
      <c r="J152" s="124">
        <f>H152*I152</f>
        <v>0</v>
      </c>
      <c r="K152" s="122"/>
      <c r="L152" s="123"/>
      <c r="M152" s="124">
        <f>K152*L152</f>
        <v>0</v>
      </c>
      <c r="N152" s="122"/>
      <c r="O152" s="123"/>
      <c r="P152" s="124">
        <f>N152*O152</f>
        <v>0</v>
      </c>
      <c r="Q152" s="122"/>
      <c r="R152" s="123"/>
      <c r="S152" s="124">
        <f>Q152*R152</f>
        <v>0</v>
      </c>
      <c r="T152" s="122"/>
      <c r="U152" s="123"/>
      <c r="V152" s="124">
        <f>T152*U152</f>
        <v>0</v>
      </c>
      <c r="W152" s="125">
        <f>G152+M152+S152</f>
        <v>0</v>
      </c>
      <c r="X152" s="126">
        <f>J152+P152+V152</f>
        <v>0</v>
      </c>
      <c r="Y152" s="126">
        <f t="shared" si="54"/>
        <v>0</v>
      </c>
      <c r="Z152" s="127">
        <v>0</v>
      </c>
      <c r="AA152" s="128"/>
      <c r="AB152" s="130"/>
      <c r="AC152" s="130"/>
      <c r="AD152" s="130"/>
      <c r="AE152" s="130"/>
      <c r="AF152" s="130"/>
      <c r="AG152" s="130"/>
    </row>
    <row r="153" spans="1:33" ht="30" customHeight="1" x14ac:dyDescent="0.3">
      <c r="A153" s="131" t="s">
        <v>77</v>
      </c>
      <c r="B153" s="132" t="s">
        <v>340</v>
      </c>
      <c r="C153" s="341" t="s">
        <v>125</v>
      </c>
      <c r="D153" s="340" t="s">
        <v>126</v>
      </c>
      <c r="E153" s="148"/>
      <c r="F153" s="149"/>
      <c r="G153" s="150">
        <f>E153*F153</f>
        <v>0</v>
      </c>
      <c r="H153" s="148"/>
      <c r="I153" s="149"/>
      <c r="J153" s="150">
        <f>H153*I153</f>
        <v>0</v>
      </c>
      <c r="K153" s="148"/>
      <c r="L153" s="149"/>
      <c r="M153" s="150">
        <f>K153*L153</f>
        <v>0</v>
      </c>
      <c r="N153" s="148"/>
      <c r="O153" s="149"/>
      <c r="P153" s="150">
        <f>N153*O153</f>
        <v>0</v>
      </c>
      <c r="Q153" s="148"/>
      <c r="R153" s="149"/>
      <c r="S153" s="150">
        <f>Q153*R153</f>
        <v>0</v>
      </c>
      <c r="T153" s="148"/>
      <c r="U153" s="149"/>
      <c r="V153" s="150">
        <f>T153*U153</f>
        <v>0</v>
      </c>
      <c r="W153" s="137">
        <f>G153+M153+S153</f>
        <v>0</v>
      </c>
      <c r="X153" s="126">
        <f>J153+P153+V153</f>
        <v>0</v>
      </c>
      <c r="Y153" s="126">
        <f t="shared" si="54"/>
        <v>0</v>
      </c>
      <c r="Z153" s="127">
        <v>0</v>
      </c>
      <c r="AA153" s="151"/>
      <c r="AB153" s="130"/>
      <c r="AC153" s="130"/>
      <c r="AD153" s="130"/>
      <c r="AE153" s="130"/>
      <c r="AF153" s="130"/>
      <c r="AG153" s="130"/>
    </row>
    <row r="154" spans="1:33" ht="39.75" customHeight="1" x14ac:dyDescent="0.3">
      <c r="A154" s="510" t="s">
        <v>341</v>
      </c>
      <c r="B154" s="484"/>
      <c r="C154" s="484"/>
      <c r="D154" s="485"/>
      <c r="E154" s="195"/>
      <c r="F154" s="195"/>
      <c r="G154" s="177">
        <f>G142+G146+G150</f>
        <v>198000</v>
      </c>
      <c r="H154" s="195"/>
      <c r="I154" s="195"/>
      <c r="J154" s="177">
        <f>J142+J146+J150</f>
        <v>198000</v>
      </c>
      <c r="K154" s="195"/>
      <c r="L154" s="195"/>
      <c r="M154" s="177">
        <f>M142+M146+M150</f>
        <v>0</v>
      </c>
      <c r="N154" s="195"/>
      <c r="O154" s="195"/>
      <c r="P154" s="177">
        <f>P142+P146+P150</f>
        <v>0</v>
      </c>
      <c r="Q154" s="195"/>
      <c r="R154" s="195"/>
      <c r="S154" s="177">
        <f>S142+S146+S150</f>
        <v>0</v>
      </c>
      <c r="T154" s="195"/>
      <c r="U154" s="195"/>
      <c r="V154" s="177">
        <f>V142+V146+V150</f>
        <v>0</v>
      </c>
      <c r="W154" s="197">
        <f>W142+W146+W150</f>
        <v>198000</v>
      </c>
      <c r="X154" s="197">
        <f>X142+X146+X150</f>
        <v>198000</v>
      </c>
      <c r="Y154" s="197">
        <f t="shared" si="54"/>
        <v>0</v>
      </c>
      <c r="Z154" s="197">
        <f>Y154/W154</f>
        <v>0</v>
      </c>
      <c r="AA154" s="182"/>
      <c r="AB154" s="5"/>
      <c r="AC154" s="7"/>
      <c r="AD154" s="7"/>
      <c r="AE154" s="7"/>
      <c r="AF154" s="7"/>
      <c r="AG154" s="7"/>
    </row>
    <row r="155" spans="1:33" ht="30" customHeight="1" x14ac:dyDescent="0.3">
      <c r="A155" s="183" t="s">
        <v>72</v>
      </c>
      <c r="B155" s="184">
        <v>6</v>
      </c>
      <c r="C155" s="185" t="s">
        <v>342</v>
      </c>
      <c r="D155" s="18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5"/>
      <c r="X155" s="105"/>
      <c r="Y155" s="331"/>
      <c r="Z155" s="105"/>
      <c r="AA155" s="106"/>
      <c r="AB155" s="7"/>
      <c r="AC155" s="7"/>
      <c r="AD155" s="7"/>
      <c r="AE155" s="7"/>
      <c r="AF155" s="7"/>
      <c r="AG155" s="7"/>
    </row>
    <row r="156" spans="1:33" ht="30" customHeight="1" x14ac:dyDescent="0.3">
      <c r="A156" s="107" t="s">
        <v>74</v>
      </c>
      <c r="B156" s="161" t="s">
        <v>343</v>
      </c>
      <c r="C156" s="342" t="s">
        <v>344</v>
      </c>
      <c r="D156" s="110"/>
      <c r="E156" s="111">
        <f>SUM(E157:E159)</f>
        <v>0</v>
      </c>
      <c r="F156" s="112"/>
      <c r="G156" s="113">
        <f>SUM(G157:G159)</f>
        <v>0</v>
      </c>
      <c r="H156" s="111">
        <f>SUM(H157:H159)</f>
        <v>0</v>
      </c>
      <c r="I156" s="112"/>
      <c r="J156" s="113">
        <f>SUM(J157:J159)</f>
        <v>0</v>
      </c>
      <c r="K156" s="111">
        <f>SUM(K157:K159)</f>
        <v>0</v>
      </c>
      <c r="L156" s="112"/>
      <c r="M156" s="113">
        <f>SUM(M157:M159)</f>
        <v>0</v>
      </c>
      <c r="N156" s="111">
        <f>SUM(N157:N159)</f>
        <v>0</v>
      </c>
      <c r="O156" s="112"/>
      <c r="P156" s="113">
        <f>SUM(P157:P159)</f>
        <v>0</v>
      </c>
      <c r="Q156" s="111">
        <f>SUM(Q157:Q159)</f>
        <v>0</v>
      </c>
      <c r="R156" s="112"/>
      <c r="S156" s="113">
        <f>SUM(S157:S159)</f>
        <v>0</v>
      </c>
      <c r="T156" s="111">
        <f>SUM(T157:T159)</f>
        <v>0</v>
      </c>
      <c r="U156" s="112"/>
      <c r="V156" s="113">
        <f>SUM(V157:V159)</f>
        <v>0</v>
      </c>
      <c r="W156" s="113">
        <f>SUM(W157:W159)</f>
        <v>0</v>
      </c>
      <c r="X156" s="113">
        <f>SUM(X157:X159)</f>
        <v>0</v>
      </c>
      <c r="Y156" s="113">
        <f t="shared" ref="Y156:Y168" si="55">W156-X156</f>
        <v>0</v>
      </c>
      <c r="Z156" s="115">
        <v>0</v>
      </c>
      <c r="AA156" s="116"/>
      <c r="AB156" s="117"/>
      <c r="AC156" s="117"/>
      <c r="AD156" s="117"/>
      <c r="AE156" s="117"/>
      <c r="AF156" s="117"/>
      <c r="AG156" s="117"/>
    </row>
    <row r="157" spans="1:33" ht="30" customHeight="1" x14ac:dyDescent="0.3">
      <c r="A157" s="118" t="s">
        <v>77</v>
      </c>
      <c r="B157" s="119" t="s">
        <v>345</v>
      </c>
      <c r="C157" s="192" t="s">
        <v>346</v>
      </c>
      <c r="D157" s="121" t="s">
        <v>119</v>
      </c>
      <c r="E157" s="122"/>
      <c r="F157" s="123"/>
      <c r="G157" s="124">
        <f>E157*F157</f>
        <v>0</v>
      </c>
      <c r="H157" s="122"/>
      <c r="I157" s="123"/>
      <c r="J157" s="124">
        <f>H157*I157</f>
        <v>0</v>
      </c>
      <c r="K157" s="122"/>
      <c r="L157" s="123"/>
      <c r="M157" s="124">
        <f>K157*L157</f>
        <v>0</v>
      </c>
      <c r="N157" s="122"/>
      <c r="O157" s="123"/>
      <c r="P157" s="124">
        <f>N157*O157</f>
        <v>0</v>
      </c>
      <c r="Q157" s="122"/>
      <c r="R157" s="123"/>
      <c r="S157" s="124">
        <f>Q157*R157</f>
        <v>0</v>
      </c>
      <c r="T157" s="122"/>
      <c r="U157" s="123"/>
      <c r="V157" s="124">
        <f>T157*U157</f>
        <v>0</v>
      </c>
      <c r="W157" s="125">
        <f>G157+M157+S157</f>
        <v>0</v>
      </c>
      <c r="X157" s="126">
        <f>J157+P157+V157</f>
        <v>0</v>
      </c>
      <c r="Y157" s="126">
        <f t="shared" si="55"/>
        <v>0</v>
      </c>
      <c r="Z157" s="127">
        <v>0</v>
      </c>
      <c r="AA157" s="128"/>
      <c r="AB157" s="130"/>
      <c r="AC157" s="130"/>
      <c r="AD157" s="130"/>
      <c r="AE157" s="130"/>
      <c r="AF157" s="130"/>
      <c r="AG157" s="130"/>
    </row>
    <row r="158" spans="1:33" ht="30" customHeight="1" x14ac:dyDescent="0.3">
      <c r="A158" s="118" t="s">
        <v>77</v>
      </c>
      <c r="B158" s="119" t="s">
        <v>347</v>
      </c>
      <c r="C158" s="192" t="s">
        <v>346</v>
      </c>
      <c r="D158" s="121" t="s">
        <v>119</v>
      </c>
      <c r="E158" s="122"/>
      <c r="F158" s="123"/>
      <c r="G158" s="124">
        <f>E158*F158</f>
        <v>0</v>
      </c>
      <c r="H158" s="122"/>
      <c r="I158" s="123"/>
      <c r="J158" s="124">
        <f>H158*I158</f>
        <v>0</v>
      </c>
      <c r="K158" s="122"/>
      <c r="L158" s="123"/>
      <c r="M158" s="124">
        <f>K158*L158</f>
        <v>0</v>
      </c>
      <c r="N158" s="122"/>
      <c r="O158" s="123"/>
      <c r="P158" s="124">
        <f>N158*O158</f>
        <v>0</v>
      </c>
      <c r="Q158" s="122"/>
      <c r="R158" s="123"/>
      <c r="S158" s="124">
        <f>Q158*R158</f>
        <v>0</v>
      </c>
      <c r="T158" s="122"/>
      <c r="U158" s="123"/>
      <c r="V158" s="124">
        <f>T158*U158</f>
        <v>0</v>
      </c>
      <c r="W158" s="125">
        <f>G158+M158+S158</f>
        <v>0</v>
      </c>
      <c r="X158" s="126">
        <f>J158+P158+V158</f>
        <v>0</v>
      </c>
      <c r="Y158" s="126">
        <f t="shared" si="55"/>
        <v>0</v>
      </c>
      <c r="Z158" s="127">
        <v>0</v>
      </c>
      <c r="AA158" s="128"/>
      <c r="AB158" s="130"/>
      <c r="AC158" s="130"/>
      <c r="AD158" s="130"/>
      <c r="AE158" s="130"/>
      <c r="AF158" s="130"/>
      <c r="AG158" s="130"/>
    </row>
    <row r="159" spans="1:33" ht="30" customHeight="1" x14ac:dyDescent="0.3">
      <c r="A159" s="131" t="s">
        <v>77</v>
      </c>
      <c r="B159" s="132" t="s">
        <v>348</v>
      </c>
      <c r="C159" s="169" t="s">
        <v>346</v>
      </c>
      <c r="D159" s="133" t="s">
        <v>119</v>
      </c>
      <c r="E159" s="134"/>
      <c r="F159" s="135"/>
      <c r="G159" s="136">
        <f>E159*F159</f>
        <v>0</v>
      </c>
      <c r="H159" s="134"/>
      <c r="I159" s="135"/>
      <c r="J159" s="136">
        <f>H159*I159</f>
        <v>0</v>
      </c>
      <c r="K159" s="134"/>
      <c r="L159" s="135"/>
      <c r="M159" s="136">
        <f>K159*L159</f>
        <v>0</v>
      </c>
      <c r="N159" s="134"/>
      <c r="O159" s="135"/>
      <c r="P159" s="136">
        <f>N159*O159</f>
        <v>0</v>
      </c>
      <c r="Q159" s="134"/>
      <c r="R159" s="135"/>
      <c r="S159" s="136">
        <f>Q159*R159</f>
        <v>0</v>
      </c>
      <c r="T159" s="134"/>
      <c r="U159" s="135"/>
      <c r="V159" s="136">
        <f>T159*U159</f>
        <v>0</v>
      </c>
      <c r="W159" s="137">
        <f>G159+M159+S159</f>
        <v>0</v>
      </c>
      <c r="X159" s="126">
        <f>J159+P159+V159</f>
        <v>0</v>
      </c>
      <c r="Y159" s="126">
        <f t="shared" si="55"/>
        <v>0</v>
      </c>
      <c r="Z159" s="127">
        <v>0</v>
      </c>
      <c r="AA159" s="138"/>
      <c r="AB159" s="130"/>
      <c r="AC159" s="130"/>
      <c r="AD159" s="130"/>
      <c r="AE159" s="130"/>
      <c r="AF159" s="130"/>
      <c r="AG159" s="130"/>
    </row>
    <row r="160" spans="1:33" ht="30" customHeight="1" x14ac:dyDescent="0.3">
      <c r="A160" s="107" t="s">
        <v>72</v>
      </c>
      <c r="B160" s="161" t="s">
        <v>349</v>
      </c>
      <c r="C160" s="343" t="s">
        <v>350</v>
      </c>
      <c r="D160" s="140"/>
      <c r="E160" s="141">
        <f>SUM(E161:E163)</f>
        <v>0</v>
      </c>
      <c r="F160" s="142"/>
      <c r="G160" s="143">
        <f>SUM(G161:G163)</f>
        <v>0</v>
      </c>
      <c r="H160" s="141">
        <f>SUM(H161:H163)</f>
        <v>0</v>
      </c>
      <c r="I160" s="142"/>
      <c r="J160" s="143">
        <f>SUM(J161:J163)</f>
        <v>0</v>
      </c>
      <c r="K160" s="141">
        <f>SUM(K161:K163)</f>
        <v>0</v>
      </c>
      <c r="L160" s="142"/>
      <c r="M160" s="143">
        <f>SUM(M161:M163)</f>
        <v>0</v>
      </c>
      <c r="N160" s="141">
        <f>SUM(N161:N163)</f>
        <v>0</v>
      </c>
      <c r="O160" s="142"/>
      <c r="P160" s="143">
        <f>SUM(P161:P163)</f>
        <v>0</v>
      </c>
      <c r="Q160" s="141">
        <f>SUM(Q161:Q163)</f>
        <v>0</v>
      </c>
      <c r="R160" s="142"/>
      <c r="S160" s="143">
        <f>SUM(S161:S163)</f>
        <v>0</v>
      </c>
      <c r="T160" s="141">
        <f>SUM(T161:T163)</f>
        <v>0</v>
      </c>
      <c r="U160" s="142"/>
      <c r="V160" s="143">
        <f>SUM(V161:V163)</f>
        <v>0</v>
      </c>
      <c r="W160" s="143">
        <f>SUM(W161:W163)</f>
        <v>0</v>
      </c>
      <c r="X160" s="143">
        <f>SUM(X161:X163)</f>
        <v>0</v>
      </c>
      <c r="Y160" s="143">
        <f t="shared" si="55"/>
        <v>0</v>
      </c>
      <c r="Z160" s="143">
        <v>0</v>
      </c>
      <c r="AA160" s="145"/>
      <c r="AB160" s="117"/>
      <c r="AC160" s="117"/>
      <c r="AD160" s="117"/>
      <c r="AE160" s="117"/>
      <c r="AF160" s="117"/>
      <c r="AG160" s="117"/>
    </row>
    <row r="161" spans="1:33" ht="30" customHeight="1" x14ac:dyDescent="0.3">
      <c r="A161" s="118" t="s">
        <v>77</v>
      </c>
      <c r="B161" s="119" t="s">
        <v>351</v>
      </c>
      <c r="C161" s="192" t="s">
        <v>346</v>
      </c>
      <c r="D161" s="121" t="s">
        <v>119</v>
      </c>
      <c r="E161" s="122"/>
      <c r="F161" s="123"/>
      <c r="G161" s="124">
        <f>E161*F161</f>
        <v>0</v>
      </c>
      <c r="H161" s="122"/>
      <c r="I161" s="123"/>
      <c r="J161" s="124">
        <f>H161*I161</f>
        <v>0</v>
      </c>
      <c r="K161" s="122"/>
      <c r="L161" s="123"/>
      <c r="M161" s="124">
        <f>K161*L161</f>
        <v>0</v>
      </c>
      <c r="N161" s="122"/>
      <c r="O161" s="123"/>
      <c r="P161" s="124">
        <f>N161*O161</f>
        <v>0</v>
      </c>
      <c r="Q161" s="122"/>
      <c r="R161" s="123"/>
      <c r="S161" s="124">
        <f>Q161*R161</f>
        <v>0</v>
      </c>
      <c r="T161" s="122"/>
      <c r="U161" s="123"/>
      <c r="V161" s="124">
        <f>T161*U161</f>
        <v>0</v>
      </c>
      <c r="W161" s="125">
        <f>G161+M161+S161</f>
        <v>0</v>
      </c>
      <c r="X161" s="126">
        <f>J161+P161+V161</f>
        <v>0</v>
      </c>
      <c r="Y161" s="126">
        <f t="shared" si="55"/>
        <v>0</v>
      </c>
      <c r="Z161" s="127">
        <v>0</v>
      </c>
      <c r="AA161" s="128"/>
      <c r="AB161" s="130"/>
      <c r="AC161" s="130"/>
      <c r="AD161" s="130"/>
      <c r="AE161" s="130"/>
      <c r="AF161" s="130"/>
      <c r="AG161" s="130"/>
    </row>
    <row r="162" spans="1:33" ht="30" customHeight="1" x14ac:dyDescent="0.3">
      <c r="A162" s="118" t="s">
        <v>77</v>
      </c>
      <c r="B162" s="119" t="s">
        <v>352</v>
      </c>
      <c r="C162" s="192" t="s">
        <v>346</v>
      </c>
      <c r="D162" s="121" t="s">
        <v>119</v>
      </c>
      <c r="E162" s="122"/>
      <c r="F162" s="123"/>
      <c r="G162" s="124">
        <f>E162*F162</f>
        <v>0</v>
      </c>
      <c r="H162" s="122"/>
      <c r="I162" s="123"/>
      <c r="J162" s="124">
        <f>H162*I162</f>
        <v>0</v>
      </c>
      <c r="K162" s="122"/>
      <c r="L162" s="123"/>
      <c r="M162" s="124">
        <f>K162*L162</f>
        <v>0</v>
      </c>
      <c r="N162" s="122"/>
      <c r="O162" s="123"/>
      <c r="P162" s="124">
        <f>N162*O162</f>
        <v>0</v>
      </c>
      <c r="Q162" s="122"/>
      <c r="R162" s="123"/>
      <c r="S162" s="124">
        <f>Q162*R162</f>
        <v>0</v>
      </c>
      <c r="T162" s="122"/>
      <c r="U162" s="123"/>
      <c r="V162" s="124">
        <f>T162*U162</f>
        <v>0</v>
      </c>
      <c r="W162" s="125">
        <f>G162+M162+S162</f>
        <v>0</v>
      </c>
      <c r="X162" s="126">
        <f>J162+P162+V162</f>
        <v>0</v>
      </c>
      <c r="Y162" s="126">
        <f t="shared" si="55"/>
        <v>0</v>
      </c>
      <c r="Z162" s="127">
        <v>0</v>
      </c>
      <c r="AA162" s="128"/>
      <c r="AB162" s="130"/>
      <c r="AC162" s="130"/>
      <c r="AD162" s="130"/>
      <c r="AE162" s="130"/>
      <c r="AF162" s="130"/>
      <c r="AG162" s="130"/>
    </row>
    <row r="163" spans="1:33" ht="30" customHeight="1" x14ac:dyDescent="0.3">
      <c r="A163" s="131" t="s">
        <v>77</v>
      </c>
      <c r="B163" s="132" t="s">
        <v>353</v>
      </c>
      <c r="C163" s="169" t="s">
        <v>346</v>
      </c>
      <c r="D163" s="133" t="s">
        <v>119</v>
      </c>
      <c r="E163" s="134"/>
      <c r="F163" s="135"/>
      <c r="G163" s="136">
        <f>E163*F163</f>
        <v>0</v>
      </c>
      <c r="H163" s="134"/>
      <c r="I163" s="135"/>
      <c r="J163" s="136">
        <f>H163*I163</f>
        <v>0</v>
      </c>
      <c r="K163" s="134"/>
      <c r="L163" s="135"/>
      <c r="M163" s="136">
        <f>K163*L163</f>
        <v>0</v>
      </c>
      <c r="N163" s="134"/>
      <c r="O163" s="135"/>
      <c r="P163" s="136">
        <f>N163*O163</f>
        <v>0</v>
      </c>
      <c r="Q163" s="134"/>
      <c r="R163" s="135"/>
      <c r="S163" s="136">
        <f>Q163*R163</f>
        <v>0</v>
      </c>
      <c r="T163" s="134"/>
      <c r="U163" s="135"/>
      <c r="V163" s="136">
        <f>T163*U163</f>
        <v>0</v>
      </c>
      <c r="W163" s="137">
        <f>G163+M163+S163</f>
        <v>0</v>
      </c>
      <c r="X163" s="126">
        <f>J163+P163+V163</f>
        <v>0</v>
      </c>
      <c r="Y163" s="126">
        <f t="shared" si="55"/>
        <v>0</v>
      </c>
      <c r="Z163" s="127">
        <v>0</v>
      </c>
      <c r="AA163" s="138"/>
      <c r="AB163" s="130"/>
      <c r="AC163" s="130"/>
      <c r="AD163" s="130"/>
      <c r="AE163" s="130"/>
      <c r="AF163" s="130"/>
      <c r="AG163" s="130"/>
    </row>
    <row r="164" spans="1:33" ht="30" customHeight="1" x14ac:dyDescent="0.3">
      <c r="A164" s="107" t="s">
        <v>72</v>
      </c>
      <c r="B164" s="161" t="s">
        <v>354</v>
      </c>
      <c r="C164" s="343" t="s">
        <v>355</v>
      </c>
      <c r="D164" s="140"/>
      <c r="E164" s="141">
        <f>SUM(E165:E167)</f>
        <v>0</v>
      </c>
      <c r="F164" s="142"/>
      <c r="G164" s="143">
        <f>SUM(G165:G167)</f>
        <v>0</v>
      </c>
      <c r="H164" s="141">
        <f>SUM(H165:H167)</f>
        <v>0</v>
      </c>
      <c r="I164" s="142"/>
      <c r="J164" s="143">
        <f>SUM(J165:J167)</f>
        <v>0</v>
      </c>
      <c r="K164" s="141">
        <f>SUM(K165:K167)</f>
        <v>0</v>
      </c>
      <c r="L164" s="142"/>
      <c r="M164" s="143">
        <f>SUM(M165:M167)</f>
        <v>0</v>
      </c>
      <c r="N164" s="141">
        <f>SUM(N165:N167)</f>
        <v>0</v>
      </c>
      <c r="O164" s="142"/>
      <c r="P164" s="143">
        <f>SUM(P165:P167)</f>
        <v>0</v>
      </c>
      <c r="Q164" s="141">
        <f>SUM(Q165:Q167)</f>
        <v>0</v>
      </c>
      <c r="R164" s="142"/>
      <c r="S164" s="143">
        <f>SUM(S165:S167)</f>
        <v>0</v>
      </c>
      <c r="T164" s="141">
        <f>SUM(T165:T167)</f>
        <v>0</v>
      </c>
      <c r="U164" s="142"/>
      <c r="V164" s="143">
        <f>SUM(V165:V167)</f>
        <v>0</v>
      </c>
      <c r="W164" s="143">
        <f>SUM(W165:W167)</f>
        <v>0</v>
      </c>
      <c r="X164" s="143">
        <f>SUM(X165:X167)</f>
        <v>0</v>
      </c>
      <c r="Y164" s="143">
        <f t="shared" si="55"/>
        <v>0</v>
      </c>
      <c r="Z164" s="143">
        <v>0</v>
      </c>
      <c r="AA164" s="145"/>
      <c r="AB164" s="117"/>
      <c r="AC164" s="117"/>
      <c r="AD164" s="117"/>
      <c r="AE164" s="117"/>
      <c r="AF164" s="117"/>
      <c r="AG164" s="117"/>
    </row>
    <row r="165" spans="1:33" ht="30" customHeight="1" x14ac:dyDescent="0.3">
      <c r="A165" s="118" t="s">
        <v>77</v>
      </c>
      <c r="B165" s="119" t="s">
        <v>356</v>
      </c>
      <c r="C165" s="192" t="s">
        <v>346</v>
      </c>
      <c r="D165" s="121" t="s">
        <v>119</v>
      </c>
      <c r="E165" s="122"/>
      <c r="F165" s="123"/>
      <c r="G165" s="124">
        <f>E165*F165</f>
        <v>0</v>
      </c>
      <c r="H165" s="122"/>
      <c r="I165" s="123"/>
      <c r="J165" s="124">
        <f>H165*I165</f>
        <v>0</v>
      </c>
      <c r="K165" s="122"/>
      <c r="L165" s="123"/>
      <c r="M165" s="124">
        <f>K165*L165</f>
        <v>0</v>
      </c>
      <c r="N165" s="122"/>
      <c r="O165" s="123"/>
      <c r="P165" s="124">
        <f>N165*O165</f>
        <v>0</v>
      </c>
      <c r="Q165" s="122"/>
      <c r="R165" s="123"/>
      <c r="S165" s="124">
        <f>Q165*R165</f>
        <v>0</v>
      </c>
      <c r="T165" s="122"/>
      <c r="U165" s="123"/>
      <c r="V165" s="124">
        <f>T165*U165</f>
        <v>0</v>
      </c>
      <c r="W165" s="125">
        <f>G165+M165+S165</f>
        <v>0</v>
      </c>
      <c r="X165" s="126">
        <f>J165+P165+V165</f>
        <v>0</v>
      </c>
      <c r="Y165" s="126">
        <f t="shared" si="55"/>
        <v>0</v>
      </c>
      <c r="Z165" s="127">
        <v>0</v>
      </c>
      <c r="AA165" s="128"/>
      <c r="AB165" s="130"/>
      <c r="AC165" s="130"/>
      <c r="AD165" s="130"/>
      <c r="AE165" s="130"/>
      <c r="AF165" s="130"/>
      <c r="AG165" s="130"/>
    </row>
    <row r="166" spans="1:33" ht="30" customHeight="1" x14ac:dyDescent="0.3">
      <c r="A166" s="118" t="s">
        <v>77</v>
      </c>
      <c r="B166" s="119" t="s">
        <v>357</v>
      </c>
      <c r="C166" s="192" t="s">
        <v>346</v>
      </c>
      <c r="D166" s="121" t="s">
        <v>119</v>
      </c>
      <c r="E166" s="122"/>
      <c r="F166" s="123"/>
      <c r="G166" s="124">
        <f>E166*F166</f>
        <v>0</v>
      </c>
      <c r="H166" s="122"/>
      <c r="I166" s="123"/>
      <c r="J166" s="124">
        <f>H166*I166</f>
        <v>0</v>
      </c>
      <c r="K166" s="122"/>
      <c r="L166" s="123"/>
      <c r="M166" s="124">
        <f>K166*L166</f>
        <v>0</v>
      </c>
      <c r="N166" s="122"/>
      <c r="O166" s="123"/>
      <c r="P166" s="124">
        <f>N166*O166</f>
        <v>0</v>
      </c>
      <c r="Q166" s="122"/>
      <c r="R166" s="123"/>
      <c r="S166" s="124">
        <f>Q166*R166</f>
        <v>0</v>
      </c>
      <c r="T166" s="122"/>
      <c r="U166" s="123"/>
      <c r="V166" s="124">
        <f>T166*U166</f>
        <v>0</v>
      </c>
      <c r="W166" s="125">
        <f>G166+M166+S166</f>
        <v>0</v>
      </c>
      <c r="X166" s="126">
        <f>J166+P166+V166</f>
        <v>0</v>
      </c>
      <c r="Y166" s="126">
        <f t="shared" si="55"/>
        <v>0</v>
      </c>
      <c r="Z166" s="127">
        <v>0</v>
      </c>
      <c r="AA166" s="128"/>
      <c r="AB166" s="130"/>
      <c r="AC166" s="130"/>
      <c r="AD166" s="130"/>
      <c r="AE166" s="130"/>
      <c r="AF166" s="130"/>
      <c r="AG166" s="130"/>
    </row>
    <row r="167" spans="1:33" ht="30" customHeight="1" x14ac:dyDescent="0.3">
      <c r="A167" s="131" t="s">
        <v>77</v>
      </c>
      <c r="B167" s="132" t="s">
        <v>358</v>
      </c>
      <c r="C167" s="169" t="s">
        <v>346</v>
      </c>
      <c r="D167" s="133" t="s">
        <v>119</v>
      </c>
      <c r="E167" s="148"/>
      <c r="F167" s="149"/>
      <c r="G167" s="150">
        <f>E167*F167</f>
        <v>0</v>
      </c>
      <c r="H167" s="148"/>
      <c r="I167" s="149"/>
      <c r="J167" s="150">
        <f>H167*I167</f>
        <v>0</v>
      </c>
      <c r="K167" s="148"/>
      <c r="L167" s="149"/>
      <c r="M167" s="150">
        <f>K167*L167</f>
        <v>0</v>
      </c>
      <c r="N167" s="148"/>
      <c r="O167" s="149"/>
      <c r="P167" s="150">
        <f>N167*O167</f>
        <v>0</v>
      </c>
      <c r="Q167" s="148"/>
      <c r="R167" s="149"/>
      <c r="S167" s="150">
        <f>Q167*R167</f>
        <v>0</v>
      </c>
      <c r="T167" s="148"/>
      <c r="U167" s="149"/>
      <c r="V167" s="150">
        <f>T167*U167</f>
        <v>0</v>
      </c>
      <c r="W167" s="137">
        <f>G167+M167+S167</f>
        <v>0</v>
      </c>
      <c r="X167" s="170">
        <f>J167+P167+V167</f>
        <v>0</v>
      </c>
      <c r="Y167" s="170">
        <f t="shared" si="55"/>
        <v>0</v>
      </c>
      <c r="Z167" s="254">
        <v>0</v>
      </c>
      <c r="AA167" s="138"/>
      <c r="AB167" s="130"/>
      <c r="AC167" s="130"/>
      <c r="AD167" s="130"/>
      <c r="AE167" s="130"/>
      <c r="AF167" s="130"/>
      <c r="AG167" s="130"/>
    </row>
    <row r="168" spans="1:33" ht="30" customHeight="1" x14ac:dyDescent="0.3">
      <c r="A168" s="171" t="s">
        <v>359</v>
      </c>
      <c r="B168" s="172"/>
      <c r="C168" s="173"/>
      <c r="D168" s="174"/>
      <c r="E168" s="178">
        <f>E164+E160+E156</f>
        <v>0</v>
      </c>
      <c r="F168" s="195"/>
      <c r="G168" s="177">
        <f>G164+G160+G156</f>
        <v>0</v>
      </c>
      <c r="H168" s="178">
        <f>H164+H160+H156</f>
        <v>0</v>
      </c>
      <c r="I168" s="195"/>
      <c r="J168" s="177">
        <f>J164+J160+J156</f>
        <v>0</v>
      </c>
      <c r="K168" s="196">
        <f>K164+K160+K156</f>
        <v>0</v>
      </c>
      <c r="L168" s="195"/>
      <c r="M168" s="177">
        <f>M164+M160+M156</f>
        <v>0</v>
      </c>
      <c r="N168" s="196">
        <f>N164+N160+N156</f>
        <v>0</v>
      </c>
      <c r="O168" s="195"/>
      <c r="P168" s="177">
        <f>P164+P160+P156</f>
        <v>0</v>
      </c>
      <c r="Q168" s="196">
        <f>Q164+Q160+Q156</f>
        <v>0</v>
      </c>
      <c r="R168" s="195"/>
      <c r="S168" s="177">
        <f>S164+S160+S156</f>
        <v>0</v>
      </c>
      <c r="T168" s="196">
        <f>T164+T160+T156</f>
        <v>0</v>
      </c>
      <c r="U168" s="195"/>
      <c r="V168" s="179">
        <f>V164+V160+V156</f>
        <v>0</v>
      </c>
      <c r="W168" s="344">
        <f>W164+W160+W156</f>
        <v>0</v>
      </c>
      <c r="X168" s="345">
        <f>X164+X160+X156</f>
        <v>0</v>
      </c>
      <c r="Y168" s="345">
        <f t="shared" si="55"/>
        <v>0</v>
      </c>
      <c r="Z168" s="345">
        <v>0</v>
      </c>
      <c r="AA168" s="346"/>
      <c r="AB168" s="7"/>
      <c r="AC168" s="7"/>
      <c r="AD168" s="7"/>
      <c r="AE168" s="7"/>
      <c r="AF168" s="7"/>
      <c r="AG168" s="7"/>
    </row>
    <row r="169" spans="1:33" ht="30" customHeight="1" x14ac:dyDescent="0.3">
      <c r="A169" s="183" t="s">
        <v>72</v>
      </c>
      <c r="B169" s="329">
        <v>7</v>
      </c>
      <c r="C169" s="185" t="s">
        <v>360</v>
      </c>
      <c r="D169" s="186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347"/>
      <c r="X169" s="347"/>
      <c r="Y169" s="187"/>
      <c r="Z169" s="347"/>
      <c r="AA169" s="348"/>
      <c r="AB169" s="7"/>
      <c r="AC169" s="7"/>
      <c r="AD169" s="7"/>
      <c r="AE169" s="7"/>
      <c r="AF169" s="7"/>
      <c r="AG169" s="7"/>
    </row>
    <row r="170" spans="1:33" ht="30" customHeight="1" x14ac:dyDescent="0.3">
      <c r="A170" s="118" t="s">
        <v>77</v>
      </c>
      <c r="B170" s="119" t="s">
        <v>361</v>
      </c>
      <c r="C170" s="192" t="s">
        <v>362</v>
      </c>
      <c r="D170" s="349" t="s">
        <v>119</v>
      </c>
      <c r="E170" s="350">
        <v>1</v>
      </c>
      <c r="F170" s="123">
        <v>15000</v>
      </c>
      <c r="G170" s="124">
        <f t="shared" ref="G170:G176" si="56">E170*F170</f>
        <v>15000</v>
      </c>
      <c r="H170" s="350">
        <v>1</v>
      </c>
      <c r="I170" s="123">
        <v>15000</v>
      </c>
      <c r="J170" s="124">
        <f>H170*I170</f>
        <v>15000</v>
      </c>
      <c r="K170" s="122"/>
      <c r="L170" s="123"/>
      <c r="M170" s="124">
        <f t="shared" ref="M170:M176" si="57">K170*L170</f>
        <v>0</v>
      </c>
      <c r="N170" s="122"/>
      <c r="O170" s="123"/>
      <c r="P170" s="124">
        <f t="shared" ref="P170:P176" si="58">N170*O170</f>
        <v>0</v>
      </c>
      <c r="Q170" s="122"/>
      <c r="R170" s="123"/>
      <c r="S170" s="124">
        <f t="shared" ref="S170:S176" si="59">Q170*R170</f>
        <v>0</v>
      </c>
      <c r="T170" s="122"/>
      <c r="U170" s="123"/>
      <c r="V170" s="351">
        <f t="shared" ref="V170:V176" si="60">T170*U170</f>
        <v>0</v>
      </c>
      <c r="W170" s="352">
        <f t="shared" ref="W170:W176" si="61">G170+M170+S170</f>
        <v>15000</v>
      </c>
      <c r="X170" s="353">
        <f t="shared" ref="X170:X176" si="62">J170+P170+V170</f>
        <v>15000</v>
      </c>
      <c r="Y170" s="353">
        <f t="shared" ref="Y170:Y177" si="63">W170-X170</f>
        <v>0</v>
      </c>
      <c r="Z170" s="354">
        <f t="shared" ref="Z170:Z175" si="64">Y170/W170</f>
        <v>0</v>
      </c>
      <c r="AA170" s="355"/>
      <c r="AB170" s="130"/>
      <c r="AC170" s="130"/>
      <c r="AD170" s="130"/>
      <c r="AE170" s="130"/>
      <c r="AF170" s="130"/>
      <c r="AG170" s="130"/>
    </row>
    <row r="171" spans="1:33" ht="30" customHeight="1" x14ac:dyDescent="0.3">
      <c r="A171" s="118" t="s">
        <v>77</v>
      </c>
      <c r="B171" s="119" t="s">
        <v>363</v>
      </c>
      <c r="C171" s="192" t="s">
        <v>364</v>
      </c>
      <c r="D171" s="323" t="s">
        <v>119</v>
      </c>
      <c r="E171" s="356">
        <v>1</v>
      </c>
      <c r="F171" s="318">
        <v>24000</v>
      </c>
      <c r="G171" s="357">
        <f t="shared" si="56"/>
        <v>24000</v>
      </c>
      <c r="H171" s="356">
        <v>1</v>
      </c>
      <c r="I171" s="318">
        <v>24000</v>
      </c>
      <c r="J171" s="357">
        <f>H171*I171</f>
        <v>24000</v>
      </c>
      <c r="K171" s="122"/>
      <c r="L171" s="123"/>
      <c r="M171" s="124">
        <f t="shared" si="57"/>
        <v>0</v>
      </c>
      <c r="N171" s="122"/>
      <c r="O171" s="123"/>
      <c r="P171" s="124">
        <f t="shared" si="58"/>
        <v>0</v>
      </c>
      <c r="Q171" s="122"/>
      <c r="R171" s="123"/>
      <c r="S171" s="124">
        <f t="shared" si="59"/>
        <v>0</v>
      </c>
      <c r="T171" s="122"/>
      <c r="U171" s="123"/>
      <c r="V171" s="351">
        <f t="shared" si="60"/>
        <v>0</v>
      </c>
      <c r="W171" s="358">
        <f t="shared" si="61"/>
        <v>24000</v>
      </c>
      <c r="X171" s="126">
        <f t="shared" si="62"/>
        <v>24000</v>
      </c>
      <c r="Y171" s="126">
        <f t="shared" si="63"/>
        <v>0</v>
      </c>
      <c r="Z171" s="127">
        <f t="shared" si="64"/>
        <v>0</v>
      </c>
      <c r="AA171" s="128"/>
      <c r="AB171" s="130"/>
      <c r="AC171" s="130"/>
      <c r="AD171" s="130"/>
      <c r="AE171" s="130"/>
      <c r="AF171" s="130"/>
      <c r="AG171" s="130"/>
    </row>
    <row r="172" spans="1:33" ht="30" customHeight="1" x14ac:dyDescent="0.3">
      <c r="A172" s="118" t="s">
        <v>77</v>
      </c>
      <c r="B172" s="119" t="s">
        <v>365</v>
      </c>
      <c r="C172" s="359" t="s">
        <v>366</v>
      </c>
      <c r="D172" s="323" t="s">
        <v>119</v>
      </c>
      <c r="E172" s="360">
        <v>100</v>
      </c>
      <c r="F172" s="240">
        <v>7</v>
      </c>
      <c r="G172" s="357">
        <f t="shared" si="56"/>
        <v>700</v>
      </c>
      <c r="H172" s="360">
        <v>100</v>
      </c>
      <c r="I172" s="240">
        <v>7</v>
      </c>
      <c r="J172" s="357">
        <f>H172*I172</f>
        <v>700</v>
      </c>
      <c r="K172" s="122"/>
      <c r="L172" s="123"/>
      <c r="M172" s="124">
        <f t="shared" si="57"/>
        <v>0</v>
      </c>
      <c r="N172" s="122"/>
      <c r="O172" s="123"/>
      <c r="P172" s="124">
        <f t="shared" si="58"/>
        <v>0</v>
      </c>
      <c r="Q172" s="122"/>
      <c r="R172" s="123"/>
      <c r="S172" s="124">
        <f t="shared" si="59"/>
        <v>0</v>
      </c>
      <c r="T172" s="122"/>
      <c r="U172" s="123"/>
      <c r="V172" s="351">
        <f t="shared" si="60"/>
        <v>0</v>
      </c>
      <c r="W172" s="358">
        <f t="shared" si="61"/>
        <v>700</v>
      </c>
      <c r="X172" s="126">
        <f t="shared" si="62"/>
        <v>700</v>
      </c>
      <c r="Y172" s="126">
        <f t="shared" si="63"/>
        <v>0</v>
      </c>
      <c r="Z172" s="127">
        <f t="shared" si="64"/>
        <v>0</v>
      </c>
      <c r="AA172" s="128"/>
      <c r="AB172" s="130"/>
      <c r="AC172" s="130"/>
      <c r="AD172" s="130"/>
      <c r="AE172" s="130"/>
      <c r="AF172" s="130"/>
      <c r="AG172" s="130"/>
    </row>
    <row r="173" spans="1:33" ht="30" customHeight="1" x14ac:dyDescent="0.3">
      <c r="A173" s="118" t="s">
        <v>77</v>
      </c>
      <c r="B173" s="119" t="s">
        <v>367</v>
      </c>
      <c r="C173" s="359" t="s">
        <v>368</v>
      </c>
      <c r="D173" s="323" t="s">
        <v>119</v>
      </c>
      <c r="E173" s="360">
        <v>100</v>
      </c>
      <c r="F173" s="240">
        <v>8</v>
      </c>
      <c r="G173" s="357">
        <f t="shared" si="56"/>
        <v>800</v>
      </c>
      <c r="H173" s="360">
        <v>100</v>
      </c>
      <c r="I173" s="240">
        <v>8</v>
      </c>
      <c r="J173" s="357">
        <f>H173*I173</f>
        <v>800</v>
      </c>
      <c r="K173" s="122"/>
      <c r="L173" s="123"/>
      <c r="M173" s="124">
        <f t="shared" si="57"/>
        <v>0</v>
      </c>
      <c r="N173" s="122"/>
      <c r="O173" s="123"/>
      <c r="P173" s="124">
        <f t="shared" si="58"/>
        <v>0</v>
      </c>
      <c r="Q173" s="122"/>
      <c r="R173" s="123"/>
      <c r="S173" s="124">
        <f t="shared" si="59"/>
        <v>0</v>
      </c>
      <c r="T173" s="122"/>
      <c r="U173" s="123"/>
      <c r="V173" s="351">
        <f t="shared" si="60"/>
        <v>0</v>
      </c>
      <c r="W173" s="358">
        <f t="shared" si="61"/>
        <v>800</v>
      </c>
      <c r="X173" s="126">
        <f t="shared" si="62"/>
        <v>800</v>
      </c>
      <c r="Y173" s="126">
        <f t="shared" si="63"/>
        <v>0</v>
      </c>
      <c r="Z173" s="127">
        <f t="shared" si="64"/>
        <v>0</v>
      </c>
      <c r="AA173" s="128"/>
      <c r="AB173" s="130"/>
      <c r="AC173" s="130"/>
      <c r="AD173" s="130"/>
      <c r="AE173" s="130"/>
      <c r="AF173" s="130"/>
      <c r="AG173" s="130"/>
    </row>
    <row r="174" spans="1:33" ht="30" customHeight="1" x14ac:dyDescent="0.3">
      <c r="A174" s="118" t="s">
        <v>77</v>
      </c>
      <c r="B174" s="119" t="s">
        <v>369</v>
      </c>
      <c r="C174" s="359" t="s">
        <v>370</v>
      </c>
      <c r="D174" s="323" t="s">
        <v>119</v>
      </c>
      <c r="E174" s="360">
        <v>100</v>
      </c>
      <c r="F174" s="240">
        <v>4.5</v>
      </c>
      <c r="G174" s="357">
        <f t="shared" si="56"/>
        <v>450</v>
      </c>
      <c r="H174" s="360"/>
      <c r="I174" s="240"/>
      <c r="J174" s="357"/>
      <c r="K174" s="122"/>
      <c r="L174" s="123"/>
      <c r="M174" s="124">
        <f t="shared" si="57"/>
        <v>0</v>
      </c>
      <c r="N174" s="122"/>
      <c r="O174" s="123"/>
      <c r="P174" s="124">
        <f t="shared" si="58"/>
        <v>0</v>
      </c>
      <c r="Q174" s="122"/>
      <c r="R174" s="123"/>
      <c r="S174" s="124">
        <f t="shared" si="59"/>
        <v>0</v>
      </c>
      <c r="T174" s="122"/>
      <c r="U174" s="123"/>
      <c r="V174" s="351">
        <f t="shared" si="60"/>
        <v>0</v>
      </c>
      <c r="W174" s="358">
        <f t="shared" si="61"/>
        <v>450</v>
      </c>
      <c r="X174" s="126">
        <f t="shared" si="62"/>
        <v>0</v>
      </c>
      <c r="Y174" s="126">
        <f t="shared" si="63"/>
        <v>450</v>
      </c>
      <c r="Z174" s="127">
        <f t="shared" si="64"/>
        <v>1</v>
      </c>
      <c r="AA174" s="128"/>
      <c r="AB174" s="130"/>
      <c r="AC174" s="130"/>
      <c r="AD174" s="130"/>
      <c r="AE174" s="130"/>
      <c r="AF174" s="130"/>
      <c r="AG174" s="130"/>
    </row>
    <row r="175" spans="1:33" ht="30" customHeight="1" x14ac:dyDescent="0.3">
      <c r="A175" s="118" t="s">
        <v>77</v>
      </c>
      <c r="B175" s="119" t="s">
        <v>371</v>
      </c>
      <c r="C175" s="194" t="s">
        <v>372</v>
      </c>
      <c r="D175" s="361" t="s">
        <v>150</v>
      </c>
      <c r="E175" s="362">
        <v>1</v>
      </c>
      <c r="F175" s="318">
        <v>50000</v>
      </c>
      <c r="G175" s="357">
        <f t="shared" si="56"/>
        <v>50000</v>
      </c>
      <c r="H175" s="362">
        <v>1</v>
      </c>
      <c r="I175" s="318">
        <v>50000</v>
      </c>
      <c r="J175" s="357">
        <f>H175*I175</f>
        <v>50000</v>
      </c>
      <c r="K175" s="122"/>
      <c r="L175" s="123"/>
      <c r="M175" s="124">
        <f t="shared" si="57"/>
        <v>0</v>
      </c>
      <c r="N175" s="122"/>
      <c r="O175" s="123"/>
      <c r="P175" s="124">
        <f t="shared" si="58"/>
        <v>0</v>
      </c>
      <c r="Q175" s="122"/>
      <c r="R175" s="123"/>
      <c r="S175" s="124">
        <f t="shared" si="59"/>
        <v>0</v>
      </c>
      <c r="T175" s="122"/>
      <c r="U175" s="123"/>
      <c r="V175" s="351">
        <f t="shared" si="60"/>
        <v>0</v>
      </c>
      <c r="W175" s="358">
        <f t="shared" si="61"/>
        <v>50000</v>
      </c>
      <c r="X175" s="126">
        <f t="shared" si="62"/>
        <v>50000</v>
      </c>
      <c r="Y175" s="126">
        <f t="shared" si="63"/>
        <v>0</v>
      </c>
      <c r="Z175" s="127">
        <f t="shared" si="64"/>
        <v>0</v>
      </c>
      <c r="AA175" s="128"/>
      <c r="AB175" s="130"/>
      <c r="AC175" s="130"/>
      <c r="AD175" s="130"/>
      <c r="AE175" s="130"/>
      <c r="AF175" s="130"/>
      <c r="AG175" s="130"/>
    </row>
    <row r="176" spans="1:33" ht="30" customHeight="1" x14ac:dyDescent="0.3">
      <c r="A176" s="118" t="s">
        <v>77</v>
      </c>
      <c r="B176" s="119" t="s">
        <v>373</v>
      </c>
      <c r="C176" s="363" t="s">
        <v>374</v>
      </c>
      <c r="D176" s="364"/>
      <c r="E176" s="365"/>
      <c r="F176" s="135">
        <v>0.22</v>
      </c>
      <c r="G176" s="136">
        <f t="shared" si="56"/>
        <v>0</v>
      </c>
      <c r="H176" s="122"/>
      <c r="I176" s="123"/>
      <c r="J176" s="124">
        <f>H176*I176</f>
        <v>0</v>
      </c>
      <c r="K176" s="122"/>
      <c r="L176" s="123"/>
      <c r="M176" s="124">
        <f t="shared" si="57"/>
        <v>0</v>
      </c>
      <c r="N176" s="122"/>
      <c r="O176" s="123"/>
      <c r="P176" s="124">
        <f t="shared" si="58"/>
        <v>0</v>
      </c>
      <c r="Q176" s="122"/>
      <c r="R176" s="123"/>
      <c r="S176" s="124">
        <f t="shared" si="59"/>
        <v>0</v>
      </c>
      <c r="T176" s="122"/>
      <c r="U176" s="123"/>
      <c r="V176" s="351">
        <f t="shared" si="60"/>
        <v>0</v>
      </c>
      <c r="W176" s="358">
        <f t="shared" si="61"/>
        <v>0</v>
      </c>
      <c r="X176" s="126">
        <f t="shared" si="62"/>
        <v>0</v>
      </c>
      <c r="Y176" s="126">
        <f t="shared" si="63"/>
        <v>0</v>
      </c>
      <c r="Z176" s="127">
        <v>0</v>
      </c>
      <c r="AA176" s="128"/>
      <c r="AB176" s="130"/>
      <c r="AC176" s="130"/>
      <c r="AD176" s="130"/>
      <c r="AE176" s="130"/>
      <c r="AF176" s="130"/>
      <c r="AG176" s="130"/>
    </row>
    <row r="177" spans="1:33" ht="30" customHeight="1" x14ac:dyDescent="0.3">
      <c r="A177" s="171" t="s">
        <v>375</v>
      </c>
      <c r="B177" s="172"/>
      <c r="C177" s="173"/>
      <c r="D177" s="174"/>
      <c r="E177" s="178">
        <f>SUM(E170:E176)</f>
        <v>303</v>
      </c>
      <c r="F177" s="195"/>
      <c r="G177" s="177">
        <f>SUM(G170:G176)</f>
        <v>90950</v>
      </c>
      <c r="H177" s="178">
        <f>SUM(H170:H176)</f>
        <v>203</v>
      </c>
      <c r="I177" s="195"/>
      <c r="J177" s="177">
        <f>SUM(J170:J176)</f>
        <v>90500</v>
      </c>
      <c r="K177" s="196">
        <f>SUM(K170:K176)</f>
        <v>0</v>
      </c>
      <c r="L177" s="195"/>
      <c r="M177" s="177">
        <f>SUM(M170:M176)</f>
        <v>0</v>
      </c>
      <c r="N177" s="196">
        <f>SUM(N170:N176)</f>
        <v>0</v>
      </c>
      <c r="O177" s="195"/>
      <c r="P177" s="177">
        <f>SUM(P170:P176)</f>
        <v>0</v>
      </c>
      <c r="Q177" s="196">
        <f>SUM(Q170:Q176)</f>
        <v>0</v>
      </c>
      <c r="R177" s="195"/>
      <c r="S177" s="177">
        <f>SUM(S170:S176)</f>
        <v>0</v>
      </c>
      <c r="T177" s="196">
        <f>SUM(T170:T176)</f>
        <v>0</v>
      </c>
      <c r="U177" s="195"/>
      <c r="V177" s="179">
        <f>SUM(V170:V176)</f>
        <v>0</v>
      </c>
      <c r="W177" s="344">
        <f>SUM(W170:W176)</f>
        <v>90950</v>
      </c>
      <c r="X177" s="345">
        <f>SUM(X170:X176)</f>
        <v>90500</v>
      </c>
      <c r="Y177" s="345">
        <f t="shared" si="63"/>
        <v>450</v>
      </c>
      <c r="Z177" s="345">
        <f>Y177/W177</f>
        <v>4.9477735019241341E-3</v>
      </c>
      <c r="AA177" s="346"/>
      <c r="AB177" s="7"/>
      <c r="AC177" s="7"/>
      <c r="AD177" s="7"/>
      <c r="AE177" s="7"/>
      <c r="AF177" s="7"/>
      <c r="AG177" s="7"/>
    </row>
    <row r="178" spans="1:33" ht="30" customHeight="1" x14ac:dyDescent="0.3">
      <c r="A178" s="183" t="s">
        <v>72</v>
      </c>
      <c r="B178" s="329">
        <v>8</v>
      </c>
      <c r="C178" s="366" t="s">
        <v>376</v>
      </c>
      <c r="D178" s="186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347"/>
      <c r="X178" s="347"/>
      <c r="Y178" s="187"/>
      <c r="Z178" s="347"/>
      <c r="AA178" s="348"/>
      <c r="AB178" s="117"/>
      <c r="AC178" s="117"/>
      <c r="AD178" s="117"/>
      <c r="AE178" s="117"/>
      <c r="AF178" s="117"/>
      <c r="AG178" s="117"/>
    </row>
    <row r="179" spans="1:33" ht="30" customHeight="1" x14ac:dyDescent="0.3">
      <c r="A179" s="367" t="s">
        <v>77</v>
      </c>
      <c r="B179" s="368" t="s">
        <v>377</v>
      </c>
      <c r="C179" s="369" t="s">
        <v>378</v>
      </c>
      <c r="D179" s="121" t="s">
        <v>379</v>
      </c>
      <c r="E179" s="122"/>
      <c r="F179" s="123"/>
      <c r="G179" s="124">
        <f t="shared" ref="G179:G184" si="65">E179*F179</f>
        <v>0</v>
      </c>
      <c r="H179" s="122"/>
      <c r="I179" s="123"/>
      <c r="J179" s="124">
        <f t="shared" ref="J179:J184" si="66">H179*I179</f>
        <v>0</v>
      </c>
      <c r="K179" s="122"/>
      <c r="L179" s="123"/>
      <c r="M179" s="124">
        <f t="shared" ref="M179:M184" si="67">K179*L179</f>
        <v>0</v>
      </c>
      <c r="N179" s="122"/>
      <c r="O179" s="123"/>
      <c r="P179" s="124">
        <f t="shared" ref="P179:P184" si="68">N179*O179</f>
        <v>0</v>
      </c>
      <c r="Q179" s="122"/>
      <c r="R179" s="123"/>
      <c r="S179" s="124">
        <f t="shared" ref="S179:S184" si="69">Q179*R179</f>
        <v>0</v>
      </c>
      <c r="T179" s="122"/>
      <c r="U179" s="123"/>
      <c r="V179" s="351">
        <f t="shared" ref="V179:V184" si="70">T179*U179</f>
        <v>0</v>
      </c>
      <c r="W179" s="352">
        <f t="shared" ref="W179:W184" si="71">G179+M179+S179</f>
        <v>0</v>
      </c>
      <c r="X179" s="353">
        <f t="shared" ref="X179:X184" si="72">J179+P179+V179</f>
        <v>0</v>
      </c>
      <c r="Y179" s="353">
        <f t="shared" ref="Y179:Y185" si="73">W179-X179</f>
        <v>0</v>
      </c>
      <c r="Z179" s="354">
        <v>0</v>
      </c>
      <c r="AA179" s="355"/>
      <c r="AB179" s="130"/>
      <c r="AC179" s="130"/>
      <c r="AD179" s="130"/>
      <c r="AE179" s="130"/>
      <c r="AF179" s="130"/>
      <c r="AG179" s="130"/>
    </row>
    <row r="180" spans="1:33" ht="30" customHeight="1" x14ac:dyDescent="0.3">
      <c r="A180" s="367" t="s">
        <v>77</v>
      </c>
      <c r="B180" s="368" t="s">
        <v>380</v>
      </c>
      <c r="C180" s="369" t="s">
        <v>381</v>
      </c>
      <c r="D180" s="121" t="s">
        <v>379</v>
      </c>
      <c r="E180" s="122"/>
      <c r="F180" s="123"/>
      <c r="G180" s="124">
        <f t="shared" si="65"/>
        <v>0</v>
      </c>
      <c r="H180" s="122"/>
      <c r="I180" s="123"/>
      <c r="J180" s="124">
        <f t="shared" si="66"/>
        <v>0</v>
      </c>
      <c r="K180" s="122"/>
      <c r="L180" s="123"/>
      <c r="M180" s="124">
        <f t="shared" si="67"/>
        <v>0</v>
      </c>
      <c r="N180" s="122"/>
      <c r="O180" s="123"/>
      <c r="P180" s="124">
        <f t="shared" si="68"/>
        <v>0</v>
      </c>
      <c r="Q180" s="122"/>
      <c r="R180" s="123"/>
      <c r="S180" s="124">
        <f t="shared" si="69"/>
        <v>0</v>
      </c>
      <c r="T180" s="122"/>
      <c r="U180" s="123"/>
      <c r="V180" s="351">
        <f t="shared" si="70"/>
        <v>0</v>
      </c>
      <c r="W180" s="358">
        <f t="shared" si="71"/>
        <v>0</v>
      </c>
      <c r="X180" s="126">
        <f t="shared" si="72"/>
        <v>0</v>
      </c>
      <c r="Y180" s="126">
        <f t="shared" si="73"/>
        <v>0</v>
      </c>
      <c r="Z180" s="127">
        <v>0</v>
      </c>
      <c r="AA180" s="128"/>
      <c r="AB180" s="130"/>
      <c r="AC180" s="130"/>
      <c r="AD180" s="130"/>
      <c r="AE180" s="130"/>
      <c r="AF180" s="130"/>
      <c r="AG180" s="130"/>
    </row>
    <row r="181" spans="1:33" ht="30" customHeight="1" x14ac:dyDescent="0.3">
      <c r="A181" s="367" t="s">
        <v>77</v>
      </c>
      <c r="B181" s="368" t="s">
        <v>382</v>
      </c>
      <c r="C181" s="369" t="s">
        <v>383</v>
      </c>
      <c r="D181" s="121" t="s">
        <v>384</v>
      </c>
      <c r="E181" s="370"/>
      <c r="F181" s="248"/>
      <c r="G181" s="124">
        <f t="shared" si="65"/>
        <v>0</v>
      </c>
      <c r="H181" s="370"/>
      <c r="I181" s="248"/>
      <c r="J181" s="124">
        <f t="shared" si="66"/>
        <v>0</v>
      </c>
      <c r="K181" s="122"/>
      <c r="L181" s="123"/>
      <c r="M181" s="124">
        <f t="shared" si="67"/>
        <v>0</v>
      </c>
      <c r="N181" s="122"/>
      <c r="O181" s="123"/>
      <c r="P181" s="124">
        <f t="shared" si="68"/>
        <v>0</v>
      </c>
      <c r="Q181" s="122"/>
      <c r="R181" s="123"/>
      <c r="S181" s="124">
        <f t="shared" si="69"/>
        <v>0</v>
      </c>
      <c r="T181" s="122"/>
      <c r="U181" s="123"/>
      <c r="V181" s="351">
        <f t="shared" si="70"/>
        <v>0</v>
      </c>
      <c r="W181" s="371">
        <f t="shared" si="71"/>
        <v>0</v>
      </c>
      <c r="X181" s="126">
        <f t="shared" si="72"/>
        <v>0</v>
      </c>
      <c r="Y181" s="126">
        <f t="shared" si="73"/>
        <v>0</v>
      </c>
      <c r="Z181" s="127">
        <v>0</v>
      </c>
      <c r="AA181" s="128"/>
      <c r="AB181" s="130"/>
      <c r="AC181" s="130"/>
      <c r="AD181" s="130"/>
      <c r="AE181" s="130"/>
      <c r="AF181" s="130"/>
      <c r="AG181" s="130"/>
    </row>
    <row r="182" spans="1:33" ht="30" customHeight="1" x14ac:dyDescent="0.3">
      <c r="A182" s="367" t="s">
        <v>77</v>
      </c>
      <c r="B182" s="368" t="s">
        <v>385</v>
      </c>
      <c r="C182" s="369" t="s">
        <v>386</v>
      </c>
      <c r="D182" s="121" t="s">
        <v>384</v>
      </c>
      <c r="E182" s="122"/>
      <c r="F182" s="123"/>
      <c r="G182" s="124">
        <f t="shared" si="65"/>
        <v>0</v>
      </c>
      <c r="H182" s="122"/>
      <c r="I182" s="123"/>
      <c r="J182" s="124">
        <f t="shared" si="66"/>
        <v>0</v>
      </c>
      <c r="K182" s="370"/>
      <c r="L182" s="248"/>
      <c r="M182" s="124">
        <f t="shared" si="67"/>
        <v>0</v>
      </c>
      <c r="N182" s="370"/>
      <c r="O182" s="248"/>
      <c r="P182" s="124">
        <f t="shared" si="68"/>
        <v>0</v>
      </c>
      <c r="Q182" s="370"/>
      <c r="R182" s="248"/>
      <c r="S182" s="124">
        <f t="shared" si="69"/>
        <v>0</v>
      </c>
      <c r="T182" s="370"/>
      <c r="U182" s="248"/>
      <c r="V182" s="351">
        <f t="shared" si="70"/>
        <v>0</v>
      </c>
      <c r="W182" s="371">
        <f t="shared" si="71"/>
        <v>0</v>
      </c>
      <c r="X182" s="126">
        <f t="shared" si="72"/>
        <v>0</v>
      </c>
      <c r="Y182" s="126">
        <f t="shared" si="73"/>
        <v>0</v>
      </c>
      <c r="Z182" s="127">
        <v>0</v>
      </c>
      <c r="AA182" s="128"/>
      <c r="AB182" s="130"/>
      <c r="AC182" s="130"/>
      <c r="AD182" s="130"/>
      <c r="AE182" s="130"/>
      <c r="AF182" s="130"/>
      <c r="AG182" s="130"/>
    </row>
    <row r="183" spans="1:33" ht="30" customHeight="1" x14ac:dyDescent="0.3">
      <c r="A183" s="367" t="s">
        <v>77</v>
      </c>
      <c r="B183" s="368" t="s">
        <v>387</v>
      </c>
      <c r="C183" s="369" t="s">
        <v>388</v>
      </c>
      <c r="D183" s="121" t="s">
        <v>384</v>
      </c>
      <c r="E183" s="122"/>
      <c r="F183" s="123"/>
      <c r="G183" s="124">
        <f t="shared" si="65"/>
        <v>0</v>
      </c>
      <c r="H183" s="122"/>
      <c r="I183" s="123"/>
      <c r="J183" s="124">
        <f t="shared" si="66"/>
        <v>0</v>
      </c>
      <c r="K183" s="122"/>
      <c r="L183" s="123"/>
      <c r="M183" s="124">
        <f t="shared" si="67"/>
        <v>0</v>
      </c>
      <c r="N183" s="122"/>
      <c r="O183" s="123"/>
      <c r="P183" s="124">
        <f t="shared" si="68"/>
        <v>0</v>
      </c>
      <c r="Q183" s="122"/>
      <c r="R183" s="123"/>
      <c r="S183" s="124">
        <f t="shared" si="69"/>
        <v>0</v>
      </c>
      <c r="T183" s="122"/>
      <c r="U183" s="123"/>
      <c r="V183" s="351">
        <f t="shared" si="70"/>
        <v>0</v>
      </c>
      <c r="W183" s="358">
        <f t="shared" si="71"/>
        <v>0</v>
      </c>
      <c r="X183" s="126">
        <f t="shared" si="72"/>
        <v>0</v>
      </c>
      <c r="Y183" s="126">
        <f t="shared" si="73"/>
        <v>0</v>
      </c>
      <c r="Z183" s="127">
        <v>0</v>
      </c>
      <c r="AA183" s="128"/>
      <c r="AB183" s="130"/>
      <c r="AC183" s="130"/>
      <c r="AD183" s="130"/>
      <c r="AE183" s="130"/>
      <c r="AF183" s="130"/>
      <c r="AG183" s="130"/>
    </row>
    <row r="184" spans="1:33" ht="30" customHeight="1" x14ac:dyDescent="0.3">
      <c r="A184" s="372" t="s">
        <v>77</v>
      </c>
      <c r="B184" s="373" t="s">
        <v>389</v>
      </c>
      <c r="C184" s="374" t="s">
        <v>390</v>
      </c>
      <c r="D184" s="133"/>
      <c r="E184" s="134"/>
      <c r="F184" s="135">
        <v>0.22</v>
      </c>
      <c r="G184" s="136">
        <f t="shared" si="65"/>
        <v>0</v>
      </c>
      <c r="H184" s="134"/>
      <c r="I184" s="135">
        <v>0.22</v>
      </c>
      <c r="J184" s="136">
        <f t="shared" si="66"/>
        <v>0</v>
      </c>
      <c r="K184" s="134"/>
      <c r="L184" s="135">
        <v>0.22</v>
      </c>
      <c r="M184" s="136">
        <f t="shared" si="67"/>
        <v>0</v>
      </c>
      <c r="N184" s="134"/>
      <c r="O184" s="135">
        <v>0.22</v>
      </c>
      <c r="P184" s="136">
        <f t="shared" si="68"/>
        <v>0</v>
      </c>
      <c r="Q184" s="134"/>
      <c r="R184" s="135">
        <v>0.22</v>
      </c>
      <c r="S184" s="136">
        <f t="shared" si="69"/>
        <v>0</v>
      </c>
      <c r="T184" s="134"/>
      <c r="U184" s="135">
        <v>0.22</v>
      </c>
      <c r="V184" s="375">
        <f t="shared" si="70"/>
        <v>0</v>
      </c>
      <c r="W184" s="376">
        <f t="shared" si="71"/>
        <v>0</v>
      </c>
      <c r="X184" s="377">
        <f t="shared" si="72"/>
        <v>0</v>
      </c>
      <c r="Y184" s="377">
        <f t="shared" si="73"/>
        <v>0</v>
      </c>
      <c r="Z184" s="378">
        <v>0</v>
      </c>
      <c r="AA184" s="151"/>
      <c r="AB184" s="7"/>
      <c r="AC184" s="7"/>
      <c r="AD184" s="7"/>
      <c r="AE184" s="7"/>
      <c r="AF184" s="7"/>
      <c r="AG184" s="7"/>
    </row>
    <row r="185" spans="1:33" ht="30" customHeight="1" x14ac:dyDescent="0.3">
      <c r="A185" s="171" t="s">
        <v>391</v>
      </c>
      <c r="B185" s="172"/>
      <c r="C185" s="173"/>
      <c r="D185" s="174"/>
      <c r="E185" s="178">
        <f>SUM(E179:E183)</f>
        <v>0</v>
      </c>
      <c r="F185" s="195"/>
      <c r="G185" s="178">
        <f>SUM(G179:G184)</f>
        <v>0</v>
      </c>
      <c r="H185" s="178">
        <f>SUM(H179:H183)</f>
        <v>0</v>
      </c>
      <c r="I185" s="195"/>
      <c r="J185" s="178">
        <f>SUM(J179:J184)</f>
        <v>0</v>
      </c>
      <c r="K185" s="178">
        <f>SUM(K179:K183)</f>
        <v>0</v>
      </c>
      <c r="L185" s="195"/>
      <c r="M185" s="178">
        <f>SUM(M179:M184)</f>
        <v>0</v>
      </c>
      <c r="N185" s="178">
        <f>SUM(N179:N183)</f>
        <v>0</v>
      </c>
      <c r="O185" s="195"/>
      <c r="P185" s="178">
        <f>SUM(P179:P184)</f>
        <v>0</v>
      </c>
      <c r="Q185" s="178">
        <f>SUM(Q179:Q183)</f>
        <v>0</v>
      </c>
      <c r="R185" s="195"/>
      <c r="S185" s="178">
        <f>SUM(S179:S184)</f>
        <v>0</v>
      </c>
      <c r="T185" s="178">
        <f>SUM(T179:T183)</f>
        <v>0</v>
      </c>
      <c r="U185" s="195"/>
      <c r="V185" s="379">
        <f>SUM(V179:V184)</f>
        <v>0</v>
      </c>
      <c r="W185" s="344">
        <f>SUM(W179:W184)</f>
        <v>0</v>
      </c>
      <c r="X185" s="345">
        <f>SUM(X179:X184)</f>
        <v>0</v>
      </c>
      <c r="Y185" s="345">
        <f t="shared" si="73"/>
        <v>0</v>
      </c>
      <c r="Z185" s="345">
        <v>0</v>
      </c>
      <c r="AA185" s="346"/>
      <c r="AB185" s="7"/>
      <c r="AC185" s="7"/>
      <c r="AD185" s="7"/>
      <c r="AE185" s="7"/>
      <c r="AF185" s="7"/>
      <c r="AG185" s="7"/>
    </row>
    <row r="186" spans="1:33" ht="30" customHeight="1" x14ac:dyDescent="0.3">
      <c r="A186" s="183" t="s">
        <v>72</v>
      </c>
      <c r="B186" s="184">
        <v>9</v>
      </c>
      <c r="C186" s="185" t="s">
        <v>392</v>
      </c>
      <c r="D186" s="18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380"/>
      <c r="X186" s="380"/>
      <c r="Y186" s="331"/>
      <c r="Z186" s="380"/>
      <c r="AA186" s="381"/>
      <c r="AB186" s="7"/>
      <c r="AC186" s="7"/>
      <c r="AD186" s="7"/>
      <c r="AE186" s="7"/>
      <c r="AF186" s="7"/>
      <c r="AG186" s="7"/>
    </row>
    <row r="187" spans="1:33" ht="30" customHeight="1" x14ac:dyDescent="0.3">
      <c r="A187" s="382" t="s">
        <v>77</v>
      </c>
      <c r="B187" s="383">
        <v>43839</v>
      </c>
      <c r="C187" s="384" t="s">
        <v>393</v>
      </c>
      <c r="D187" s="323" t="s">
        <v>150</v>
      </c>
      <c r="E187" s="385">
        <v>1</v>
      </c>
      <c r="F187" s="154">
        <v>30000</v>
      </c>
      <c r="G187" s="155">
        <f t="shared" ref="G187:G193" si="74">E187*F187</f>
        <v>30000</v>
      </c>
      <c r="H187" s="385">
        <v>1</v>
      </c>
      <c r="I187" s="154">
        <v>30000</v>
      </c>
      <c r="J187" s="155">
        <f t="shared" ref="J187:J192" si="75">H187*I187</f>
        <v>30000</v>
      </c>
      <c r="K187" s="153"/>
      <c r="L187" s="154"/>
      <c r="M187" s="155">
        <f>K187*L187</f>
        <v>0</v>
      </c>
      <c r="N187" s="153"/>
      <c r="O187" s="154"/>
      <c r="P187" s="155">
        <f>N187*O187</f>
        <v>0</v>
      </c>
      <c r="Q187" s="153"/>
      <c r="R187" s="154"/>
      <c r="S187" s="155">
        <f t="shared" ref="S187:S192" si="76">Q187*R187</f>
        <v>0</v>
      </c>
      <c r="T187" s="153"/>
      <c r="U187" s="154"/>
      <c r="V187" s="155">
        <f t="shared" ref="V187:V192" si="77">T187*U187</f>
        <v>0</v>
      </c>
      <c r="W187" s="353">
        <f t="shared" ref="W187:W193" si="78">G187+M187+S187</f>
        <v>30000</v>
      </c>
      <c r="X187" s="126">
        <f t="shared" ref="X187:X193" si="79">J187+P187+V187</f>
        <v>30000</v>
      </c>
      <c r="Y187" s="126">
        <f t="shared" ref="Y187:Y194" si="80">W187-X187</f>
        <v>0</v>
      </c>
      <c r="Z187" s="127">
        <f>Y187/W187</f>
        <v>0</v>
      </c>
      <c r="AA187" s="355"/>
      <c r="AB187" s="129"/>
      <c r="AC187" s="130"/>
      <c r="AD187" s="130"/>
      <c r="AE187" s="130"/>
      <c r="AF187" s="130"/>
      <c r="AG187" s="130"/>
    </row>
    <row r="188" spans="1:33" ht="30" customHeight="1" x14ac:dyDescent="0.3">
      <c r="A188" s="118" t="s">
        <v>77</v>
      </c>
      <c r="B188" s="386">
        <v>44236</v>
      </c>
      <c r="C188" s="192" t="s">
        <v>394</v>
      </c>
      <c r="D188" s="323" t="s">
        <v>150</v>
      </c>
      <c r="E188" s="350">
        <v>1</v>
      </c>
      <c r="F188" s="123">
        <v>129600</v>
      </c>
      <c r="G188" s="124">
        <f t="shared" si="74"/>
        <v>129600</v>
      </c>
      <c r="H188" s="350">
        <v>1</v>
      </c>
      <c r="I188" s="123">
        <v>129600</v>
      </c>
      <c r="J188" s="124">
        <f t="shared" si="75"/>
        <v>129600</v>
      </c>
      <c r="K188" s="122"/>
      <c r="L188" s="123"/>
      <c r="M188" s="124">
        <f>K188*L188</f>
        <v>0</v>
      </c>
      <c r="N188" s="122"/>
      <c r="O188" s="123"/>
      <c r="P188" s="124">
        <f>N188*O188</f>
        <v>0</v>
      </c>
      <c r="Q188" s="122"/>
      <c r="R188" s="123"/>
      <c r="S188" s="124">
        <f t="shared" si="76"/>
        <v>0</v>
      </c>
      <c r="T188" s="122"/>
      <c r="U188" s="123"/>
      <c r="V188" s="124">
        <f t="shared" si="77"/>
        <v>0</v>
      </c>
      <c r="W188" s="125">
        <f t="shared" si="78"/>
        <v>129600</v>
      </c>
      <c r="X188" s="126">
        <f t="shared" si="79"/>
        <v>129600</v>
      </c>
      <c r="Y188" s="126">
        <f t="shared" si="80"/>
        <v>0</v>
      </c>
      <c r="Z188" s="127">
        <f>Y188/W188</f>
        <v>0</v>
      </c>
      <c r="AA188" s="128"/>
      <c r="AB188" s="130"/>
      <c r="AC188" s="130"/>
      <c r="AD188" s="130"/>
      <c r="AE188" s="130"/>
      <c r="AF188" s="130"/>
      <c r="AG188" s="130"/>
    </row>
    <row r="189" spans="1:33" ht="30" customHeight="1" x14ac:dyDescent="0.3">
      <c r="A189" s="118" t="s">
        <v>77</v>
      </c>
      <c r="B189" s="386">
        <v>44264</v>
      </c>
      <c r="C189" s="192" t="s">
        <v>395</v>
      </c>
      <c r="D189" s="323" t="s">
        <v>150</v>
      </c>
      <c r="E189" s="350">
        <v>1</v>
      </c>
      <c r="F189" s="123">
        <v>71025</v>
      </c>
      <c r="G189" s="124">
        <f t="shared" si="74"/>
        <v>71025</v>
      </c>
      <c r="H189" s="350">
        <v>1</v>
      </c>
      <c r="I189" s="123">
        <v>71025</v>
      </c>
      <c r="J189" s="124">
        <f t="shared" si="75"/>
        <v>71025</v>
      </c>
      <c r="K189" s="122"/>
      <c r="L189" s="123"/>
      <c r="M189" s="124">
        <f>K189*L189</f>
        <v>0</v>
      </c>
      <c r="N189" s="122"/>
      <c r="O189" s="123"/>
      <c r="P189" s="124">
        <f>N189*O189</f>
        <v>0</v>
      </c>
      <c r="Q189" s="122"/>
      <c r="R189" s="123"/>
      <c r="S189" s="124">
        <f t="shared" si="76"/>
        <v>0</v>
      </c>
      <c r="T189" s="122"/>
      <c r="U189" s="123"/>
      <c r="V189" s="124">
        <f t="shared" si="77"/>
        <v>0</v>
      </c>
      <c r="W189" s="125">
        <f t="shared" si="78"/>
        <v>71025</v>
      </c>
      <c r="X189" s="126">
        <f t="shared" si="79"/>
        <v>71025</v>
      </c>
      <c r="Y189" s="126">
        <f t="shared" si="80"/>
        <v>0</v>
      </c>
      <c r="Z189" s="127">
        <f>Y189/W189</f>
        <v>0</v>
      </c>
      <c r="AA189" s="128"/>
      <c r="AB189" s="130"/>
      <c r="AC189" s="130"/>
      <c r="AD189" s="130"/>
      <c r="AE189" s="130"/>
      <c r="AF189" s="130"/>
      <c r="AG189" s="130"/>
    </row>
    <row r="190" spans="1:33" ht="30" customHeight="1" x14ac:dyDescent="0.3">
      <c r="A190" s="118" t="s">
        <v>77</v>
      </c>
      <c r="B190" s="386">
        <v>44295</v>
      </c>
      <c r="C190" s="192" t="s">
        <v>396</v>
      </c>
      <c r="D190" s="323" t="s">
        <v>80</v>
      </c>
      <c r="E190" s="350">
        <v>2</v>
      </c>
      <c r="F190" s="123">
        <v>30000</v>
      </c>
      <c r="G190" s="124">
        <f t="shared" si="74"/>
        <v>60000</v>
      </c>
      <c r="H190" s="350">
        <v>2</v>
      </c>
      <c r="I190" s="123">
        <v>30000</v>
      </c>
      <c r="J190" s="124">
        <f t="shared" si="75"/>
        <v>60000</v>
      </c>
      <c r="K190" s="122"/>
      <c r="L190" s="123"/>
      <c r="M190" s="124">
        <f>K190*L190</f>
        <v>0</v>
      </c>
      <c r="N190" s="122"/>
      <c r="O190" s="123"/>
      <c r="P190" s="124">
        <f>N190*O190</f>
        <v>0</v>
      </c>
      <c r="Q190" s="122"/>
      <c r="R190" s="123"/>
      <c r="S190" s="124">
        <f t="shared" si="76"/>
        <v>0</v>
      </c>
      <c r="T190" s="122"/>
      <c r="U190" s="123"/>
      <c r="V190" s="124">
        <f t="shared" si="77"/>
        <v>0</v>
      </c>
      <c r="W190" s="125">
        <f t="shared" si="78"/>
        <v>60000</v>
      </c>
      <c r="X190" s="126">
        <f t="shared" si="79"/>
        <v>60000</v>
      </c>
      <c r="Y190" s="126">
        <f t="shared" si="80"/>
        <v>0</v>
      </c>
      <c r="Z190" s="127">
        <f>Y190/W190</f>
        <v>0</v>
      </c>
      <c r="AA190" s="128"/>
      <c r="AB190" s="130"/>
      <c r="AC190" s="130"/>
      <c r="AD190" s="130"/>
      <c r="AE190" s="130"/>
      <c r="AF190" s="130"/>
      <c r="AG190" s="130"/>
    </row>
    <row r="191" spans="1:33" ht="30" customHeight="1" x14ac:dyDescent="0.3">
      <c r="A191" s="131" t="s">
        <v>77</v>
      </c>
      <c r="B191" s="386">
        <v>44325</v>
      </c>
      <c r="C191" s="169" t="s">
        <v>397</v>
      </c>
      <c r="D191" s="361" t="s">
        <v>398</v>
      </c>
      <c r="E191" s="365">
        <v>2</v>
      </c>
      <c r="F191" s="135">
        <v>15000</v>
      </c>
      <c r="G191" s="136">
        <f t="shared" si="74"/>
        <v>30000</v>
      </c>
      <c r="H191" s="365">
        <v>2</v>
      </c>
      <c r="I191" s="135">
        <v>15000</v>
      </c>
      <c r="J191" s="136">
        <f t="shared" si="75"/>
        <v>30000</v>
      </c>
      <c r="K191" s="134"/>
      <c r="L191" s="135"/>
      <c r="M191" s="136">
        <v>0</v>
      </c>
      <c r="N191" s="134"/>
      <c r="O191" s="135"/>
      <c r="P191" s="136">
        <v>0</v>
      </c>
      <c r="Q191" s="134"/>
      <c r="R191" s="135"/>
      <c r="S191" s="136">
        <f t="shared" si="76"/>
        <v>0</v>
      </c>
      <c r="T191" s="134"/>
      <c r="U191" s="135"/>
      <c r="V191" s="136">
        <f t="shared" si="77"/>
        <v>0</v>
      </c>
      <c r="W191" s="137">
        <f t="shared" si="78"/>
        <v>30000</v>
      </c>
      <c r="X191" s="126">
        <f t="shared" si="79"/>
        <v>30000</v>
      </c>
      <c r="Y191" s="126">
        <f t="shared" si="80"/>
        <v>0</v>
      </c>
      <c r="Z191" s="127">
        <f>Y191/W191</f>
        <v>0</v>
      </c>
      <c r="AA191" s="138"/>
      <c r="AB191" s="130"/>
      <c r="AC191" s="130"/>
      <c r="AD191" s="130"/>
      <c r="AE191" s="130"/>
      <c r="AF191" s="130"/>
      <c r="AG191" s="130"/>
    </row>
    <row r="192" spans="1:33" ht="30" customHeight="1" x14ac:dyDescent="0.3">
      <c r="A192" s="131" t="s">
        <v>77</v>
      </c>
      <c r="B192" s="386">
        <v>44356</v>
      </c>
      <c r="C192" s="169" t="s">
        <v>399</v>
      </c>
      <c r="D192" s="361" t="s">
        <v>150</v>
      </c>
      <c r="E192" s="365"/>
      <c r="F192" s="135"/>
      <c r="G192" s="136">
        <f t="shared" si="74"/>
        <v>0</v>
      </c>
      <c r="H192" s="122"/>
      <c r="I192" s="123">
        <v>0</v>
      </c>
      <c r="J192" s="124">
        <f t="shared" si="75"/>
        <v>0</v>
      </c>
      <c r="K192" s="122">
        <v>1</v>
      </c>
      <c r="L192" s="123">
        <v>1488000</v>
      </c>
      <c r="M192" s="387">
        <v>1488000</v>
      </c>
      <c r="N192" s="122">
        <v>1</v>
      </c>
      <c r="O192" s="123">
        <v>1489695.17</v>
      </c>
      <c r="P192" s="124">
        <v>1489695.17</v>
      </c>
      <c r="Q192" s="122"/>
      <c r="R192" s="123">
        <v>0.22</v>
      </c>
      <c r="S192" s="124">
        <f t="shared" si="76"/>
        <v>0</v>
      </c>
      <c r="T192" s="122"/>
      <c r="U192" s="123">
        <v>0.22</v>
      </c>
      <c r="V192" s="124">
        <f t="shared" si="77"/>
        <v>0</v>
      </c>
      <c r="W192" s="125">
        <f t="shared" si="78"/>
        <v>1488000</v>
      </c>
      <c r="X192" s="234">
        <f t="shared" si="79"/>
        <v>1489695.17</v>
      </c>
      <c r="Y192" s="125">
        <f t="shared" si="80"/>
        <v>-1695.1699999999255</v>
      </c>
      <c r="Z192" s="127">
        <v>0</v>
      </c>
      <c r="AA192" s="128"/>
      <c r="AB192" s="7"/>
      <c r="AC192" s="7"/>
      <c r="AD192" s="7"/>
      <c r="AE192" s="7"/>
      <c r="AF192" s="7"/>
      <c r="AG192" s="7"/>
    </row>
    <row r="193" spans="1:33" ht="30" customHeight="1" x14ac:dyDescent="0.3">
      <c r="A193" s="131" t="s">
        <v>77</v>
      </c>
      <c r="B193" s="386">
        <v>44386</v>
      </c>
      <c r="C193" s="363" t="s">
        <v>400</v>
      </c>
      <c r="D193" s="147"/>
      <c r="E193" s="134"/>
      <c r="F193" s="135">
        <v>0.22</v>
      </c>
      <c r="G193" s="136">
        <f t="shared" si="74"/>
        <v>0</v>
      </c>
      <c r="H193" s="388"/>
      <c r="I193" s="158"/>
      <c r="J193" s="159"/>
      <c r="K193" s="157"/>
      <c r="L193" s="158"/>
      <c r="M193" s="159"/>
      <c r="N193" s="157"/>
      <c r="O193" s="158"/>
      <c r="P193" s="159"/>
      <c r="Q193" s="157"/>
      <c r="R193" s="158"/>
      <c r="S193" s="159"/>
      <c r="T193" s="157"/>
      <c r="U193" s="158"/>
      <c r="V193" s="149"/>
      <c r="W193" s="125">
        <f t="shared" si="78"/>
        <v>0</v>
      </c>
      <c r="X193" s="234">
        <f t="shared" si="79"/>
        <v>0</v>
      </c>
      <c r="Y193" s="125">
        <f t="shared" si="80"/>
        <v>0</v>
      </c>
      <c r="Z193" s="127">
        <v>0</v>
      </c>
      <c r="AA193" s="389"/>
      <c r="AB193" s="7"/>
      <c r="AC193" s="7"/>
      <c r="AD193" s="7"/>
      <c r="AE193" s="7"/>
      <c r="AF193" s="7"/>
      <c r="AG193" s="7"/>
    </row>
    <row r="194" spans="1:33" ht="30" customHeight="1" x14ac:dyDescent="0.3">
      <c r="A194" s="171" t="s">
        <v>401</v>
      </c>
      <c r="B194" s="172"/>
      <c r="C194" s="173"/>
      <c r="D194" s="174"/>
      <c r="E194" s="178">
        <f>SUM(E187:E191)</f>
        <v>7</v>
      </c>
      <c r="F194" s="195"/>
      <c r="G194" s="177">
        <f>SUM(G187:G192)</f>
        <v>320625</v>
      </c>
      <c r="H194" s="178">
        <f>SUM(H187:H191)</f>
        <v>7</v>
      </c>
      <c r="I194" s="195"/>
      <c r="J194" s="177">
        <f>SUM(J187:J192)</f>
        <v>320625</v>
      </c>
      <c r="K194" s="196">
        <f>SUM(K187:K191)</f>
        <v>0</v>
      </c>
      <c r="L194" s="195"/>
      <c r="M194" s="177">
        <f>SUM(M187:M192)</f>
        <v>1488000</v>
      </c>
      <c r="N194" s="196">
        <f>SUM(N187:N191)</f>
        <v>0</v>
      </c>
      <c r="O194" s="195"/>
      <c r="P194" s="177">
        <f>SUM(P187:P192)</f>
        <v>1489695.17</v>
      </c>
      <c r="Q194" s="196">
        <f>SUM(Q187:Q191)</f>
        <v>0</v>
      </c>
      <c r="R194" s="195"/>
      <c r="S194" s="177">
        <f>SUM(S187:S192)</f>
        <v>0</v>
      </c>
      <c r="T194" s="196">
        <f>SUM(T187:T191)</f>
        <v>0</v>
      </c>
      <c r="U194" s="195"/>
      <c r="V194" s="179">
        <f>SUM(V187:V192)</f>
        <v>0</v>
      </c>
      <c r="W194" s="344">
        <f>SUM(W187:W192)</f>
        <v>1808625</v>
      </c>
      <c r="X194" s="345">
        <f>SUM(X187:X192)</f>
        <v>1810320.17</v>
      </c>
      <c r="Y194" s="345">
        <f t="shared" si="80"/>
        <v>-1695.1699999999255</v>
      </c>
      <c r="Z194" s="345">
        <f>Y194/W194</f>
        <v>-9.3727002557187115E-4</v>
      </c>
      <c r="AA194" s="346"/>
      <c r="AB194" s="7"/>
      <c r="AC194" s="7"/>
      <c r="AD194" s="7"/>
      <c r="AE194" s="7"/>
      <c r="AF194" s="7"/>
      <c r="AG194" s="7"/>
    </row>
    <row r="195" spans="1:33" ht="30" customHeight="1" x14ac:dyDescent="0.3">
      <c r="A195" s="183" t="s">
        <v>72</v>
      </c>
      <c r="B195" s="329">
        <v>10</v>
      </c>
      <c r="C195" s="366" t="s">
        <v>402</v>
      </c>
      <c r="D195" s="186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347"/>
      <c r="X195" s="347"/>
      <c r="Y195" s="187"/>
      <c r="Z195" s="347"/>
      <c r="AA195" s="348"/>
      <c r="AB195" s="7"/>
      <c r="AC195" s="7"/>
      <c r="AD195" s="7"/>
      <c r="AE195" s="7"/>
      <c r="AF195" s="7"/>
      <c r="AG195" s="7"/>
    </row>
    <row r="196" spans="1:33" ht="30" customHeight="1" x14ac:dyDescent="0.3">
      <c r="A196" s="118" t="s">
        <v>77</v>
      </c>
      <c r="B196" s="386">
        <v>43840</v>
      </c>
      <c r="C196" s="390" t="s">
        <v>403</v>
      </c>
      <c r="D196" s="349"/>
      <c r="E196" s="391"/>
      <c r="F196" s="166"/>
      <c r="G196" s="167">
        <f>E196*F196</f>
        <v>0</v>
      </c>
      <c r="H196" s="391"/>
      <c r="I196" s="166"/>
      <c r="J196" s="167">
        <f>H196*I196</f>
        <v>0</v>
      </c>
      <c r="K196" s="165"/>
      <c r="L196" s="166"/>
      <c r="M196" s="167">
        <f>K196*L196</f>
        <v>0</v>
      </c>
      <c r="N196" s="165"/>
      <c r="O196" s="166"/>
      <c r="P196" s="167">
        <f>N196*O196</f>
        <v>0</v>
      </c>
      <c r="Q196" s="165"/>
      <c r="R196" s="166"/>
      <c r="S196" s="167">
        <f>Q196*R196</f>
        <v>0</v>
      </c>
      <c r="T196" s="165"/>
      <c r="U196" s="166"/>
      <c r="V196" s="392">
        <f>T196*U196</f>
        <v>0</v>
      </c>
      <c r="W196" s="393">
        <f>G196+M196+S196</f>
        <v>0</v>
      </c>
      <c r="X196" s="353">
        <f>J196+P196+V196</f>
        <v>0</v>
      </c>
      <c r="Y196" s="353">
        <f t="shared" ref="Y196:Y201" si="81">W196-X196</f>
        <v>0</v>
      </c>
      <c r="Z196" s="354">
        <v>0</v>
      </c>
      <c r="AA196" s="394"/>
      <c r="AB196" s="130"/>
      <c r="AC196" s="130"/>
      <c r="AD196" s="130"/>
      <c r="AE196" s="130"/>
      <c r="AF196" s="130"/>
      <c r="AG196" s="130"/>
    </row>
    <row r="197" spans="1:33" ht="30" customHeight="1" x14ac:dyDescent="0.3">
      <c r="A197" s="118" t="s">
        <v>77</v>
      </c>
      <c r="B197" s="386">
        <v>43871</v>
      </c>
      <c r="C197" s="390" t="s">
        <v>403</v>
      </c>
      <c r="D197" s="323"/>
      <c r="E197" s="350"/>
      <c r="F197" s="123"/>
      <c r="G197" s="124">
        <f>E197*F197</f>
        <v>0</v>
      </c>
      <c r="H197" s="350"/>
      <c r="I197" s="123"/>
      <c r="J197" s="124">
        <f>H197*I197</f>
        <v>0</v>
      </c>
      <c r="K197" s="122"/>
      <c r="L197" s="123"/>
      <c r="M197" s="124">
        <f>K197*L197</f>
        <v>0</v>
      </c>
      <c r="N197" s="122"/>
      <c r="O197" s="123"/>
      <c r="P197" s="124">
        <f>N197*O197</f>
        <v>0</v>
      </c>
      <c r="Q197" s="122"/>
      <c r="R197" s="123"/>
      <c r="S197" s="124">
        <f>Q197*R197</f>
        <v>0</v>
      </c>
      <c r="T197" s="122"/>
      <c r="U197" s="123"/>
      <c r="V197" s="351">
        <f>T197*U197</f>
        <v>0</v>
      </c>
      <c r="W197" s="358">
        <f>G197+M197+S197</f>
        <v>0</v>
      </c>
      <c r="X197" s="126">
        <f>J197+P197+V197</f>
        <v>0</v>
      </c>
      <c r="Y197" s="126">
        <f t="shared" si="81"/>
        <v>0</v>
      </c>
      <c r="Z197" s="127">
        <v>0</v>
      </c>
      <c r="AA197" s="128"/>
      <c r="AB197" s="130"/>
      <c r="AC197" s="130"/>
      <c r="AD197" s="130"/>
      <c r="AE197" s="130"/>
      <c r="AF197" s="130"/>
      <c r="AG197" s="130"/>
    </row>
    <row r="198" spans="1:33" ht="30" customHeight="1" x14ac:dyDescent="0.3">
      <c r="A198" s="118" t="s">
        <v>77</v>
      </c>
      <c r="B198" s="386">
        <v>43900</v>
      </c>
      <c r="C198" s="390" t="s">
        <v>403</v>
      </c>
      <c r="D198" s="323"/>
      <c r="E198" s="350"/>
      <c r="F198" s="123"/>
      <c r="G198" s="124">
        <f>E198*F198</f>
        <v>0</v>
      </c>
      <c r="H198" s="350"/>
      <c r="I198" s="123"/>
      <c r="J198" s="124">
        <f>H198*I198</f>
        <v>0</v>
      </c>
      <c r="K198" s="122"/>
      <c r="L198" s="123"/>
      <c r="M198" s="124">
        <f>K198*L198</f>
        <v>0</v>
      </c>
      <c r="N198" s="122"/>
      <c r="O198" s="123"/>
      <c r="P198" s="124">
        <f>N198*O198</f>
        <v>0</v>
      </c>
      <c r="Q198" s="122"/>
      <c r="R198" s="123"/>
      <c r="S198" s="124">
        <f>Q198*R198</f>
        <v>0</v>
      </c>
      <c r="T198" s="122"/>
      <c r="U198" s="123"/>
      <c r="V198" s="351">
        <f>T198*U198</f>
        <v>0</v>
      </c>
      <c r="W198" s="358">
        <f>G198+M198+S198</f>
        <v>0</v>
      </c>
      <c r="X198" s="126">
        <f>J198+P198+V198</f>
        <v>0</v>
      </c>
      <c r="Y198" s="126">
        <f t="shared" si="81"/>
        <v>0</v>
      </c>
      <c r="Z198" s="127">
        <v>0</v>
      </c>
      <c r="AA198" s="128"/>
      <c r="AB198" s="130"/>
      <c r="AC198" s="130"/>
      <c r="AD198" s="130"/>
      <c r="AE198" s="130"/>
      <c r="AF198" s="130"/>
      <c r="AG198" s="130"/>
    </row>
    <row r="199" spans="1:33" ht="30" customHeight="1" x14ac:dyDescent="0.3">
      <c r="A199" s="131" t="s">
        <v>77</v>
      </c>
      <c r="B199" s="395">
        <v>43931</v>
      </c>
      <c r="C199" s="169" t="s">
        <v>404</v>
      </c>
      <c r="D199" s="361" t="s">
        <v>80</v>
      </c>
      <c r="E199" s="365"/>
      <c r="F199" s="135"/>
      <c r="G199" s="124">
        <f>E199*F199</f>
        <v>0</v>
      </c>
      <c r="H199" s="365"/>
      <c r="I199" s="135"/>
      <c r="J199" s="124">
        <f>H199*I199</f>
        <v>0</v>
      </c>
      <c r="K199" s="134"/>
      <c r="L199" s="135"/>
      <c r="M199" s="136">
        <f>K199*L199</f>
        <v>0</v>
      </c>
      <c r="N199" s="134"/>
      <c r="O199" s="135"/>
      <c r="P199" s="136">
        <f>N199*O199</f>
        <v>0</v>
      </c>
      <c r="Q199" s="134"/>
      <c r="R199" s="135"/>
      <c r="S199" s="136">
        <f>Q199*R199</f>
        <v>0</v>
      </c>
      <c r="T199" s="134"/>
      <c r="U199" s="135"/>
      <c r="V199" s="375">
        <f>T199*U199</f>
        <v>0</v>
      </c>
      <c r="W199" s="396">
        <f>G199+M199+S199</f>
        <v>0</v>
      </c>
      <c r="X199" s="126">
        <f>J199+P199+V199</f>
        <v>0</v>
      </c>
      <c r="Y199" s="126">
        <f t="shared" si="81"/>
        <v>0</v>
      </c>
      <c r="Z199" s="127">
        <v>0</v>
      </c>
      <c r="AA199" s="341"/>
      <c r="AB199" s="130"/>
      <c r="AC199" s="130"/>
      <c r="AD199" s="130"/>
      <c r="AE199" s="130"/>
      <c r="AF199" s="130"/>
      <c r="AG199" s="130"/>
    </row>
    <row r="200" spans="1:33" ht="30" customHeight="1" x14ac:dyDescent="0.3">
      <c r="A200" s="131" t="s">
        <v>77</v>
      </c>
      <c r="B200" s="397">
        <v>43961</v>
      </c>
      <c r="C200" s="363" t="s">
        <v>405</v>
      </c>
      <c r="D200" s="364"/>
      <c r="E200" s="134"/>
      <c r="F200" s="135">
        <v>0.22</v>
      </c>
      <c r="G200" s="136">
        <f>E200*F200</f>
        <v>0</v>
      </c>
      <c r="H200" s="134"/>
      <c r="I200" s="135">
        <v>0.22</v>
      </c>
      <c r="J200" s="136">
        <f>H200*I200</f>
        <v>0</v>
      </c>
      <c r="K200" s="134"/>
      <c r="L200" s="135">
        <v>0.22</v>
      </c>
      <c r="M200" s="136">
        <f>K200*L200</f>
        <v>0</v>
      </c>
      <c r="N200" s="134"/>
      <c r="O200" s="135">
        <v>0.22</v>
      </c>
      <c r="P200" s="136">
        <f>N200*O200</f>
        <v>0</v>
      </c>
      <c r="Q200" s="134"/>
      <c r="R200" s="135">
        <v>0.22</v>
      </c>
      <c r="S200" s="136">
        <f>Q200*R200</f>
        <v>0</v>
      </c>
      <c r="T200" s="134"/>
      <c r="U200" s="135">
        <v>0.22</v>
      </c>
      <c r="V200" s="375">
        <f>T200*U200</f>
        <v>0</v>
      </c>
      <c r="W200" s="376">
        <f>G200+M200+S200</f>
        <v>0</v>
      </c>
      <c r="X200" s="377">
        <f>J200+P200+V200</f>
        <v>0</v>
      </c>
      <c r="Y200" s="377">
        <f t="shared" si="81"/>
        <v>0</v>
      </c>
      <c r="Z200" s="378">
        <v>0</v>
      </c>
      <c r="AA200" s="398"/>
      <c r="AB200" s="7"/>
      <c r="AC200" s="7"/>
      <c r="AD200" s="7"/>
      <c r="AE200" s="7"/>
      <c r="AF200" s="7"/>
      <c r="AG200" s="7"/>
    </row>
    <row r="201" spans="1:33" ht="30" customHeight="1" x14ac:dyDescent="0.3">
      <c r="A201" s="171" t="s">
        <v>406</v>
      </c>
      <c r="B201" s="172"/>
      <c r="C201" s="173"/>
      <c r="D201" s="174"/>
      <c r="E201" s="178">
        <f>SUM(E196:E199)</f>
        <v>0</v>
      </c>
      <c r="F201" s="195"/>
      <c r="G201" s="177">
        <f>SUM(G196:G200)</f>
        <v>0</v>
      </c>
      <c r="H201" s="178">
        <f>SUM(H196:H199)</f>
        <v>0</v>
      </c>
      <c r="I201" s="195"/>
      <c r="J201" s="177">
        <f>SUM(J196:J200)</f>
        <v>0</v>
      </c>
      <c r="K201" s="196">
        <f>SUM(K196:K199)</f>
        <v>0</v>
      </c>
      <c r="L201" s="195"/>
      <c r="M201" s="177">
        <f>SUM(M196:M200)</f>
        <v>0</v>
      </c>
      <c r="N201" s="196">
        <f>SUM(N196:N199)</f>
        <v>0</v>
      </c>
      <c r="O201" s="195"/>
      <c r="P201" s="177">
        <f>SUM(P196:P200)</f>
        <v>0</v>
      </c>
      <c r="Q201" s="196">
        <f>SUM(Q196:Q199)</f>
        <v>0</v>
      </c>
      <c r="R201" s="195"/>
      <c r="S201" s="177">
        <f>SUM(S196:S200)</f>
        <v>0</v>
      </c>
      <c r="T201" s="196">
        <f>SUM(T196:T199)</f>
        <v>0</v>
      </c>
      <c r="U201" s="195"/>
      <c r="V201" s="179">
        <f>SUM(V196:V200)</f>
        <v>0</v>
      </c>
      <c r="W201" s="344">
        <f>SUM(W196:W200)</f>
        <v>0</v>
      </c>
      <c r="X201" s="345">
        <f>SUM(X196:X200)</f>
        <v>0</v>
      </c>
      <c r="Y201" s="345">
        <f t="shared" si="81"/>
        <v>0</v>
      </c>
      <c r="Z201" s="345">
        <v>0</v>
      </c>
      <c r="AA201" s="346"/>
      <c r="AB201" s="7"/>
      <c r="AC201" s="7"/>
      <c r="AD201" s="7"/>
      <c r="AE201" s="7"/>
      <c r="AF201" s="7"/>
      <c r="AG201" s="7"/>
    </row>
    <row r="202" spans="1:33" ht="30" customHeight="1" x14ac:dyDescent="0.3">
      <c r="A202" s="183" t="s">
        <v>72</v>
      </c>
      <c r="B202" s="329">
        <v>11</v>
      </c>
      <c r="C202" s="185" t="s">
        <v>407</v>
      </c>
      <c r="D202" s="186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347"/>
      <c r="X202" s="347"/>
      <c r="Y202" s="187"/>
      <c r="Z202" s="347"/>
      <c r="AA202" s="348"/>
      <c r="AB202" s="7"/>
      <c r="AC202" s="7"/>
      <c r="AD202" s="7"/>
      <c r="AE202" s="7"/>
      <c r="AF202" s="7"/>
      <c r="AG202" s="7"/>
    </row>
    <row r="203" spans="1:33" ht="30" customHeight="1" x14ac:dyDescent="0.3">
      <c r="A203" s="399" t="s">
        <v>77</v>
      </c>
      <c r="B203" s="386">
        <v>43841</v>
      </c>
      <c r="C203" s="390" t="s">
        <v>408</v>
      </c>
      <c r="D203" s="164" t="s">
        <v>119</v>
      </c>
      <c r="E203" s="165"/>
      <c r="F203" s="166"/>
      <c r="G203" s="167">
        <f>E203*F203</f>
        <v>0</v>
      </c>
      <c r="H203" s="165"/>
      <c r="I203" s="166"/>
      <c r="J203" s="167">
        <f>H203*I203</f>
        <v>0</v>
      </c>
      <c r="K203" s="165"/>
      <c r="L203" s="166"/>
      <c r="M203" s="167">
        <f>K203*L203</f>
        <v>0</v>
      </c>
      <c r="N203" s="165"/>
      <c r="O203" s="166"/>
      <c r="P203" s="167">
        <f>N203*O203</f>
        <v>0</v>
      </c>
      <c r="Q203" s="165"/>
      <c r="R203" s="166"/>
      <c r="S203" s="167">
        <f>Q203*R203</f>
        <v>0</v>
      </c>
      <c r="T203" s="165"/>
      <c r="U203" s="166"/>
      <c r="V203" s="392">
        <f>T203*U203</f>
        <v>0</v>
      </c>
      <c r="W203" s="393">
        <f>G203+M203+S203</f>
        <v>0</v>
      </c>
      <c r="X203" s="353">
        <f>J203+P203+V203</f>
        <v>0</v>
      </c>
      <c r="Y203" s="353">
        <f>W203-X203</f>
        <v>0</v>
      </c>
      <c r="Z203" s="354">
        <v>0</v>
      </c>
      <c r="AA203" s="394"/>
      <c r="AB203" s="130"/>
      <c r="AC203" s="130"/>
      <c r="AD203" s="130"/>
      <c r="AE203" s="130"/>
      <c r="AF203" s="130"/>
      <c r="AG203" s="130"/>
    </row>
    <row r="204" spans="1:33" ht="30" customHeight="1" x14ac:dyDescent="0.3">
      <c r="A204" s="400" t="s">
        <v>77</v>
      </c>
      <c r="B204" s="386">
        <v>43872</v>
      </c>
      <c r="C204" s="169" t="s">
        <v>408</v>
      </c>
      <c r="D204" s="133" t="s">
        <v>119</v>
      </c>
      <c r="E204" s="134"/>
      <c r="F204" s="135"/>
      <c r="G204" s="124">
        <f>E204*F204</f>
        <v>0</v>
      </c>
      <c r="H204" s="134"/>
      <c r="I204" s="135"/>
      <c r="J204" s="124">
        <f>H204*I204</f>
        <v>0</v>
      </c>
      <c r="K204" s="134"/>
      <c r="L204" s="135"/>
      <c r="M204" s="136">
        <f>K204*L204</f>
        <v>0</v>
      </c>
      <c r="N204" s="134"/>
      <c r="O204" s="135"/>
      <c r="P204" s="136">
        <f>N204*O204</f>
        <v>0</v>
      </c>
      <c r="Q204" s="134"/>
      <c r="R204" s="135"/>
      <c r="S204" s="136">
        <f>Q204*R204</f>
        <v>0</v>
      </c>
      <c r="T204" s="134"/>
      <c r="U204" s="135"/>
      <c r="V204" s="375">
        <f>T204*U204</f>
        <v>0</v>
      </c>
      <c r="W204" s="401">
        <f>G204+M204+S204</f>
        <v>0</v>
      </c>
      <c r="X204" s="377">
        <f>J204+P204+V204</f>
        <v>0</v>
      </c>
      <c r="Y204" s="377">
        <f>W204-X204</f>
        <v>0</v>
      </c>
      <c r="Z204" s="378">
        <v>0</v>
      </c>
      <c r="AA204" s="398"/>
      <c r="AB204" s="129"/>
      <c r="AC204" s="130"/>
      <c r="AD204" s="130"/>
      <c r="AE204" s="130"/>
      <c r="AF204" s="130"/>
      <c r="AG204" s="130"/>
    </row>
    <row r="205" spans="1:33" ht="30" customHeight="1" x14ac:dyDescent="0.3">
      <c r="A205" s="499" t="s">
        <v>409</v>
      </c>
      <c r="B205" s="500"/>
      <c r="C205" s="500"/>
      <c r="D205" s="501"/>
      <c r="E205" s="178">
        <f>SUM(E203:E204)</f>
        <v>0</v>
      </c>
      <c r="F205" s="195"/>
      <c r="G205" s="177">
        <f>SUM(G203:G204)</f>
        <v>0</v>
      </c>
      <c r="H205" s="178">
        <f>SUM(H203:H204)</f>
        <v>0</v>
      </c>
      <c r="I205" s="195"/>
      <c r="J205" s="177">
        <f>SUM(J203:J204)</f>
        <v>0</v>
      </c>
      <c r="K205" s="196">
        <f>SUM(K203:K204)</f>
        <v>0</v>
      </c>
      <c r="L205" s="195"/>
      <c r="M205" s="177">
        <f>SUM(M203:M204)</f>
        <v>0</v>
      </c>
      <c r="N205" s="196">
        <f>SUM(N203:N204)</f>
        <v>0</v>
      </c>
      <c r="O205" s="195"/>
      <c r="P205" s="177">
        <f>SUM(P203:P204)</f>
        <v>0</v>
      </c>
      <c r="Q205" s="196">
        <f>SUM(Q203:Q204)</f>
        <v>0</v>
      </c>
      <c r="R205" s="195"/>
      <c r="S205" s="177">
        <f>SUM(S203:S204)</f>
        <v>0</v>
      </c>
      <c r="T205" s="196">
        <f>SUM(T203:T204)</f>
        <v>0</v>
      </c>
      <c r="U205" s="195"/>
      <c r="V205" s="179">
        <f>SUM(V203:V204)</f>
        <v>0</v>
      </c>
      <c r="W205" s="344">
        <f>SUM(W203:W204)</f>
        <v>0</v>
      </c>
      <c r="X205" s="345">
        <f>SUM(X203:X204)</f>
        <v>0</v>
      </c>
      <c r="Y205" s="345">
        <f>W205-X205</f>
        <v>0</v>
      </c>
      <c r="Z205" s="345">
        <v>0</v>
      </c>
      <c r="AA205" s="346"/>
      <c r="AB205" s="7"/>
      <c r="AC205" s="7"/>
      <c r="AD205" s="7"/>
      <c r="AE205" s="7"/>
      <c r="AF205" s="7"/>
      <c r="AG205" s="7"/>
    </row>
    <row r="206" spans="1:33" ht="30" customHeight="1" x14ac:dyDescent="0.3">
      <c r="A206" s="328" t="s">
        <v>72</v>
      </c>
      <c r="B206" s="329">
        <v>12</v>
      </c>
      <c r="C206" s="330" t="s">
        <v>410</v>
      </c>
      <c r="D206" s="402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347"/>
      <c r="X206" s="347"/>
      <c r="Y206" s="187"/>
      <c r="Z206" s="347"/>
      <c r="AA206" s="348"/>
      <c r="AB206" s="7"/>
      <c r="AC206" s="7"/>
      <c r="AD206" s="7"/>
      <c r="AE206" s="7"/>
      <c r="AF206" s="7"/>
      <c r="AG206" s="7"/>
    </row>
    <row r="207" spans="1:33" ht="30" customHeight="1" x14ac:dyDescent="0.3">
      <c r="A207" s="162" t="s">
        <v>77</v>
      </c>
      <c r="B207" s="403">
        <v>43842</v>
      </c>
      <c r="C207" s="404" t="s">
        <v>411</v>
      </c>
      <c r="D207" s="349" t="s">
        <v>412</v>
      </c>
      <c r="E207" s="391"/>
      <c r="F207" s="166"/>
      <c r="G207" s="167">
        <f>E207*F207</f>
        <v>0</v>
      </c>
      <c r="H207" s="391"/>
      <c r="I207" s="166"/>
      <c r="J207" s="167">
        <f>H207*I207</f>
        <v>0</v>
      </c>
      <c r="K207" s="165"/>
      <c r="L207" s="166"/>
      <c r="M207" s="167">
        <f>K207*L207</f>
        <v>0</v>
      </c>
      <c r="N207" s="165"/>
      <c r="O207" s="166"/>
      <c r="P207" s="167">
        <f>N207*O207</f>
        <v>0</v>
      </c>
      <c r="Q207" s="165"/>
      <c r="R207" s="166"/>
      <c r="S207" s="167">
        <f>Q207*R207</f>
        <v>0</v>
      </c>
      <c r="T207" s="165"/>
      <c r="U207" s="166"/>
      <c r="V207" s="392">
        <f>T207*U207</f>
        <v>0</v>
      </c>
      <c r="W207" s="393">
        <f>G207+M207+S207</f>
        <v>0</v>
      </c>
      <c r="X207" s="353">
        <f>J207+P207+V207</f>
        <v>0</v>
      </c>
      <c r="Y207" s="353">
        <f>W207-X207</f>
        <v>0</v>
      </c>
      <c r="Z207" s="354">
        <v>0</v>
      </c>
      <c r="AA207" s="405"/>
      <c r="AB207" s="129"/>
      <c r="AC207" s="130"/>
      <c r="AD207" s="130"/>
      <c r="AE207" s="130"/>
      <c r="AF207" s="130"/>
      <c r="AG207" s="130"/>
    </row>
    <row r="208" spans="1:33" ht="30" customHeight="1" x14ac:dyDescent="0.3">
      <c r="A208" s="118" t="s">
        <v>77</v>
      </c>
      <c r="B208" s="386">
        <v>43873</v>
      </c>
      <c r="C208" s="192" t="s">
        <v>413</v>
      </c>
      <c r="D208" s="323" t="s">
        <v>379</v>
      </c>
      <c r="E208" s="350"/>
      <c r="F208" s="123"/>
      <c r="G208" s="124">
        <f>E208*F208</f>
        <v>0</v>
      </c>
      <c r="H208" s="350"/>
      <c r="I208" s="123"/>
      <c r="J208" s="124">
        <f>H208*I208</f>
        <v>0</v>
      </c>
      <c r="K208" s="122"/>
      <c r="L208" s="123"/>
      <c r="M208" s="124">
        <f>K208*L208</f>
        <v>0</v>
      </c>
      <c r="N208" s="122"/>
      <c r="O208" s="123"/>
      <c r="P208" s="124">
        <f>N208*O208</f>
        <v>0</v>
      </c>
      <c r="Q208" s="122"/>
      <c r="R208" s="123"/>
      <c r="S208" s="124">
        <f>Q208*R208</f>
        <v>0</v>
      </c>
      <c r="T208" s="122"/>
      <c r="U208" s="123"/>
      <c r="V208" s="351">
        <f>T208*U208</f>
        <v>0</v>
      </c>
      <c r="W208" s="406">
        <f>G208+M208+S208</f>
        <v>0</v>
      </c>
      <c r="X208" s="126">
        <f>J208+P208+V208</f>
        <v>0</v>
      </c>
      <c r="Y208" s="126">
        <f>W208-X208</f>
        <v>0</v>
      </c>
      <c r="Z208" s="127">
        <v>0</v>
      </c>
      <c r="AA208" s="407"/>
      <c r="AB208" s="130"/>
      <c r="AC208" s="130"/>
      <c r="AD208" s="130"/>
      <c r="AE208" s="130"/>
      <c r="AF208" s="130"/>
      <c r="AG208" s="130"/>
    </row>
    <row r="209" spans="1:33" ht="30" customHeight="1" x14ac:dyDescent="0.3">
      <c r="A209" s="131" t="s">
        <v>77</v>
      </c>
      <c r="B209" s="395">
        <v>43902</v>
      </c>
      <c r="C209" s="169" t="s">
        <v>414</v>
      </c>
      <c r="D209" s="361" t="s">
        <v>379</v>
      </c>
      <c r="E209" s="365"/>
      <c r="F209" s="135"/>
      <c r="G209" s="136">
        <f>E209*F209</f>
        <v>0</v>
      </c>
      <c r="H209" s="365"/>
      <c r="I209" s="135"/>
      <c r="J209" s="136">
        <f>H209*I209</f>
        <v>0</v>
      </c>
      <c r="K209" s="134"/>
      <c r="L209" s="135"/>
      <c r="M209" s="136">
        <f>K209*L209</f>
        <v>0</v>
      </c>
      <c r="N209" s="134"/>
      <c r="O209" s="135"/>
      <c r="P209" s="136">
        <f>N209*O209</f>
        <v>0</v>
      </c>
      <c r="Q209" s="134"/>
      <c r="R209" s="135"/>
      <c r="S209" s="136">
        <f>Q209*R209</f>
        <v>0</v>
      </c>
      <c r="T209" s="134"/>
      <c r="U209" s="135"/>
      <c r="V209" s="375">
        <f>T209*U209</f>
        <v>0</v>
      </c>
      <c r="W209" s="396">
        <f>G209+M209+S209</f>
        <v>0</v>
      </c>
      <c r="X209" s="126">
        <f>J209+P209+V209</f>
        <v>0</v>
      </c>
      <c r="Y209" s="126">
        <f>W209-X209</f>
        <v>0</v>
      </c>
      <c r="Z209" s="127">
        <v>0</v>
      </c>
      <c r="AA209" s="408"/>
      <c r="AB209" s="130"/>
      <c r="AC209" s="130"/>
      <c r="AD209" s="130"/>
      <c r="AE209" s="130"/>
      <c r="AF209" s="130"/>
      <c r="AG209" s="130"/>
    </row>
    <row r="210" spans="1:33" ht="30" customHeight="1" x14ac:dyDescent="0.3">
      <c r="A210" s="131" t="s">
        <v>77</v>
      </c>
      <c r="B210" s="395">
        <v>43933</v>
      </c>
      <c r="C210" s="363" t="s">
        <v>415</v>
      </c>
      <c r="D210" s="364"/>
      <c r="E210" s="365"/>
      <c r="F210" s="135">
        <v>0.22</v>
      </c>
      <c r="G210" s="136">
        <f>E210*F210</f>
        <v>0</v>
      </c>
      <c r="H210" s="365"/>
      <c r="I210" s="135">
        <v>0.22</v>
      </c>
      <c r="J210" s="136">
        <f>H210*I210</f>
        <v>0</v>
      </c>
      <c r="K210" s="134"/>
      <c r="L210" s="135">
        <v>0.22</v>
      </c>
      <c r="M210" s="136">
        <f>K210*L210</f>
        <v>0</v>
      </c>
      <c r="N210" s="134"/>
      <c r="O210" s="135">
        <v>0.22</v>
      </c>
      <c r="P210" s="136">
        <f>N210*O210</f>
        <v>0</v>
      </c>
      <c r="Q210" s="134"/>
      <c r="R210" s="135">
        <v>0.22</v>
      </c>
      <c r="S210" s="136">
        <f>Q210*R210</f>
        <v>0</v>
      </c>
      <c r="T210" s="134"/>
      <c r="U210" s="135">
        <v>0.22</v>
      </c>
      <c r="V210" s="375">
        <f>T210*U210</f>
        <v>0</v>
      </c>
      <c r="W210" s="376">
        <f>G210+M210+S210</f>
        <v>0</v>
      </c>
      <c r="X210" s="377">
        <f>J210+P210+V210</f>
        <v>0</v>
      </c>
      <c r="Y210" s="377">
        <f>W210-X210</f>
        <v>0</v>
      </c>
      <c r="Z210" s="378">
        <v>0</v>
      </c>
      <c r="AA210" s="151"/>
      <c r="AB210" s="7"/>
      <c r="AC210" s="7"/>
      <c r="AD210" s="7"/>
      <c r="AE210" s="7"/>
      <c r="AF210" s="7"/>
      <c r="AG210" s="7"/>
    </row>
    <row r="211" spans="1:33" ht="30" customHeight="1" x14ac:dyDescent="0.3">
      <c r="A211" s="171" t="s">
        <v>416</v>
      </c>
      <c r="B211" s="172"/>
      <c r="C211" s="173"/>
      <c r="D211" s="409"/>
      <c r="E211" s="178">
        <f>SUM(E207:E209)</f>
        <v>0</v>
      </c>
      <c r="F211" s="195"/>
      <c r="G211" s="177">
        <f>SUM(G207:G210)</f>
        <v>0</v>
      </c>
      <c r="H211" s="178">
        <f>SUM(H207:H209)</f>
        <v>0</v>
      </c>
      <c r="I211" s="195"/>
      <c r="J211" s="177">
        <f>SUM(J207:J210)</f>
        <v>0</v>
      </c>
      <c r="K211" s="196">
        <f>SUM(K207:K209)</f>
        <v>0</v>
      </c>
      <c r="L211" s="195"/>
      <c r="M211" s="177">
        <f>SUM(M207:M210)</f>
        <v>0</v>
      </c>
      <c r="N211" s="196">
        <f>SUM(N207:N209)</f>
        <v>0</v>
      </c>
      <c r="O211" s="195"/>
      <c r="P211" s="177">
        <f>SUM(P207:P210)</f>
        <v>0</v>
      </c>
      <c r="Q211" s="196">
        <f>SUM(Q207:Q209)</f>
        <v>0</v>
      </c>
      <c r="R211" s="195"/>
      <c r="S211" s="177">
        <f>SUM(S207:S210)</f>
        <v>0</v>
      </c>
      <c r="T211" s="196">
        <f>SUM(T207:T209)</f>
        <v>0</v>
      </c>
      <c r="U211" s="195"/>
      <c r="V211" s="179">
        <f>SUM(V207:V210)</f>
        <v>0</v>
      </c>
      <c r="W211" s="344">
        <f>SUM(W207:W210)</f>
        <v>0</v>
      </c>
      <c r="X211" s="345">
        <f>SUM(X207:X210)</f>
        <v>0</v>
      </c>
      <c r="Y211" s="345">
        <f>W211-X211</f>
        <v>0</v>
      </c>
      <c r="Z211" s="345">
        <v>0</v>
      </c>
      <c r="AA211" s="346"/>
      <c r="AB211" s="7"/>
      <c r="AC211" s="7"/>
      <c r="AD211" s="7"/>
      <c r="AE211" s="7"/>
      <c r="AF211" s="7"/>
      <c r="AG211" s="7"/>
    </row>
    <row r="212" spans="1:33" ht="30" customHeight="1" x14ac:dyDescent="0.3">
      <c r="A212" s="328" t="s">
        <v>72</v>
      </c>
      <c r="B212" s="410">
        <v>13</v>
      </c>
      <c r="C212" s="330" t="s">
        <v>417</v>
      </c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347"/>
      <c r="X212" s="347"/>
      <c r="Y212" s="187"/>
      <c r="Z212" s="347"/>
      <c r="AA212" s="348"/>
      <c r="AB212" s="6"/>
      <c r="AC212" s="7"/>
      <c r="AD212" s="7"/>
      <c r="AE212" s="7"/>
      <c r="AF212" s="7"/>
      <c r="AG212" s="7"/>
    </row>
    <row r="213" spans="1:33" ht="30" customHeight="1" x14ac:dyDescent="0.3">
      <c r="A213" s="107" t="s">
        <v>74</v>
      </c>
      <c r="B213" s="161" t="s">
        <v>418</v>
      </c>
      <c r="C213" s="411" t="s">
        <v>419</v>
      </c>
      <c r="D213" s="140"/>
      <c r="E213" s="141">
        <f>SUM(E214:E216)</f>
        <v>4</v>
      </c>
      <c r="F213" s="142"/>
      <c r="G213" s="143">
        <f>SUM(G214:G217)</f>
        <v>112000</v>
      </c>
      <c r="H213" s="141">
        <f>SUM(H214:H216)</f>
        <v>4</v>
      </c>
      <c r="I213" s="142"/>
      <c r="J213" s="143">
        <f>SUM(J214:J217)</f>
        <v>112000</v>
      </c>
      <c r="K213" s="141">
        <f>SUM(K214:K216)</f>
        <v>0</v>
      </c>
      <c r="L213" s="142"/>
      <c r="M213" s="143">
        <f>SUM(M214:M217)</f>
        <v>0</v>
      </c>
      <c r="N213" s="141">
        <f>SUM(N214:N216)</f>
        <v>0</v>
      </c>
      <c r="O213" s="142"/>
      <c r="P213" s="143">
        <f>SUM(P214:P217)</f>
        <v>0</v>
      </c>
      <c r="Q213" s="141">
        <f>SUM(Q214:Q216)</f>
        <v>0</v>
      </c>
      <c r="R213" s="142"/>
      <c r="S213" s="143">
        <f>SUM(S214:S217)</f>
        <v>0</v>
      </c>
      <c r="T213" s="141">
        <f>SUM(T214:T216)</f>
        <v>0</v>
      </c>
      <c r="U213" s="142"/>
      <c r="V213" s="412">
        <f>SUM(V214:V217)</f>
        <v>0</v>
      </c>
      <c r="W213" s="413">
        <f>SUM(W214:W217)</f>
        <v>112000</v>
      </c>
      <c r="X213" s="143">
        <f>SUM(X214:X217)</f>
        <v>112000</v>
      </c>
      <c r="Y213" s="143">
        <f t="shared" ref="Y213:Y239" si="82">W213-X213</f>
        <v>0</v>
      </c>
      <c r="Z213" s="143">
        <f>Y213/W213</f>
        <v>0</v>
      </c>
      <c r="AA213" s="145"/>
      <c r="AB213" s="117"/>
      <c r="AC213" s="117"/>
      <c r="AD213" s="117"/>
      <c r="AE213" s="117"/>
      <c r="AF213" s="117"/>
      <c r="AG213" s="117"/>
    </row>
    <row r="214" spans="1:33" ht="30" customHeight="1" x14ac:dyDescent="0.3">
      <c r="A214" s="118" t="s">
        <v>77</v>
      </c>
      <c r="B214" s="119" t="s">
        <v>420</v>
      </c>
      <c r="C214" s="414" t="s">
        <v>421</v>
      </c>
      <c r="D214" s="121" t="s">
        <v>422</v>
      </c>
      <c r="E214" s="122">
        <v>2</v>
      </c>
      <c r="F214" s="123">
        <v>28000</v>
      </c>
      <c r="G214" s="124">
        <f>E214*F214</f>
        <v>56000</v>
      </c>
      <c r="H214" s="122">
        <v>2</v>
      </c>
      <c r="I214" s="123">
        <v>28000</v>
      </c>
      <c r="J214" s="124">
        <f>H214*I214</f>
        <v>56000</v>
      </c>
      <c r="K214" s="122"/>
      <c r="L214" s="123"/>
      <c r="M214" s="124">
        <f>K214*L214</f>
        <v>0</v>
      </c>
      <c r="N214" s="122"/>
      <c r="O214" s="123"/>
      <c r="P214" s="124">
        <f>N214*O214</f>
        <v>0</v>
      </c>
      <c r="Q214" s="122"/>
      <c r="R214" s="123"/>
      <c r="S214" s="124">
        <f>Q214*R214</f>
        <v>0</v>
      </c>
      <c r="T214" s="122"/>
      <c r="U214" s="123"/>
      <c r="V214" s="351">
        <f>T214*U214</f>
        <v>0</v>
      </c>
      <c r="W214" s="358">
        <f>G214+M214+S214</f>
        <v>56000</v>
      </c>
      <c r="X214" s="126">
        <f>J214+P214+V214</f>
        <v>56000</v>
      </c>
      <c r="Y214" s="126">
        <f t="shared" si="82"/>
        <v>0</v>
      </c>
      <c r="Z214" s="127">
        <f>Y214/W214</f>
        <v>0</v>
      </c>
      <c r="AA214" s="128"/>
      <c r="AB214" s="130"/>
      <c r="AC214" s="130"/>
      <c r="AD214" s="130"/>
      <c r="AE214" s="130"/>
      <c r="AF214" s="130"/>
      <c r="AG214" s="130"/>
    </row>
    <row r="215" spans="1:33" ht="30" customHeight="1" x14ac:dyDescent="0.3">
      <c r="A215" s="118" t="s">
        <v>77</v>
      </c>
      <c r="B215" s="119" t="s">
        <v>423</v>
      </c>
      <c r="C215" s="415" t="s">
        <v>424</v>
      </c>
      <c r="D215" s="121" t="s">
        <v>422</v>
      </c>
      <c r="E215" s="122">
        <v>2</v>
      </c>
      <c r="F215" s="123">
        <v>28000</v>
      </c>
      <c r="G215" s="124">
        <f>E215*F215</f>
        <v>56000</v>
      </c>
      <c r="H215" s="122">
        <v>2</v>
      </c>
      <c r="I215" s="123">
        <v>28000</v>
      </c>
      <c r="J215" s="124">
        <f>H215*I215</f>
        <v>56000</v>
      </c>
      <c r="K215" s="122"/>
      <c r="L215" s="123"/>
      <c r="M215" s="124">
        <f>K215*L215</f>
        <v>0</v>
      </c>
      <c r="N215" s="122"/>
      <c r="O215" s="123"/>
      <c r="P215" s="124">
        <f>N215*O215</f>
        <v>0</v>
      </c>
      <c r="Q215" s="122"/>
      <c r="R215" s="123"/>
      <c r="S215" s="124">
        <f>Q215*R215</f>
        <v>0</v>
      </c>
      <c r="T215" s="122"/>
      <c r="U215" s="123"/>
      <c r="V215" s="351">
        <f>T215*U215</f>
        <v>0</v>
      </c>
      <c r="W215" s="358">
        <f>G215+M215+S215</f>
        <v>56000</v>
      </c>
      <c r="X215" s="126">
        <f>J215+P215+V215</f>
        <v>56000</v>
      </c>
      <c r="Y215" s="126">
        <f t="shared" si="82"/>
        <v>0</v>
      </c>
      <c r="Z215" s="127">
        <f>Y215/W215</f>
        <v>0</v>
      </c>
      <c r="AA215" s="128"/>
      <c r="AB215" s="130"/>
      <c r="AC215" s="130"/>
      <c r="AD215" s="130"/>
      <c r="AE215" s="130"/>
      <c r="AF215" s="130"/>
      <c r="AG215" s="130"/>
    </row>
    <row r="216" spans="1:33" ht="30" customHeight="1" x14ac:dyDescent="0.3">
      <c r="A216" s="118" t="s">
        <v>77</v>
      </c>
      <c r="B216" s="119" t="s">
        <v>425</v>
      </c>
      <c r="C216" s="415" t="s">
        <v>426</v>
      </c>
      <c r="D216" s="121" t="s">
        <v>150</v>
      </c>
      <c r="E216" s="122"/>
      <c r="F216" s="123"/>
      <c r="G216" s="124">
        <f>E216*F216</f>
        <v>0</v>
      </c>
      <c r="H216" s="122"/>
      <c r="I216" s="123"/>
      <c r="J216" s="124">
        <f>H216*I216</f>
        <v>0</v>
      </c>
      <c r="K216" s="122"/>
      <c r="L216" s="123"/>
      <c r="M216" s="124">
        <f>K216*L216</f>
        <v>0</v>
      </c>
      <c r="N216" s="122"/>
      <c r="O216" s="123"/>
      <c r="P216" s="124">
        <f>N216*O216</f>
        <v>0</v>
      </c>
      <c r="Q216" s="122"/>
      <c r="R216" s="123"/>
      <c r="S216" s="124">
        <f>Q216*R216</f>
        <v>0</v>
      </c>
      <c r="T216" s="122"/>
      <c r="U216" s="123"/>
      <c r="V216" s="351">
        <f>T216*U216</f>
        <v>0</v>
      </c>
      <c r="W216" s="358">
        <f>G216+M216+S216</f>
        <v>0</v>
      </c>
      <c r="X216" s="126">
        <f>J216+P216+V216</f>
        <v>0</v>
      </c>
      <c r="Y216" s="126">
        <f t="shared" si="82"/>
        <v>0</v>
      </c>
      <c r="Z216" s="127">
        <v>0</v>
      </c>
      <c r="AA216" s="128"/>
      <c r="AB216" s="130"/>
      <c r="AC216" s="130"/>
      <c r="AD216" s="130"/>
      <c r="AE216" s="130"/>
      <c r="AF216" s="130"/>
      <c r="AG216" s="130"/>
    </row>
    <row r="217" spans="1:33" ht="30" customHeight="1" x14ac:dyDescent="0.3">
      <c r="A217" s="146" t="s">
        <v>77</v>
      </c>
      <c r="B217" s="156" t="s">
        <v>427</v>
      </c>
      <c r="C217" s="415" t="s">
        <v>428</v>
      </c>
      <c r="D217" s="147"/>
      <c r="E217" s="148"/>
      <c r="F217" s="149">
        <v>0.22</v>
      </c>
      <c r="G217" s="150">
        <f>E217*F217</f>
        <v>0</v>
      </c>
      <c r="H217" s="148"/>
      <c r="I217" s="149">
        <v>0.22</v>
      </c>
      <c r="J217" s="150">
        <f>H217*I217</f>
        <v>0</v>
      </c>
      <c r="K217" s="148"/>
      <c r="L217" s="149">
        <v>0.22</v>
      </c>
      <c r="M217" s="150">
        <f>K217*L217</f>
        <v>0</v>
      </c>
      <c r="N217" s="148"/>
      <c r="O217" s="149">
        <v>0.22</v>
      </c>
      <c r="P217" s="150">
        <f>N217*O217</f>
        <v>0</v>
      </c>
      <c r="Q217" s="148"/>
      <c r="R217" s="149">
        <v>0.22</v>
      </c>
      <c r="S217" s="150">
        <f>Q217*R217</f>
        <v>0</v>
      </c>
      <c r="T217" s="148"/>
      <c r="U217" s="149">
        <v>0.22</v>
      </c>
      <c r="V217" s="416">
        <f>T217*U217</f>
        <v>0</v>
      </c>
      <c r="W217" s="376">
        <f>G217+M217+S217</f>
        <v>0</v>
      </c>
      <c r="X217" s="377">
        <f>J217+P217+V217</f>
        <v>0</v>
      </c>
      <c r="Y217" s="377">
        <f t="shared" si="82"/>
        <v>0</v>
      </c>
      <c r="Z217" s="378">
        <v>0</v>
      </c>
      <c r="AA217" s="151"/>
      <c r="AB217" s="130"/>
      <c r="AC217" s="130"/>
      <c r="AD217" s="130"/>
      <c r="AE217" s="130"/>
      <c r="AF217" s="130"/>
      <c r="AG217" s="130"/>
    </row>
    <row r="218" spans="1:33" ht="30" customHeight="1" x14ac:dyDescent="0.3">
      <c r="A218" s="417" t="s">
        <v>74</v>
      </c>
      <c r="B218" s="418" t="s">
        <v>418</v>
      </c>
      <c r="C218" s="343" t="s">
        <v>429</v>
      </c>
      <c r="D218" s="110"/>
      <c r="E218" s="111">
        <f>SUM(E219:E221)</f>
        <v>0</v>
      </c>
      <c r="F218" s="112"/>
      <c r="G218" s="113">
        <f>SUM(G219:G222)</f>
        <v>0</v>
      </c>
      <c r="H218" s="111">
        <f>SUM(H219:H221)</f>
        <v>0</v>
      </c>
      <c r="I218" s="112"/>
      <c r="J218" s="113">
        <f>SUM(J219:J222)</f>
        <v>0</v>
      </c>
      <c r="K218" s="111">
        <f>SUM(K219:K221)</f>
        <v>0</v>
      </c>
      <c r="L218" s="112"/>
      <c r="M218" s="113">
        <f>SUM(M219:M222)</f>
        <v>0</v>
      </c>
      <c r="N218" s="111">
        <f>SUM(N219:N221)</f>
        <v>0</v>
      </c>
      <c r="O218" s="112"/>
      <c r="P218" s="113">
        <f>SUM(P219:P222)</f>
        <v>0</v>
      </c>
      <c r="Q218" s="111">
        <f>SUM(Q219:Q221)</f>
        <v>0</v>
      </c>
      <c r="R218" s="112"/>
      <c r="S218" s="113">
        <f>SUM(S219:S222)</f>
        <v>0</v>
      </c>
      <c r="T218" s="111">
        <f>SUM(T219:T221)</f>
        <v>0</v>
      </c>
      <c r="U218" s="112"/>
      <c r="V218" s="113">
        <f>SUM(V219:V222)</f>
        <v>0</v>
      </c>
      <c r="W218" s="113">
        <f>SUM(W219:W222)</f>
        <v>0</v>
      </c>
      <c r="X218" s="113">
        <f>SUM(X219:X222)</f>
        <v>0</v>
      </c>
      <c r="Y218" s="113">
        <f t="shared" si="82"/>
        <v>0</v>
      </c>
      <c r="Z218" s="113">
        <v>0</v>
      </c>
      <c r="AA218" s="113"/>
      <c r="AB218" s="117"/>
      <c r="AC218" s="117"/>
      <c r="AD218" s="117"/>
      <c r="AE218" s="117"/>
      <c r="AF218" s="117"/>
      <c r="AG218" s="117"/>
    </row>
    <row r="219" spans="1:33" ht="30" customHeight="1" x14ac:dyDescent="0.3">
      <c r="A219" s="118" t="s">
        <v>77</v>
      </c>
      <c r="B219" s="119" t="s">
        <v>430</v>
      </c>
      <c r="C219" s="192" t="s">
        <v>431</v>
      </c>
      <c r="D219" s="121"/>
      <c r="E219" s="122"/>
      <c r="F219" s="123"/>
      <c r="G219" s="124">
        <f>E219*F219</f>
        <v>0</v>
      </c>
      <c r="H219" s="122"/>
      <c r="I219" s="123"/>
      <c r="J219" s="124">
        <f>H219*I219</f>
        <v>0</v>
      </c>
      <c r="K219" s="122"/>
      <c r="L219" s="123"/>
      <c r="M219" s="124">
        <f>K219*L219</f>
        <v>0</v>
      </c>
      <c r="N219" s="122"/>
      <c r="O219" s="123"/>
      <c r="P219" s="124">
        <f>N219*O219</f>
        <v>0</v>
      </c>
      <c r="Q219" s="122"/>
      <c r="R219" s="123"/>
      <c r="S219" s="124">
        <f>Q219*R219</f>
        <v>0</v>
      </c>
      <c r="T219" s="122"/>
      <c r="U219" s="123"/>
      <c r="V219" s="124">
        <f>T219*U219</f>
        <v>0</v>
      </c>
      <c r="W219" s="125">
        <f>G219+M219+S219</f>
        <v>0</v>
      </c>
      <c r="X219" s="126">
        <f>J219+P219+V219</f>
        <v>0</v>
      </c>
      <c r="Y219" s="126">
        <f t="shared" si="82"/>
        <v>0</v>
      </c>
      <c r="Z219" s="127">
        <v>0</v>
      </c>
      <c r="AA219" s="128"/>
      <c r="AB219" s="130"/>
      <c r="AC219" s="130"/>
      <c r="AD219" s="130"/>
      <c r="AE219" s="130"/>
      <c r="AF219" s="130"/>
      <c r="AG219" s="130"/>
    </row>
    <row r="220" spans="1:33" ht="30" customHeight="1" x14ac:dyDescent="0.3">
      <c r="A220" s="118" t="s">
        <v>77</v>
      </c>
      <c r="B220" s="119" t="s">
        <v>432</v>
      </c>
      <c r="C220" s="192" t="s">
        <v>431</v>
      </c>
      <c r="D220" s="121"/>
      <c r="E220" s="122"/>
      <c r="F220" s="123"/>
      <c r="G220" s="124">
        <f>E220*F220</f>
        <v>0</v>
      </c>
      <c r="H220" s="122"/>
      <c r="I220" s="123"/>
      <c r="J220" s="124">
        <f>H220*I220</f>
        <v>0</v>
      </c>
      <c r="K220" s="122"/>
      <c r="L220" s="123"/>
      <c r="M220" s="124">
        <f>K220*L220</f>
        <v>0</v>
      </c>
      <c r="N220" s="122"/>
      <c r="O220" s="123"/>
      <c r="P220" s="124">
        <f>N220*O220</f>
        <v>0</v>
      </c>
      <c r="Q220" s="122"/>
      <c r="R220" s="123"/>
      <c r="S220" s="124">
        <f>Q220*R220</f>
        <v>0</v>
      </c>
      <c r="T220" s="122"/>
      <c r="U220" s="123"/>
      <c r="V220" s="124">
        <f>T220*U220</f>
        <v>0</v>
      </c>
      <c r="W220" s="125">
        <f>G220+M220+S220</f>
        <v>0</v>
      </c>
      <c r="X220" s="126">
        <f>J220+P220+V220</f>
        <v>0</v>
      </c>
      <c r="Y220" s="126">
        <f t="shared" si="82"/>
        <v>0</v>
      </c>
      <c r="Z220" s="127">
        <v>0</v>
      </c>
      <c r="AA220" s="128"/>
      <c r="AB220" s="130"/>
      <c r="AC220" s="130"/>
      <c r="AD220" s="130"/>
      <c r="AE220" s="130"/>
      <c r="AF220" s="130"/>
      <c r="AG220" s="130"/>
    </row>
    <row r="221" spans="1:33" ht="30" customHeight="1" x14ac:dyDescent="0.3">
      <c r="A221" s="131" t="s">
        <v>77</v>
      </c>
      <c r="B221" s="132" t="s">
        <v>433</v>
      </c>
      <c r="C221" s="192" t="s">
        <v>431</v>
      </c>
      <c r="D221" s="133"/>
      <c r="E221" s="134"/>
      <c r="F221" s="135"/>
      <c r="G221" s="136">
        <f>E221*F221</f>
        <v>0</v>
      </c>
      <c r="H221" s="134"/>
      <c r="I221" s="135"/>
      <c r="J221" s="136">
        <f>H221*I221</f>
        <v>0</v>
      </c>
      <c r="K221" s="134"/>
      <c r="L221" s="135"/>
      <c r="M221" s="136">
        <f>K221*L221</f>
        <v>0</v>
      </c>
      <c r="N221" s="134"/>
      <c r="O221" s="135"/>
      <c r="P221" s="136">
        <f>N221*O221</f>
        <v>0</v>
      </c>
      <c r="Q221" s="134"/>
      <c r="R221" s="135"/>
      <c r="S221" s="136">
        <f>Q221*R221</f>
        <v>0</v>
      </c>
      <c r="T221" s="134"/>
      <c r="U221" s="135"/>
      <c r="V221" s="136">
        <f>T221*U221</f>
        <v>0</v>
      </c>
      <c r="W221" s="137">
        <f>G221+M221+S221</f>
        <v>0</v>
      </c>
      <c r="X221" s="126">
        <f>J221+P221+V221</f>
        <v>0</v>
      </c>
      <c r="Y221" s="126">
        <f t="shared" si="82"/>
        <v>0</v>
      </c>
      <c r="Z221" s="127">
        <v>0</v>
      </c>
      <c r="AA221" s="138"/>
      <c r="AB221" s="130"/>
      <c r="AC221" s="130"/>
      <c r="AD221" s="130"/>
      <c r="AE221" s="130"/>
      <c r="AF221" s="130"/>
      <c r="AG221" s="130"/>
    </row>
    <row r="222" spans="1:33" ht="30" customHeight="1" x14ac:dyDescent="0.3">
      <c r="A222" s="131" t="s">
        <v>77</v>
      </c>
      <c r="B222" s="132" t="s">
        <v>434</v>
      </c>
      <c r="C222" s="193" t="s">
        <v>435</v>
      </c>
      <c r="D222" s="147"/>
      <c r="E222" s="134"/>
      <c r="F222" s="135">
        <v>0.22</v>
      </c>
      <c r="G222" s="136">
        <f>E222*F222</f>
        <v>0</v>
      </c>
      <c r="H222" s="134"/>
      <c r="I222" s="135">
        <v>0.22</v>
      </c>
      <c r="J222" s="136">
        <f>H222*I222</f>
        <v>0</v>
      </c>
      <c r="K222" s="134"/>
      <c r="L222" s="135">
        <v>0.22</v>
      </c>
      <c r="M222" s="136">
        <f>K222*L222</f>
        <v>0</v>
      </c>
      <c r="N222" s="134"/>
      <c r="O222" s="135">
        <v>0.22</v>
      </c>
      <c r="P222" s="136">
        <f>N222*O222</f>
        <v>0</v>
      </c>
      <c r="Q222" s="134"/>
      <c r="R222" s="135">
        <v>0.22</v>
      </c>
      <c r="S222" s="136">
        <f>Q222*R222</f>
        <v>0</v>
      </c>
      <c r="T222" s="134"/>
      <c r="U222" s="135">
        <v>0.22</v>
      </c>
      <c r="V222" s="136">
        <f>T222*U222</f>
        <v>0</v>
      </c>
      <c r="W222" s="137">
        <f>G222+M222+S222</f>
        <v>0</v>
      </c>
      <c r="X222" s="126">
        <f>J222+P222+V222</f>
        <v>0</v>
      </c>
      <c r="Y222" s="126">
        <f t="shared" si="82"/>
        <v>0</v>
      </c>
      <c r="Z222" s="127">
        <v>0</v>
      </c>
      <c r="AA222" s="151"/>
      <c r="AB222" s="130"/>
      <c r="AC222" s="130"/>
      <c r="AD222" s="130"/>
      <c r="AE222" s="130"/>
      <c r="AF222" s="130"/>
      <c r="AG222" s="130"/>
    </row>
    <row r="223" spans="1:33" ht="30" customHeight="1" x14ac:dyDescent="0.3">
      <c r="A223" s="107" t="s">
        <v>74</v>
      </c>
      <c r="B223" s="161" t="s">
        <v>436</v>
      </c>
      <c r="C223" s="343" t="s">
        <v>437</v>
      </c>
      <c r="D223" s="140"/>
      <c r="E223" s="141">
        <f>SUM(E224:E226)</f>
        <v>0</v>
      </c>
      <c r="F223" s="142"/>
      <c r="G223" s="143">
        <f>SUM(G224:G226)</f>
        <v>0</v>
      </c>
      <c r="H223" s="141">
        <f>SUM(H224:H226)</f>
        <v>0</v>
      </c>
      <c r="I223" s="142"/>
      <c r="J223" s="143">
        <f>SUM(J224:J226)</f>
        <v>0</v>
      </c>
      <c r="K223" s="141">
        <f>SUM(K224:K226)</f>
        <v>0</v>
      </c>
      <c r="L223" s="142"/>
      <c r="M223" s="143">
        <f>SUM(M224:M226)</f>
        <v>0</v>
      </c>
      <c r="N223" s="141">
        <f>SUM(N224:N226)</f>
        <v>0</v>
      </c>
      <c r="O223" s="142"/>
      <c r="P223" s="143">
        <f>SUM(P224:P226)</f>
        <v>0</v>
      </c>
      <c r="Q223" s="141">
        <f>SUM(Q224:Q226)</f>
        <v>0</v>
      </c>
      <c r="R223" s="142"/>
      <c r="S223" s="143">
        <f>SUM(S224:S226)</f>
        <v>0</v>
      </c>
      <c r="T223" s="141">
        <f>SUM(T224:T226)</f>
        <v>0</v>
      </c>
      <c r="U223" s="142"/>
      <c r="V223" s="143">
        <f>SUM(V224:V226)</f>
        <v>0</v>
      </c>
      <c r="W223" s="143">
        <f>SUM(W224:W226)</f>
        <v>0</v>
      </c>
      <c r="X223" s="143">
        <f>SUM(X224:X226)</f>
        <v>0</v>
      </c>
      <c r="Y223" s="143">
        <f t="shared" si="82"/>
        <v>0</v>
      </c>
      <c r="Z223" s="143">
        <v>0</v>
      </c>
      <c r="AA223" s="419"/>
      <c r="AB223" s="117"/>
      <c r="AC223" s="117"/>
      <c r="AD223" s="117"/>
      <c r="AE223" s="117"/>
      <c r="AF223" s="117"/>
      <c r="AG223" s="117"/>
    </row>
    <row r="224" spans="1:33" ht="30" customHeight="1" x14ac:dyDescent="0.3">
      <c r="A224" s="118" t="s">
        <v>77</v>
      </c>
      <c r="B224" s="119" t="s">
        <v>438</v>
      </c>
      <c r="C224" s="192" t="s">
        <v>439</v>
      </c>
      <c r="D224" s="121"/>
      <c r="E224" s="122"/>
      <c r="F224" s="123"/>
      <c r="G224" s="124">
        <f>E224*F224</f>
        <v>0</v>
      </c>
      <c r="H224" s="122"/>
      <c r="I224" s="123"/>
      <c r="J224" s="124">
        <f>H224*I224</f>
        <v>0</v>
      </c>
      <c r="K224" s="122"/>
      <c r="L224" s="123"/>
      <c r="M224" s="124">
        <f>K224*L224</f>
        <v>0</v>
      </c>
      <c r="N224" s="122"/>
      <c r="O224" s="123"/>
      <c r="P224" s="124">
        <f>N224*O224</f>
        <v>0</v>
      </c>
      <c r="Q224" s="122"/>
      <c r="R224" s="123"/>
      <c r="S224" s="124">
        <f>Q224*R224</f>
        <v>0</v>
      </c>
      <c r="T224" s="122"/>
      <c r="U224" s="123"/>
      <c r="V224" s="124">
        <f>T224*U224</f>
        <v>0</v>
      </c>
      <c r="W224" s="125">
        <f>G224+M224+S224</f>
        <v>0</v>
      </c>
      <c r="X224" s="126">
        <f>J224+P224+V224</f>
        <v>0</v>
      </c>
      <c r="Y224" s="126">
        <f t="shared" si="82"/>
        <v>0</v>
      </c>
      <c r="Z224" s="127">
        <v>0</v>
      </c>
      <c r="AA224" s="407"/>
      <c r="AB224" s="130"/>
      <c r="AC224" s="130"/>
      <c r="AD224" s="130"/>
      <c r="AE224" s="130"/>
      <c r="AF224" s="130"/>
      <c r="AG224" s="130"/>
    </row>
    <row r="225" spans="1:33" ht="30" customHeight="1" x14ac:dyDescent="0.3">
      <c r="A225" s="118" t="s">
        <v>77</v>
      </c>
      <c r="B225" s="119" t="s">
        <v>440</v>
      </c>
      <c r="C225" s="192" t="s">
        <v>439</v>
      </c>
      <c r="D225" s="121"/>
      <c r="E225" s="122"/>
      <c r="F225" s="123"/>
      <c r="G225" s="124">
        <f>E225*F225</f>
        <v>0</v>
      </c>
      <c r="H225" s="122"/>
      <c r="I225" s="123"/>
      <c r="J225" s="124">
        <f>H225*I225</f>
        <v>0</v>
      </c>
      <c r="K225" s="122"/>
      <c r="L225" s="123"/>
      <c r="M225" s="124">
        <f>K225*L225</f>
        <v>0</v>
      </c>
      <c r="N225" s="122"/>
      <c r="O225" s="123"/>
      <c r="P225" s="124">
        <f>N225*O225</f>
        <v>0</v>
      </c>
      <c r="Q225" s="122"/>
      <c r="R225" s="123"/>
      <c r="S225" s="124">
        <f>Q225*R225</f>
        <v>0</v>
      </c>
      <c r="T225" s="122"/>
      <c r="U225" s="123"/>
      <c r="V225" s="124">
        <f>T225*U225</f>
        <v>0</v>
      </c>
      <c r="W225" s="125">
        <f>G225+M225+S225</f>
        <v>0</v>
      </c>
      <c r="X225" s="126">
        <f>J225+P225+V225</f>
        <v>0</v>
      </c>
      <c r="Y225" s="126">
        <f t="shared" si="82"/>
        <v>0</v>
      </c>
      <c r="Z225" s="127">
        <v>0</v>
      </c>
      <c r="AA225" s="407"/>
      <c r="AB225" s="130"/>
      <c r="AC225" s="130"/>
      <c r="AD225" s="130"/>
      <c r="AE225" s="130"/>
      <c r="AF225" s="130"/>
      <c r="AG225" s="130"/>
    </row>
    <row r="226" spans="1:33" ht="30" customHeight="1" x14ac:dyDescent="0.3">
      <c r="A226" s="131" t="s">
        <v>77</v>
      </c>
      <c r="B226" s="132" t="s">
        <v>441</v>
      </c>
      <c r="C226" s="169" t="s">
        <v>439</v>
      </c>
      <c r="D226" s="133"/>
      <c r="E226" s="134"/>
      <c r="F226" s="135"/>
      <c r="G226" s="136">
        <f>E226*F226</f>
        <v>0</v>
      </c>
      <c r="H226" s="134"/>
      <c r="I226" s="135"/>
      <c r="J226" s="136">
        <f>H226*I226</f>
        <v>0</v>
      </c>
      <c r="K226" s="134"/>
      <c r="L226" s="135"/>
      <c r="M226" s="136">
        <f>K226*L226</f>
        <v>0</v>
      </c>
      <c r="N226" s="134"/>
      <c r="O226" s="135"/>
      <c r="P226" s="136">
        <f>N226*O226</f>
        <v>0</v>
      </c>
      <c r="Q226" s="134"/>
      <c r="R226" s="135"/>
      <c r="S226" s="136">
        <f>Q226*R226</f>
        <v>0</v>
      </c>
      <c r="T226" s="134"/>
      <c r="U226" s="135"/>
      <c r="V226" s="136">
        <f>T226*U226</f>
        <v>0</v>
      </c>
      <c r="W226" s="137">
        <f>G226+M226+S226</f>
        <v>0</v>
      </c>
      <c r="X226" s="126">
        <f>J226+P226+V226</f>
        <v>0</v>
      </c>
      <c r="Y226" s="126">
        <f t="shared" si="82"/>
        <v>0</v>
      </c>
      <c r="Z226" s="127">
        <v>0</v>
      </c>
      <c r="AA226" s="408"/>
      <c r="AB226" s="130"/>
      <c r="AC226" s="130"/>
      <c r="AD226" s="130"/>
      <c r="AE226" s="130"/>
      <c r="AF226" s="130"/>
      <c r="AG226" s="130"/>
    </row>
    <row r="227" spans="1:33" ht="30" customHeight="1" x14ac:dyDescent="0.3">
      <c r="A227" s="107" t="s">
        <v>74</v>
      </c>
      <c r="B227" s="161" t="s">
        <v>442</v>
      </c>
      <c r="C227" s="420" t="s">
        <v>417</v>
      </c>
      <c r="D227" s="140"/>
      <c r="E227" s="141">
        <f>SUM(E228:E238)</f>
        <v>17</v>
      </c>
      <c r="F227" s="142"/>
      <c r="G227" s="143">
        <f>SUM(G228:G238)</f>
        <v>145600</v>
      </c>
      <c r="H227" s="141">
        <f>SUM(H228:H238)</f>
        <v>16</v>
      </c>
      <c r="I227" s="142"/>
      <c r="J227" s="143">
        <f>SUM(J228:J238)</f>
        <v>145324</v>
      </c>
      <c r="K227" s="141">
        <f>SUM(K228:K234)</f>
        <v>0</v>
      </c>
      <c r="L227" s="142"/>
      <c r="M227" s="143">
        <f>SUM(M228:M235)</f>
        <v>0</v>
      </c>
      <c r="N227" s="141">
        <f>SUM(N228:N234)</f>
        <v>0</v>
      </c>
      <c r="O227" s="142"/>
      <c r="P227" s="143">
        <f>SUM(P228:P235)</f>
        <v>0</v>
      </c>
      <c r="Q227" s="141">
        <f>SUM(Q228:Q234)</f>
        <v>0</v>
      </c>
      <c r="R227" s="142"/>
      <c r="S227" s="143">
        <f>SUM(S228:S235)</f>
        <v>0</v>
      </c>
      <c r="T227" s="141">
        <f>SUM(T228:T234)</f>
        <v>0</v>
      </c>
      <c r="U227" s="142"/>
      <c r="V227" s="143">
        <f>SUM(V228:V235)</f>
        <v>0</v>
      </c>
      <c r="W227" s="143">
        <f>SUM(W228:W238)</f>
        <v>145600</v>
      </c>
      <c r="X227" s="143">
        <f>SUM(X228:X238)</f>
        <v>145324</v>
      </c>
      <c r="Y227" s="143">
        <f t="shared" si="82"/>
        <v>276</v>
      </c>
      <c r="Z227" s="143">
        <f t="shared" ref="Z227:Z237" si="83">Y227/W227</f>
        <v>1.8956043956043955E-3</v>
      </c>
      <c r="AA227" s="419"/>
      <c r="AB227" s="117"/>
      <c r="AC227" s="117"/>
      <c r="AD227" s="117"/>
      <c r="AE227" s="117"/>
      <c r="AF227" s="117"/>
      <c r="AG227" s="117"/>
    </row>
    <row r="228" spans="1:33" ht="30" customHeight="1" x14ac:dyDescent="0.3">
      <c r="A228" s="118" t="s">
        <v>77</v>
      </c>
      <c r="B228" s="119" t="s">
        <v>443</v>
      </c>
      <c r="C228" s="192" t="s">
        <v>444</v>
      </c>
      <c r="D228" s="349" t="s">
        <v>80</v>
      </c>
      <c r="E228" s="350">
        <v>2</v>
      </c>
      <c r="F228" s="123">
        <v>150</v>
      </c>
      <c r="G228" s="124">
        <f t="shared" ref="G228:G238" si="84">E228*F228</f>
        <v>300</v>
      </c>
      <c r="H228" s="350">
        <v>1</v>
      </c>
      <c r="I228" s="123">
        <v>24</v>
      </c>
      <c r="J228" s="124">
        <f t="shared" ref="J228:J237" si="85">H228*I228</f>
        <v>24</v>
      </c>
      <c r="K228" s="122"/>
      <c r="L228" s="123"/>
      <c r="M228" s="124">
        <f t="shared" ref="M228:M235" si="86">K228*L228</f>
        <v>0</v>
      </c>
      <c r="N228" s="122"/>
      <c r="O228" s="123"/>
      <c r="P228" s="124">
        <f t="shared" ref="P228:P235" si="87">N228*O228</f>
        <v>0</v>
      </c>
      <c r="Q228" s="122"/>
      <c r="R228" s="123"/>
      <c r="S228" s="124">
        <f t="shared" ref="S228:S235" si="88">Q228*R228</f>
        <v>0</v>
      </c>
      <c r="T228" s="122"/>
      <c r="U228" s="123"/>
      <c r="V228" s="124">
        <f t="shared" ref="V228:V235" si="89">T228*U228</f>
        <v>0</v>
      </c>
      <c r="W228" s="125">
        <f t="shared" ref="W228:W238" si="90">G228+M228+S228</f>
        <v>300</v>
      </c>
      <c r="X228" s="126">
        <f t="shared" ref="X228:X238" si="91">J228+P228+V228</f>
        <v>24</v>
      </c>
      <c r="Y228" s="126">
        <f t="shared" si="82"/>
        <v>276</v>
      </c>
      <c r="Z228" s="127">
        <f t="shared" si="83"/>
        <v>0.92</v>
      </c>
      <c r="AA228" s="407"/>
      <c r="AB228" s="130"/>
      <c r="AC228" s="130"/>
      <c r="AD228" s="130"/>
      <c r="AE228" s="130"/>
      <c r="AF228" s="130"/>
      <c r="AG228" s="130"/>
    </row>
    <row r="229" spans="1:33" ht="30" customHeight="1" x14ac:dyDescent="0.3">
      <c r="A229" s="118" t="s">
        <v>77</v>
      </c>
      <c r="B229" s="119" t="s">
        <v>445</v>
      </c>
      <c r="C229" s="421" t="s">
        <v>446</v>
      </c>
      <c r="D229" s="422" t="s">
        <v>447</v>
      </c>
      <c r="E229" s="247">
        <v>5</v>
      </c>
      <c r="F229" s="423">
        <v>7260</v>
      </c>
      <c r="G229" s="357">
        <f t="shared" si="84"/>
        <v>36300</v>
      </c>
      <c r="H229" s="247">
        <v>5</v>
      </c>
      <c r="I229" s="423">
        <v>7260</v>
      </c>
      <c r="J229" s="357">
        <f t="shared" si="85"/>
        <v>36300</v>
      </c>
      <c r="K229" s="122"/>
      <c r="L229" s="123"/>
      <c r="M229" s="124">
        <f t="shared" si="86"/>
        <v>0</v>
      </c>
      <c r="N229" s="122"/>
      <c r="O229" s="123"/>
      <c r="P229" s="124">
        <f t="shared" si="87"/>
        <v>0</v>
      </c>
      <c r="Q229" s="122"/>
      <c r="R229" s="123"/>
      <c r="S229" s="124">
        <f t="shared" si="88"/>
        <v>0</v>
      </c>
      <c r="T229" s="122"/>
      <c r="U229" s="123"/>
      <c r="V229" s="124">
        <f t="shared" si="89"/>
        <v>0</v>
      </c>
      <c r="W229" s="137">
        <f t="shared" si="90"/>
        <v>36300</v>
      </c>
      <c r="X229" s="126">
        <f t="shared" si="91"/>
        <v>36300</v>
      </c>
      <c r="Y229" s="126">
        <f t="shared" si="82"/>
        <v>0</v>
      </c>
      <c r="Z229" s="127">
        <f t="shared" si="83"/>
        <v>0</v>
      </c>
      <c r="AA229" s="407"/>
      <c r="AB229" s="130"/>
      <c r="AC229" s="130"/>
      <c r="AD229" s="130"/>
      <c r="AE229" s="130"/>
      <c r="AF229" s="130"/>
      <c r="AG229" s="130"/>
    </row>
    <row r="230" spans="1:33" ht="30" customHeight="1" x14ac:dyDescent="0.3">
      <c r="A230" s="118" t="s">
        <v>77</v>
      </c>
      <c r="B230" s="119" t="s">
        <v>448</v>
      </c>
      <c r="C230" s="421" t="s">
        <v>449</v>
      </c>
      <c r="D230" s="422" t="s">
        <v>450</v>
      </c>
      <c r="E230" s="247">
        <v>3</v>
      </c>
      <c r="F230" s="423">
        <v>3300</v>
      </c>
      <c r="G230" s="357">
        <f t="shared" si="84"/>
        <v>9900</v>
      </c>
      <c r="H230" s="247">
        <v>3</v>
      </c>
      <c r="I230" s="423">
        <v>3300</v>
      </c>
      <c r="J230" s="357">
        <f t="shared" si="85"/>
        <v>9900</v>
      </c>
      <c r="K230" s="122"/>
      <c r="L230" s="123"/>
      <c r="M230" s="124">
        <f t="shared" si="86"/>
        <v>0</v>
      </c>
      <c r="N230" s="122"/>
      <c r="O230" s="123"/>
      <c r="P230" s="124">
        <f t="shared" si="87"/>
        <v>0</v>
      </c>
      <c r="Q230" s="122"/>
      <c r="R230" s="123"/>
      <c r="S230" s="124">
        <f t="shared" si="88"/>
        <v>0</v>
      </c>
      <c r="T230" s="122"/>
      <c r="U230" s="123"/>
      <c r="V230" s="124">
        <f t="shared" si="89"/>
        <v>0</v>
      </c>
      <c r="W230" s="137">
        <f t="shared" si="90"/>
        <v>9900</v>
      </c>
      <c r="X230" s="126">
        <f t="shared" si="91"/>
        <v>9900</v>
      </c>
      <c r="Y230" s="126">
        <f t="shared" si="82"/>
        <v>0</v>
      </c>
      <c r="Z230" s="127">
        <f t="shared" si="83"/>
        <v>0</v>
      </c>
      <c r="AA230" s="407"/>
      <c r="AB230" s="130"/>
      <c r="AC230" s="130"/>
      <c r="AD230" s="130"/>
      <c r="AE230" s="130"/>
      <c r="AF230" s="130"/>
      <c r="AG230" s="130"/>
    </row>
    <row r="231" spans="1:33" ht="30" customHeight="1" x14ac:dyDescent="0.3">
      <c r="A231" s="118" t="s">
        <v>77</v>
      </c>
      <c r="B231" s="119" t="s">
        <v>451</v>
      </c>
      <c r="C231" s="421" t="s">
        <v>452</v>
      </c>
      <c r="D231" s="424" t="s">
        <v>150</v>
      </c>
      <c r="E231" s="362">
        <v>1</v>
      </c>
      <c r="F231" s="425">
        <v>17000</v>
      </c>
      <c r="G231" s="357">
        <f t="shared" si="84"/>
        <v>17000</v>
      </c>
      <c r="H231" s="362">
        <v>1</v>
      </c>
      <c r="I231" s="425">
        <v>17000</v>
      </c>
      <c r="J231" s="357">
        <f t="shared" si="85"/>
        <v>17000</v>
      </c>
      <c r="K231" s="122"/>
      <c r="L231" s="123"/>
      <c r="M231" s="124">
        <f t="shared" si="86"/>
        <v>0</v>
      </c>
      <c r="N231" s="122"/>
      <c r="O231" s="123"/>
      <c r="P231" s="124">
        <f t="shared" si="87"/>
        <v>0</v>
      </c>
      <c r="Q231" s="122"/>
      <c r="R231" s="123"/>
      <c r="S231" s="124">
        <f t="shared" si="88"/>
        <v>0</v>
      </c>
      <c r="T231" s="122"/>
      <c r="U231" s="123"/>
      <c r="V231" s="124">
        <f t="shared" si="89"/>
        <v>0</v>
      </c>
      <c r="W231" s="137">
        <f t="shared" si="90"/>
        <v>17000</v>
      </c>
      <c r="X231" s="126">
        <f t="shared" si="91"/>
        <v>17000</v>
      </c>
      <c r="Y231" s="126">
        <f t="shared" si="82"/>
        <v>0</v>
      </c>
      <c r="Z231" s="127">
        <f t="shared" si="83"/>
        <v>0</v>
      </c>
      <c r="AA231" s="407"/>
      <c r="AB231" s="130"/>
      <c r="AC231" s="130"/>
      <c r="AD231" s="130"/>
      <c r="AE231" s="130"/>
      <c r="AF231" s="130"/>
      <c r="AG231" s="130"/>
    </row>
    <row r="232" spans="1:33" ht="30" customHeight="1" x14ac:dyDescent="0.3">
      <c r="A232" s="118" t="s">
        <v>77</v>
      </c>
      <c r="B232" s="119" t="s">
        <v>453</v>
      </c>
      <c r="C232" s="421" t="s">
        <v>454</v>
      </c>
      <c r="D232" s="424" t="s">
        <v>150</v>
      </c>
      <c r="E232" s="362">
        <v>1</v>
      </c>
      <c r="F232" s="425">
        <v>13350</v>
      </c>
      <c r="G232" s="357">
        <f t="shared" si="84"/>
        <v>13350</v>
      </c>
      <c r="H232" s="362">
        <v>1</v>
      </c>
      <c r="I232" s="425">
        <v>13350</v>
      </c>
      <c r="J232" s="357">
        <f t="shared" si="85"/>
        <v>13350</v>
      </c>
      <c r="K232" s="122"/>
      <c r="L232" s="123"/>
      <c r="M232" s="124">
        <f t="shared" si="86"/>
        <v>0</v>
      </c>
      <c r="N232" s="122"/>
      <c r="O232" s="123"/>
      <c r="P232" s="124">
        <f t="shared" si="87"/>
        <v>0</v>
      </c>
      <c r="Q232" s="122"/>
      <c r="R232" s="123"/>
      <c r="S232" s="124">
        <f t="shared" si="88"/>
        <v>0</v>
      </c>
      <c r="T232" s="122"/>
      <c r="U232" s="123"/>
      <c r="V232" s="124">
        <f t="shared" si="89"/>
        <v>0</v>
      </c>
      <c r="W232" s="137">
        <f t="shared" si="90"/>
        <v>13350</v>
      </c>
      <c r="X232" s="126">
        <f t="shared" si="91"/>
        <v>13350</v>
      </c>
      <c r="Y232" s="126">
        <f t="shared" si="82"/>
        <v>0</v>
      </c>
      <c r="Z232" s="127">
        <f t="shared" si="83"/>
        <v>0</v>
      </c>
      <c r="AA232" s="407"/>
      <c r="AB232" s="129"/>
      <c r="AC232" s="130"/>
      <c r="AD232" s="130"/>
      <c r="AE232" s="130"/>
      <c r="AF232" s="130"/>
      <c r="AG232" s="130"/>
    </row>
    <row r="233" spans="1:33" ht="30" customHeight="1" x14ac:dyDescent="0.3">
      <c r="A233" s="118" t="s">
        <v>77</v>
      </c>
      <c r="B233" s="132" t="s">
        <v>455</v>
      </c>
      <c r="C233" s="421" t="s">
        <v>456</v>
      </c>
      <c r="D233" s="426" t="s">
        <v>150</v>
      </c>
      <c r="E233" s="427">
        <v>1</v>
      </c>
      <c r="F233" s="428">
        <v>21050</v>
      </c>
      <c r="G233" s="429">
        <f t="shared" si="84"/>
        <v>21050</v>
      </c>
      <c r="H233" s="427">
        <v>1</v>
      </c>
      <c r="I233" s="428">
        <v>21050</v>
      </c>
      <c r="J233" s="429">
        <f t="shared" si="85"/>
        <v>21050</v>
      </c>
      <c r="K233" s="122"/>
      <c r="L233" s="123"/>
      <c r="M233" s="124">
        <f t="shared" si="86"/>
        <v>0</v>
      </c>
      <c r="N233" s="122"/>
      <c r="O233" s="123"/>
      <c r="P233" s="124">
        <f t="shared" si="87"/>
        <v>0</v>
      </c>
      <c r="Q233" s="122"/>
      <c r="R233" s="123"/>
      <c r="S233" s="124">
        <f t="shared" si="88"/>
        <v>0</v>
      </c>
      <c r="T233" s="122"/>
      <c r="U233" s="123"/>
      <c r="V233" s="124">
        <f t="shared" si="89"/>
        <v>0</v>
      </c>
      <c r="W233" s="137">
        <f t="shared" si="90"/>
        <v>21050</v>
      </c>
      <c r="X233" s="126">
        <f t="shared" si="91"/>
        <v>21050</v>
      </c>
      <c r="Y233" s="126">
        <f t="shared" si="82"/>
        <v>0</v>
      </c>
      <c r="Z233" s="127">
        <f t="shared" si="83"/>
        <v>0</v>
      </c>
      <c r="AA233" s="407"/>
      <c r="AB233" s="130"/>
      <c r="AC233" s="130"/>
      <c r="AD233" s="130"/>
      <c r="AE233" s="130"/>
      <c r="AF233" s="130"/>
      <c r="AG233" s="130"/>
    </row>
    <row r="234" spans="1:33" ht="30" customHeight="1" x14ac:dyDescent="0.3">
      <c r="A234" s="131" t="s">
        <v>77</v>
      </c>
      <c r="B234" s="132" t="s">
        <v>457</v>
      </c>
      <c r="C234" s="421" t="s">
        <v>458</v>
      </c>
      <c r="D234" s="426" t="s">
        <v>150</v>
      </c>
      <c r="E234" s="427">
        <v>1</v>
      </c>
      <c r="F234" s="428">
        <v>13500</v>
      </c>
      <c r="G234" s="429">
        <f t="shared" si="84"/>
        <v>13500</v>
      </c>
      <c r="H234" s="427">
        <v>1</v>
      </c>
      <c r="I234" s="428">
        <v>13500</v>
      </c>
      <c r="J234" s="429">
        <f t="shared" si="85"/>
        <v>13500</v>
      </c>
      <c r="K234" s="134"/>
      <c r="L234" s="135"/>
      <c r="M234" s="136">
        <f t="shared" si="86"/>
        <v>0</v>
      </c>
      <c r="N234" s="134"/>
      <c r="O234" s="135"/>
      <c r="P234" s="136">
        <f t="shared" si="87"/>
        <v>0</v>
      </c>
      <c r="Q234" s="134"/>
      <c r="R234" s="135"/>
      <c r="S234" s="136">
        <f t="shared" si="88"/>
        <v>0</v>
      </c>
      <c r="T234" s="134"/>
      <c r="U234" s="135"/>
      <c r="V234" s="136">
        <f t="shared" si="89"/>
        <v>0</v>
      </c>
      <c r="W234" s="137">
        <f t="shared" si="90"/>
        <v>13500</v>
      </c>
      <c r="X234" s="126">
        <f t="shared" si="91"/>
        <v>13500</v>
      </c>
      <c r="Y234" s="126">
        <f t="shared" si="82"/>
        <v>0</v>
      </c>
      <c r="Z234" s="127">
        <f t="shared" si="83"/>
        <v>0</v>
      </c>
      <c r="AA234" s="408"/>
      <c r="AB234" s="130"/>
      <c r="AC234" s="130"/>
      <c r="AD234" s="130"/>
      <c r="AE234" s="130"/>
      <c r="AF234" s="130"/>
      <c r="AG234" s="130"/>
    </row>
    <row r="235" spans="1:33" ht="30" customHeight="1" x14ac:dyDescent="0.3">
      <c r="A235" s="131" t="s">
        <v>77</v>
      </c>
      <c r="B235" s="430" t="s">
        <v>459</v>
      </c>
      <c r="C235" s="421" t="s">
        <v>460</v>
      </c>
      <c r="D235" s="426" t="s">
        <v>150</v>
      </c>
      <c r="E235" s="427">
        <v>1</v>
      </c>
      <c r="F235" s="428">
        <v>4200</v>
      </c>
      <c r="G235" s="429">
        <f t="shared" si="84"/>
        <v>4200</v>
      </c>
      <c r="H235" s="427">
        <v>1</v>
      </c>
      <c r="I235" s="428">
        <v>4200</v>
      </c>
      <c r="J235" s="429">
        <f t="shared" si="85"/>
        <v>4200</v>
      </c>
      <c r="K235" s="122"/>
      <c r="L235" s="135">
        <v>0.22</v>
      </c>
      <c r="M235" s="124">
        <f t="shared" si="86"/>
        <v>0</v>
      </c>
      <c r="N235" s="122"/>
      <c r="O235" s="123">
        <v>0.22</v>
      </c>
      <c r="P235" s="124">
        <f t="shared" si="87"/>
        <v>0</v>
      </c>
      <c r="Q235" s="122"/>
      <c r="R235" s="123">
        <v>0.22</v>
      </c>
      <c r="S235" s="124">
        <f t="shared" si="88"/>
        <v>0</v>
      </c>
      <c r="T235" s="122"/>
      <c r="U235" s="123">
        <v>0.22</v>
      </c>
      <c r="V235" s="124">
        <f t="shared" si="89"/>
        <v>0</v>
      </c>
      <c r="W235" s="358">
        <f t="shared" si="90"/>
        <v>4200</v>
      </c>
      <c r="X235" s="170">
        <f t="shared" si="91"/>
        <v>4200</v>
      </c>
      <c r="Y235" s="170">
        <f t="shared" si="82"/>
        <v>0</v>
      </c>
      <c r="Z235" s="127">
        <f t="shared" si="83"/>
        <v>0</v>
      </c>
      <c r="AA235" s="128"/>
      <c r="AB235" s="7"/>
      <c r="AC235" s="7"/>
      <c r="AD235" s="7"/>
      <c r="AE235" s="7"/>
      <c r="AF235" s="7"/>
      <c r="AG235" s="7"/>
    </row>
    <row r="236" spans="1:33" ht="30" customHeight="1" x14ac:dyDescent="0.3">
      <c r="A236" s="131" t="s">
        <v>77</v>
      </c>
      <c r="B236" s="430" t="s">
        <v>461</v>
      </c>
      <c r="C236" s="421" t="s">
        <v>462</v>
      </c>
      <c r="D236" s="426" t="s">
        <v>150</v>
      </c>
      <c r="E236" s="427">
        <v>1</v>
      </c>
      <c r="F236" s="428">
        <v>15000</v>
      </c>
      <c r="G236" s="429">
        <f t="shared" si="84"/>
        <v>15000</v>
      </c>
      <c r="H236" s="427">
        <v>1</v>
      </c>
      <c r="I236" s="428">
        <v>15000</v>
      </c>
      <c r="J236" s="429">
        <f t="shared" si="85"/>
        <v>15000</v>
      </c>
      <c r="K236" s="227"/>
      <c r="L236" s="123"/>
      <c r="M236" s="124"/>
      <c r="N236" s="122"/>
      <c r="O236" s="123"/>
      <c r="P236" s="124"/>
      <c r="Q236" s="122"/>
      <c r="R236" s="123"/>
      <c r="S236" s="124"/>
      <c r="T236" s="122"/>
      <c r="U236" s="166"/>
      <c r="V236" s="124"/>
      <c r="W236" s="358">
        <f t="shared" si="90"/>
        <v>15000</v>
      </c>
      <c r="X236" s="170">
        <f t="shared" si="91"/>
        <v>15000</v>
      </c>
      <c r="Y236" s="170">
        <f t="shared" si="82"/>
        <v>0</v>
      </c>
      <c r="Z236" s="127">
        <f t="shared" si="83"/>
        <v>0</v>
      </c>
      <c r="AA236" s="128"/>
      <c r="AB236" s="7"/>
      <c r="AC236" s="7"/>
      <c r="AD236" s="7"/>
      <c r="AE236" s="7"/>
      <c r="AF236" s="7"/>
      <c r="AG236" s="7"/>
    </row>
    <row r="237" spans="1:33" ht="30" customHeight="1" x14ac:dyDescent="0.3">
      <c r="A237" s="131" t="s">
        <v>77</v>
      </c>
      <c r="B237" s="430" t="s">
        <v>463</v>
      </c>
      <c r="C237" s="421" t="s">
        <v>464</v>
      </c>
      <c r="D237" s="426" t="s">
        <v>150</v>
      </c>
      <c r="E237" s="427">
        <v>1</v>
      </c>
      <c r="F237" s="428">
        <v>15000</v>
      </c>
      <c r="G237" s="429">
        <f t="shared" si="84"/>
        <v>15000</v>
      </c>
      <c r="H237" s="431">
        <v>1</v>
      </c>
      <c r="I237" s="318">
        <v>15000</v>
      </c>
      <c r="J237" s="357">
        <f t="shared" si="85"/>
        <v>15000</v>
      </c>
      <c r="K237" s="227"/>
      <c r="L237" s="123"/>
      <c r="M237" s="124"/>
      <c r="N237" s="122"/>
      <c r="O237" s="123"/>
      <c r="P237" s="124"/>
      <c r="Q237" s="122"/>
      <c r="R237" s="123"/>
      <c r="S237" s="124"/>
      <c r="T237" s="122"/>
      <c r="U237" s="123"/>
      <c r="V237" s="124"/>
      <c r="W237" s="358">
        <f t="shared" si="90"/>
        <v>15000</v>
      </c>
      <c r="X237" s="170">
        <f t="shared" si="91"/>
        <v>15000</v>
      </c>
      <c r="Y237" s="170">
        <f t="shared" si="82"/>
        <v>0</v>
      </c>
      <c r="Z237" s="127">
        <f t="shared" si="83"/>
        <v>0</v>
      </c>
      <c r="AA237" s="128"/>
      <c r="AB237" s="7"/>
      <c r="AC237" s="7"/>
      <c r="AD237" s="7"/>
      <c r="AE237" s="7"/>
      <c r="AF237" s="7"/>
      <c r="AG237" s="7"/>
    </row>
    <row r="238" spans="1:33" ht="30" customHeight="1" x14ac:dyDescent="0.3">
      <c r="A238" s="131" t="s">
        <v>77</v>
      </c>
      <c r="B238" s="156" t="s">
        <v>465</v>
      </c>
      <c r="C238" s="193" t="s">
        <v>466</v>
      </c>
      <c r="D238" s="364"/>
      <c r="E238" s="365"/>
      <c r="F238" s="135">
        <v>0.22</v>
      </c>
      <c r="G238" s="136">
        <f t="shared" si="84"/>
        <v>0</v>
      </c>
      <c r="H238" s="388"/>
      <c r="I238" s="158"/>
      <c r="J238" s="159"/>
      <c r="K238" s="388"/>
      <c r="L238" s="158"/>
      <c r="M238" s="159"/>
      <c r="N238" s="388"/>
      <c r="O238" s="158"/>
      <c r="P238" s="159"/>
      <c r="Q238" s="388"/>
      <c r="R238" s="158"/>
      <c r="S238" s="159"/>
      <c r="T238" s="388"/>
      <c r="U238" s="158"/>
      <c r="V238" s="159"/>
      <c r="W238" s="358">
        <f t="shared" si="90"/>
        <v>0</v>
      </c>
      <c r="X238" s="170">
        <f t="shared" si="91"/>
        <v>0</v>
      </c>
      <c r="Y238" s="170">
        <f t="shared" si="82"/>
        <v>0</v>
      </c>
      <c r="Z238" s="127">
        <v>0</v>
      </c>
      <c r="AA238" s="432"/>
      <c r="AB238" s="7"/>
      <c r="AC238" s="7"/>
      <c r="AD238" s="7"/>
      <c r="AE238" s="7"/>
      <c r="AF238" s="7"/>
      <c r="AG238" s="7"/>
    </row>
    <row r="239" spans="1:33" ht="30" customHeight="1" x14ac:dyDescent="0.3">
      <c r="A239" s="433" t="s">
        <v>467</v>
      </c>
      <c r="B239" s="434"/>
      <c r="C239" s="435"/>
      <c r="D239" s="436"/>
      <c r="E239" s="178">
        <f>E227+E223+E218+E213</f>
        <v>21</v>
      </c>
      <c r="F239" s="195"/>
      <c r="G239" s="437">
        <f>G227+G223+G218+G213</f>
        <v>257600</v>
      </c>
      <c r="H239" s="178">
        <f>H227+H223+H218+H213</f>
        <v>20</v>
      </c>
      <c r="I239" s="195"/>
      <c r="J239" s="437">
        <f>J227+J223+J218+J213</f>
        <v>257324</v>
      </c>
      <c r="K239" s="178">
        <f>K227+K223+K218+K213</f>
        <v>0</v>
      </c>
      <c r="L239" s="195"/>
      <c r="M239" s="437">
        <f>M227+M223+M218+M213</f>
        <v>0</v>
      </c>
      <c r="N239" s="178">
        <f>N227+N223+N218+N213</f>
        <v>0</v>
      </c>
      <c r="O239" s="195"/>
      <c r="P239" s="437">
        <f>P227+P223+P218+P213</f>
        <v>0</v>
      </c>
      <c r="Q239" s="178">
        <f>Q227+Q223+Q218+Q213</f>
        <v>0</v>
      </c>
      <c r="R239" s="195"/>
      <c r="S239" s="437">
        <f>S227+S223+S218+S213</f>
        <v>0</v>
      </c>
      <c r="T239" s="178">
        <f>T227+T223+T218+T213</f>
        <v>0</v>
      </c>
      <c r="U239" s="195"/>
      <c r="V239" s="437">
        <f>V227+V223+V218+V213</f>
        <v>0</v>
      </c>
      <c r="W239" s="345">
        <f>W227+W213+W223+W218</f>
        <v>257600</v>
      </c>
      <c r="X239" s="345">
        <f>X227+X213+X223+X218</f>
        <v>257324</v>
      </c>
      <c r="Y239" s="345">
        <f t="shared" si="82"/>
        <v>276</v>
      </c>
      <c r="Z239" s="345">
        <f>Y239/W239</f>
        <v>1.0714285714285715E-3</v>
      </c>
      <c r="AA239" s="346"/>
      <c r="AB239" s="7"/>
      <c r="AC239" s="7"/>
      <c r="AD239" s="7"/>
      <c r="AE239" s="7"/>
      <c r="AF239" s="7"/>
      <c r="AG239" s="7"/>
    </row>
    <row r="240" spans="1:33" ht="30" customHeight="1" x14ac:dyDescent="0.3">
      <c r="A240" s="438" t="s">
        <v>468</v>
      </c>
      <c r="B240" s="439"/>
      <c r="C240" s="440"/>
      <c r="D240" s="441"/>
      <c r="E240" s="442"/>
      <c r="F240" s="443"/>
      <c r="G240" s="444">
        <f>G34+G48+G57+G140+G154+G168+G177+G185+G194+G201+G205+G211+G239</f>
        <v>2336755</v>
      </c>
      <c r="H240" s="442"/>
      <c r="I240" s="443"/>
      <c r="J240" s="444">
        <f>J34+J48+J57+J140+J154+J168+J177+J185+J194+J201+J205+J211+J239</f>
        <v>2336029</v>
      </c>
      <c r="K240" s="442"/>
      <c r="L240" s="443"/>
      <c r="M240" s="444">
        <f>M34+M48+M57+M140+M154+M168+M177+M185+M194+M201+M205+M211+M239</f>
        <v>1488000</v>
      </c>
      <c r="N240" s="442"/>
      <c r="O240" s="443"/>
      <c r="P240" s="444">
        <f>P34+P48+P57+P140+P154+P168+P177+P185+P194+P201+P205+P211+P239</f>
        <v>1489695.17</v>
      </c>
      <c r="Q240" s="442"/>
      <c r="R240" s="443"/>
      <c r="S240" s="444">
        <f>S34+S48+S57+S140+S154+S168+S177+S185+S194+S201+S205+S211+S239</f>
        <v>0</v>
      </c>
      <c r="T240" s="442"/>
      <c r="U240" s="443"/>
      <c r="V240" s="444">
        <f>V34+V48+V57+V140+V154+V168+V177+V185+V194+V201+V205+V211+V239</f>
        <v>0</v>
      </c>
      <c r="W240" s="444">
        <f>W34+W48+W57+W140+W154+W168+W177+W185+W194+W201+W205+W211+W239</f>
        <v>3824755</v>
      </c>
      <c r="X240" s="444">
        <f>X34+X48+X57+X140+X154+X168+X177+X185+X194+X201+X205+X211+X239</f>
        <v>3825724.17</v>
      </c>
      <c r="Y240" s="444">
        <f>Y34+Y48+Y57+Y140+Y154+Y168+Y177+Y185+Y194+Y201+Y205+Y211+Y239</f>
        <v>-969.16999999992549</v>
      </c>
      <c r="Z240" s="445">
        <f>Y240/W240</f>
        <v>-2.5339400824364578E-4</v>
      </c>
      <c r="AA240" s="446"/>
      <c r="AB240" s="7"/>
      <c r="AC240" s="7"/>
      <c r="AD240" s="7"/>
      <c r="AE240" s="7"/>
      <c r="AF240" s="7"/>
      <c r="AG240" s="7"/>
    </row>
    <row r="241" spans="1:33" ht="15" customHeight="1" x14ac:dyDescent="0.3">
      <c r="A241" s="502"/>
      <c r="B241" s="472"/>
      <c r="C241" s="472"/>
      <c r="D241" s="73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447"/>
      <c r="X241" s="447"/>
      <c r="Y241" s="447"/>
      <c r="Z241" s="447"/>
      <c r="AA241" s="82"/>
      <c r="AB241" s="7"/>
      <c r="AC241" s="7"/>
      <c r="AD241" s="7"/>
      <c r="AE241" s="7"/>
      <c r="AF241" s="7"/>
      <c r="AG241" s="7"/>
    </row>
    <row r="242" spans="1:33" ht="30" customHeight="1" x14ac:dyDescent="0.3">
      <c r="A242" s="503" t="s">
        <v>469</v>
      </c>
      <c r="B242" s="484"/>
      <c r="C242" s="504"/>
      <c r="D242" s="448"/>
      <c r="E242" s="442"/>
      <c r="F242" s="443"/>
      <c r="G242" s="449">
        <f>Фінансування!C27-'Кошторис  витрат'!G240</f>
        <v>0</v>
      </c>
      <c r="H242" s="442"/>
      <c r="I242" s="443"/>
      <c r="J242" s="449">
        <f>Фінансування!C28-'Кошторис  витрат'!J240</f>
        <v>0</v>
      </c>
      <c r="K242" s="442"/>
      <c r="L242" s="443"/>
      <c r="M242" s="449">
        <f>Фінансування!D27-'Кошторис  витрат'!M240</f>
        <v>0</v>
      </c>
      <c r="N242" s="442"/>
      <c r="O242" s="443"/>
      <c r="P242" s="449">
        <f>Фінансування!D28-'Кошторис  витрат'!P240</f>
        <v>0</v>
      </c>
      <c r="Q242" s="442"/>
      <c r="R242" s="443"/>
      <c r="S242" s="449">
        <f>Фінансування!L27-'Кошторис  витрат'!S240</f>
        <v>0</v>
      </c>
      <c r="T242" s="442"/>
      <c r="U242" s="443"/>
      <c r="V242" s="449">
        <f>Фінансування!L28-'Кошторис  витрат'!V240</f>
        <v>0</v>
      </c>
      <c r="W242" s="450">
        <f>Фінансування!N27-'Кошторис  витрат'!W240</f>
        <v>0</v>
      </c>
      <c r="X242" s="450">
        <f>Фінансування!N28-'Кошторис  витрат'!X240</f>
        <v>0</v>
      </c>
      <c r="Y242" s="450"/>
      <c r="Z242" s="450"/>
      <c r="AA242" s="451"/>
      <c r="AB242" s="7"/>
      <c r="AC242" s="7"/>
      <c r="AD242" s="7"/>
      <c r="AE242" s="7"/>
      <c r="AF242" s="7"/>
      <c r="AG242" s="7"/>
    </row>
    <row r="243" spans="1:33" ht="15.75" customHeight="1" x14ac:dyDescent="0.3">
      <c r="A243" s="1"/>
      <c r="B243" s="452"/>
      <c r="C243" s="2"/>
      <c r="D243" s="453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70"/>
      <c r="X243" s="70"/>
      <c r="Y243" s="70"/>
      <c r="Z243" s="7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452"/>
      <c r="C244" s="2"/>
      <c r="D244" s="453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70"/>
      <c r="X244" s="70"/>
      <c r="Y244" s="70"/>
      <c r="Z244" s="7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452"/>
      <c r="C245" s="2"/>
      <c r="D245" s="453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70"/>
      <c r="X245" s="70"/>
      <c r="Y245" s="70"/>
      <c r="Z245" s="7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454"/>
      <c r="B246" s="455"/>
      <c r="C246" s="456"/>
      <c r="D246" s="453"/>
      <c r="E246" s="457"/>
      <c r="F246" s="457"/>
      <c r="G246" s="69"/>
      <c r="H246" s="457"/>
      <c r="I246" s="457"/>
      <c r="J246" s="69"/>
      <c r="K246" s="458"/>
      <c r="L246" s="454"/>
      <c r="M246" s="457"/>
      <c r="N246" s="458"/>
      <c r="O246" s="454"/>
      <c r="P246" s="457"/>
      <c r="Q246" s="69"/>
      <c r="R246" s="69"/>
      <c r="S246" s="69"/>
      <c r="T246" s="69"/>
      <c r="U246" s="69"/>
      <c r="V246" s="69"/>
      <c r="W246" s="70"/>
      <c r="X246" s="70"/>
      <c r="Y246" s="70"/>
      <c r="Z246" s="70"/>
      <c r="AA246" s="2"/>
      <c r="AB246" s="1"/>
      <c r="AC246" s="2"/>
      <c r="AD246" s="1"/>
      <c r="AE246" s="1"/>
      <c r="AF246" s="1"/>
      <c r="AG246" s="1"/>
    </row>
    <row r="247" spans="1:33" ht="15.75" customHeight="1" x14ac:dyDescent="0.3">
      <c r="A247" s="459"/>
      <c r="B247" s="460"/>
      <c r="C247" s="461" t="s">
        <v>470</v>
      </c>
      <c r="D247" s="462"/>
      <c r="E247" s="463"/>
      <c r="F247" s="464" t="s">
        <v>471</v>
      </c>
      <c r="G247" s="463"/>
      <c r="H247" s="463"/>
      <c r="I247" s="464" t="s">
        <v>471</v>
      </c>
      <c r="J247" s="463"/>
      <c r="K247" s="465"/>
      <c r="L247" s="466" t="s">
        <v>472</v>
      </c>
      <c r="M247" s="463"/>
      <c r="N247" s="465"/>
      <c r="O247" s="466" t="s">
        <v>472</v>
      </c>
      <c r="P247" s="463"/>
      <c r="Q247" s="463"/>
      <c r="R247" s="463"/>
      <c r="S247" s="463"/>
      <c r="T247" s="463"/>
      <c r="U247" s="463"/>
      <c r="V247" s="463"/>
      <c r="W247" s="467"/>
      <c r="X247" s="467"/>
      <c r="Y247" s="467"/>
      <c r="Z247" s="467"/>
      <c r="AA247" s="468"/>
      <c r="AB247" s="469"/>
      <c r="AC247" s="468"/>
      <c r="AD247" s="469"/>
      <c r="AE247" s="469"/>
      <c r="AF247" s="469"/>
      <c r="AG247" s="469"/>
    </row>
    <row r="248" spans="1:33" ht="15.75" customHeight="1" x14ac:dyDescent="0.3">
      <c r="A248" s="1"/>
      <c r="B248" s="452"/>
      <c r="C248" s="2"/>
      <c r="D248" s="453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70"/>
      <c r="X248" s="70"/>
      <c r="Y248" s="70"/>
      <c r="Z248" s="7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452"/>
      <c r="C249" s="2"/>
      <c r="D249" s="453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70"/>
      <c r="X249" s="70"/>
      <c r="Y249" s="70"/>
      <c r="Z249" s="7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452"/>
      <c r="C250" s="2"/>
      <c r="D250" s="453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70"/>
      <c r="X250" s="70"/>
      <c r="Y250" s="70"/>
      <c r="Z250" s="7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452"/>
      <c r="C251" s="2"/>
      <c r="D251" s="453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470"/>
      <c r="X251" s="470"/>
      <c r="Y251" s="470"/>
      <c r="Z251" s="47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452"/>
      <c r="C252" s="2"/>
      <c r="D252" s="453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470"/>
      <c r="X252" s="470"/>
      <c r="Y252" s="470"/>
      <c r="Z252" s="47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452"/>
      <c r="C253" s="2"/>
      <c r="D253" s="453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470"/>
      <c r="X253" s="470"/>
      <c r="Y253" s="470"/>
      <c r="Z253" s="47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452"/>
      <c r="C254" s="2"/>
      <c r="D254" s="453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470"/>
      <c r="X254" s="470"/>
      <c r="Y254" s="470"/>
      <c r="Z254" s="47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452"/>
      <c r="C255" s="2"/>
      <c r="D255" s="453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470"/>
      <c r="X255" s="470"/>
      <c r="Y255" s="470"/>
      <c r="Z255" s="47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452"/>
      <c r="C256" s="2"/>
      <c r="D256" s="453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470"/>
      <c r="X256" s="470"/>
      <c r="Y256" s="470"/>
      <c r="Z256" s="47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452"/>
      <c r="C257" s="2"/>
      <c r="D257" s="453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470"/>
      <c r="X257" s="470"/>
      <c r="Y257" s="470"/>
      <c r="Z257" s="47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452"/>
      <c r="C258" s="2"/>
      <c r="D258" s="453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470"/>
      <c r="X258" s="470"/>
      <c r="Y258" s="470"/>
      <c r="Z258" s="47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452"/>
      <c r="C259" s="2"/>
      <c r="D259" s="453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470"/>
      <c r="X259" s="470"/>
      <c r="Y259" s="470"/>
      <c r="Z259" s="47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452"/>
      <c r="C260" s="2"/>
      <c r="D260" s="453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470"/>
      <c r="X260" s="470"/>
      <c r="Y260" s="470"/>
      <c r="Z260" s="47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452"/>
      <c r="C261" s="2"/>
      <c r="D261" s="453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470"/>
      <c r="X261" s="470"/>
      <c r="Y261" s="470"/>
      <c r="Z261" s="47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452"/>
      <c r="C262" s="2"/>
      <c r="D262" s="453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470"/>
      <c r="X262" s="470"/>
      <c r="Y262" s="470"/>
      <c r="Z262" s="47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452"/>
      <c r="C263" s="2"/>
      <c r="D263" s="453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470"/>
      <c r="X263" s="470"/>
      <c r="Y263" s="470"/>
      <c r="Z263" s="47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452"/>
      <c r="C264" s="2"/>
      <c r="D264" s="453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470"/>
      <c r="X264" s="470"/>
      <c r="Y264" s="470"/>
      <c r="Z264" s="47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452"/>
      <c r="C265" s="2"/>
      <c r="D265" s="453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470"/>
      <c r="X265" s="470"/>
      <c r="Y265" s="470"/>
      <c r="Z265" s="47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452"/>
      <c r="C266" s="2"/>
      <c r="D266" s="453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470"/>
      <c r="X266" s="470"/>
      <c r="Y266" s="470"/>
      <c r="Z266" s="47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452"/>
      <c r="C267" s="2"/>
      <c r="D267" s="453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470"/>
      <c r="X267" s="470"/>
      <c r="Y267" s="470"/>
      <c r="Z267" s="47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452"/>
      <c r="C268" s="2"/>
      <c r="D268" s="453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470"/>
      <c r="X268" s="470"/>
      <c r="Y268" s="470"/>
      <c r="Z268" s="47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452"/>
      <c r="C269" s="2"/>
      <c r="D269" s="453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470"/>
      <c r="X269" s="470"/>
      <c r="Y269" s="470"/>
      <c r="Z269" s="47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452"/>
      <c r="C270" s="2"/>
      <c r="D270" s="453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470"/>
      <c r="X270" s="470"/>
      <c r="Y270" s="470"/>
      <c r="Z270" s="47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452"/>
      <c r="C271" s="2"/>
      <c r="D271" s="453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470"/>
      <c r="X271" s="470"/>
      <c r="Y271" s="470"/>
      <c r="Z271" s="47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452"/>
      <c r="C272" s="2"/>
      <c r="D272" s="453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470"/>
      <c r="X272" s="470"/>
      <c r="Y272" s="470"/>
      <c r="Z272" s="47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452"/>
      <c r="C273" s="2"/>
      <c r="D273" s="453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470"/>
      <c r="X273" s="470"/>
      <c r="Y273" s="470"/>
      <c r="Z273" s="47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452"/>
      <c r="C274" s="2"/>
      <c r="D274" s="453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470"/>
      <c r="X274" s="470"/>
      <c r="Y274" s="470"/>
      <c r="Z274" s="47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452"/>
      <c r="C275" s="2"/>
      <c r="D275" s="453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470"/>
      <c r="X275" s="470"/>
      <c r="Y275" s="470"/>
      <c r="Z275" s="47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452"/>
      <c r="C276" s="2"/>
      <c r="D276" s="453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470"/>
      <c r="X276" s="470"/>
      <c r="Y276" s="470"/>
      <c r="Z276" s="47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452"/>
      <c r="C277" s="2"/>
      <c r="D277" s="453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470"/>
      <c r="X277" s="470"/>
      <c r="Y277" s="470"/>
      <c r="Z277" s="47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452"/>
      <c r="C278" s="2"/>
      <c r="D278" s="453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470"/>
      <c r="X278" s="470"/>
      <c r="Y278" s="470"/>
      <c r="Z278" s="47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452"/>
      <c r="C279" s="2"/>
      <c r="D279" s="453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470"/>
      <c r="X279" s="470"/>
      <c r="Y279" s="470"/>
      <c r="Z279" s="47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452"/>
      <c r="C280" s="2"/>
      <c r="D280" s="453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470"/>
      <c r="X280" s="470"/>
      <c r="Y280" s="470"/>
      <c r="Z280" s="47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452"/>
      <c r="C281" s="2"/>
      <c r="D281" s="453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470"/>
      <c r="X281" s="470"/>
      <c r="Y281" s="470"/>
      <c r="Z281" s="47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452"/>
      <c r="C282" s="2"/>
      <c r="D282" s="453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470"/>
      <c r="X282" s="470"/>
      <c r="Y282" s="470"/>
      <c r="Z282" s="47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452"/>
      <c r="C283" s="2"/>
      <c r="D283" s="453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470"/>
      <c r="X283" s="470"/>
      <c r="Y283" s="470"/>
      <c r="Z283" s="47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452"/>
      <c r="C284" s="2"/>
      <c r="D284" s="453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470"/>
      <c r="X284" s="470"/>
      <c r="Y284" s="470"/>
      <c r="Z284" s="47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452"/>
      <c r="C285" s="2"/>
      <c r="D285" s="453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470"/>
      <c r="X285" s="470"/>
      <c r="Y285" s="470"/>
      <c r="Z285" s="47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452"/>
      <c r="C286" s="2"/>
      <c r="D286" s="453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470"/>
      <c r="X286" s="470"/>
      <c r="Y286" s="470"/>
      <c r="Z286" s="47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452"/>
      <c r="C287" s="2"/>
      <c r="D287" s="453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470"/>
      <c r="X287" s="470"/>
      <c r="Y287" s="470"/>
      <c r="Z287" s="47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452"/>
      <c r="C288" s="2"/>
      <c r="D288" s="453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470"/>
      <c r="X288" s="470"/>
      <c r="Y288" s="470"/>
      <c r="Z288" s="47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452"/>
      <c r="C289" s="2"/>
      <c r="D289" s="453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470"/>
      <c r="X289" s="470"/>
      <c r="Y289" s="470"/>
      <c r="Z289" s="47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452"/>
      <c r="C290" s="2"/>
      <c r="D290" s="453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470"/>
      <c r="X290" s="470"/>
      <c r="Y290" s="470"/>
      <c r="Z290" s="47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452"/>
      <c r="C291" s="2"/>
      <c r="D291" s="453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470"/>
      <c r="X291" s="470"/>
      <c r="Y291" s="470"/>
      <c r="Z291" s="47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452"/>
      <c r="C292" s="2"/>
      <c r="D292" s="453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470"/>
      <c r="X292" s="470"/>
      <c r="Y292" s="470"/>
      <c r="Z292" s="47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452"/>
      <c r="C293" s="2"/>
      <c r="D293" s="453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470"/>
      <c r="X293" s="470"/>
      <c r="Y293" s="470"/>
      <c r="Z293" s="47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452"/>
      <c r="C294" s="2"/>
      <c r="D294" s="453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470"/>
      <c r="X294" s="470"/>
      <c r="Y294" s="470"/>
      <c r="Z294" s="47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452"/>
      <c r="C295" s="2"/>
      <c r="D295" s="453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470"/>
      <c r="X295" s="470"/>
      <c r="Y295" s="470"/>
      <c r="Z295" s="47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452"/>
      <c r="C296" s="2"/>
      <c r="D296" s="453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470"/>
      <c r="X296" s="470"/>
      <c r="Y296" s="470"/>
      <c r="Z296" s="47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452"/>
      <c r="C297" s="2"/>
      <c r="D297" s="453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470"/>
      <c r="X297" s="470"/>
      <c r="Y297" s="470"/>
      <c r="Z297" s="47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452"/>
      <c r="C298" s="2"/>
      <c r="D298" s="453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470"/>
      <c r="X298" s="470"/>
      <c r="Y298" s="470"/>
      <c r="Z298" s="47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452"/>
      <c r="C299" s="2"/>
      <c r="D299" s="453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470"/>
      <c r="X299" s="470"/>
      <c r="Y299" s="470"/>
      <c r="Z299" s="47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452"/>
      <c r="C300" s="2"/>
      <c r="D300" s="453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470"/>
      <c r="X300" s="470"/>
      <c r="Y300" s="470"/>
      <c r="Z300" s="47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452"/>
      <c r="C301" s="2"/>
      <c r="D301" s="453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470"/>
      <c r="X301" s="470"/>
      <c r="Y301" s="470"/>
      <c r="Z301" s="47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452"/>
      <c r="C302" s="2"/>
      <c r="D302" s="453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470"/>
      <c r="X302" s="470"/>
      <c r="Y302" s="470"/>
      <c r="Z302" s="47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452"/>
      <c r="C303" s="2"/>
      <c r="D303" s="453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470"/>
      <c r="X303" s="470"/>
      <c r="Y303" s="470"/>
      <c r="Z303" s="47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452"/>
      <c r="C304" s="2"/>
      <c r="D304" s="453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470"/>
      <c r="X304" s="470"/>
      <c r="Y304" s="470"/>
      <c r="Z304" s="47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452"/>
      <c r="C305" s="2"/>
      <c r="D305" s="453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470"/>
      <c r="X305" s="470"/>
      <c r="Y305" s="470"/>
      <c r="Z305" s="47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452"/>
      <c r="C306" s="2"/>
      <c r="D306" s="453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470"/>
      <c r="X306" s="470"/>
      <c r="Y306" s="470"/>
      <c r="Z306" s="47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452"/>
      <c r="C307" s="2"/>
      <c r="D307" s="453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470"/>
      <c r="X307" s="470"/>
      <c r="Y307" s="470"/>
      <c r="Z307" s="47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452"/>
      <c r="C308" s="2"/>
      <c r="D308" s="453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470"/>
      <c r="X308" s="470"/>
      <c r="Y308" s="470"/>
      <c r="Z308" s="47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452"/>
      <c r="C309" s="2"/>
      <c r="D309" s="453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470"/>
      <c r="X309" s="470"/>
      <c r="Y309" s="470"/>
      <c r="Z309" s="47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452"/>
      <c r="C310" s="2"/>
      <c r="D310" s="453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470"/>
      <c r="X310" s="470"/>
      <c r="Y310" s="470"/>
      <c r="Z310" s="47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452"/>
      <c r="C311" s="2"/>
      <c r="D311" s="453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470"/>
      <c r="X311" s="470"/>
      <c r="Y311" s="470"/>
      <c r="Z311" s="47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452"/>
      <c r="C312" s="2"/>
      <c r="D312" s="453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470"/>
      <c r="X312" s="470"/>
      <c r="Y312" s="470"/>
      <c r="Z312" s="47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452"/>
      <c r="C313" s="2"/>
      <c r="D313" s="453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470"/>
      <c r="X313" s="470"/>
      <c r="Y313" s="470"/>
      <c r="Z313" s="47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452"/>
      <c r="C314" s="2"/>
      <c r="D314" s="453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470"/>
      <c r="X314" s="470"/>
      <c r="Y314" s="470"/>
      <c r="Z314" s="47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452"/>
      <c r="C315" s="2"/>
      <c r="D315" s="453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470"/>
      <c r="X315" s="470"/>
      <c r="Y315" s="470"/>
      <c r="Z315" s="47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452"/>
      <c r="C316" s="2"/>
      <c r="D316" s="453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470"/>
      <c r="X316" s="470"/>
      <c r="Y316" s="470"/>
      <c r="Z316" s="47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452"/>
      <c r="C317" s="2"/>
      <c r="D317" s="453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470"/>
      <c r="X317" s="470"/>
      <c r="Y317" s="470"/>
      <c r="Z317" s="47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452"/>
      <c r="C318" s="2"/>
      <c r="D318" s="453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470"/>
      <c r="X318" s="470"/>
      <c r="Y318" s="470"/>
      <c r="Z318" s="47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452"/>
      <c r="C319" s="2"/>
      <c r="D319" s="453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470"/>
      <c r="X319" s="470"/>
      <c r="Y319" s="470"/>
      <c r="Z319" s="47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452"/>
      <c r="C320" s="2"/>
      <c r="D320" s="453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470"/>
      <c r="X320" s="470"/>
      <c r="Y320" s="470"/>
      <c r="Z320" s="47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452"/>
      <c r="C321" s="2"/>
      <c r="D321" s="453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470"/>
      <c r="X321" s="470"/>
      <c r="Y321" s="470"/>
      <c r="Z321" s="47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452"/>
      <c r="C322" s="2"/>
      <c r="D322" s="453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470"/>
      <c r="X322" s="470"/>
      <c r="Y322" s="470"/>
      <c r="Z322" s="47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452"/>
      <c r="C323" s="2"/>
      <c r="D323" s="453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470"/>
      <c r="X323" s="470"/>
      <c r="Y323" s="470"/>
      <c r="Z323" s="47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452"/>
      <c r="C324" s="2"/>
      <c r="D324" s="453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470"/>
      <c r="X324" s="470"/>
      <c r="Y324" s="470"/>
      <c r="Z324" s="47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452"/>
      <c r="C325" s="2"/>
      <c r="D325" s="453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470"/>
      <c r="X325" s="470"/>
      <c r="Y325" s="470"/>
      <c r="Z325" s="47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452"/>
      <c r="C326" s="2"/>
      <c r="D326" s="453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470"/>
      <c r="X326" s="470"/>
      <c r="Y326" s="470"/>
      <c r="Z326" s="47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452"/>
      <c r="C327" s="2"/>
      <c r="D327" s="453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470"/>
      <c r="X327" s="470"/>
      <c r="Y327" s="470"/>
      <c r="Z327" s="47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452"/>
      <c r="C328" s="2"/>
      <c r="D328" s="453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470"/>
      <c r="X328" s="470"/>
      <c r="Y328" s="470"/>
      <c r="Z328" s="47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452"/>
      <c r="C329" s="2"/>
      <c r="D329" s="453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470"/>
      <c r="X329" s="470"/>
      <c r="Y329" s="470"/>
      <c r="Z329" s="47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452"/>
      <c r="C330" s="2"/>
      <c r="D330" s="453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470"/>
      <c r="X330" s="470"/>
      <c r="Y330" s="470"/>
      <c r="Z330" s="47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452"/>
      <c r="C331" s="2"/>
      <c r="D331" s="453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470"/>
      <c r="X331" s="470"/>
      <c r="Y331" s="470"/>
      <c r="Z331" s="47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452"/>
      <c r="C332" s="2"/>
      <c r="D332" s="453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470"/>
      <c r="X332" s="470"/>
      <c r="Y332" s="470"/>
      <c r="Z332" s="47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452"/>
      <c r="C333" s="2"/>
      <c r="D333" s="453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470"/>
      <c r="X333" s="470"/>
      <c r="Y333" s="470"/>
      <c r="Z333" s="47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452"/>
      <c r="C334" s="2"/>
      <c r="D334" s="453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470"/>
      <c r="X334" s="470"/>
      <c r="Y334" s="470"/>
      <c r="Z334" s="47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452"/>
      <c r="C335" s="2"/>
      <c r="D335" s="453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470"/>
      <c r="X335" s="470"/>
      <c r="Y335" s="470"/>
      <c r="Z335" s="47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452"/>
      <c r="C336" s="2"/>
      <c r="D336" s="453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470"/>
      <c r="X336" s="470"/>
      <c r="Y336" s="470"/>
      <c r="Z336" s="47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452"/>
      <c r="C337" s="2"/>
      <c r="D337" s="453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470"/>
      <c r="X337" s="470"/>
      <c r="Y337" s="470"/>
      <c r="Z337" s="47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452"/>
      <c r="C338" s="2"/>
      <c r="D338" s="453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470"/>
      <c r="X338" s="470"/>
      <c r="Y338" s="470"/>
      <c r="Z338" s="47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452"/>
      <c r="C339" s="2"/>
      <c r="D339" s="453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470"/>
      <c r="X339" s="470"/>
      <c r="Y339" s="470"/>
      <c r="Z339" s="47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452"/>
      <c r="C340" s="2"/>
      <c r="D340" s="453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470"/>
      <c r="X340" s="470"/>
      <c r="Y340" s="470"/>
      <c r="Z340" s="47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452"/>
      <c r="C341" s="2"/>
      <c r="D341" s="453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470"/>
      <c r="X341" s="470"/>
      <c r="Y341" s="470"/>
      <c r="Z341" s="47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452"/>
      <c r="C342" s="2"/>
      <c r="D342" s="453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470"/>
      <c r="X342" s="470"/>
      <c r="Y342" s="470"/>
      <c r="Z342" s="47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452"/>
      <c r="C343" s="2"/>
      <c r="D343" s="453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470"/>
      <c r="X343" s="470"/>
      <c r="Y343" s="470"/>
      <c r="Z343" s="47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452"/>
      <c r="C344" s="2"/>
      <c r="D344" s="453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470"/>
      <c r="X344" s="470"/>
      <c r="Y344" s="470"/>
      <c r="Z344" s="47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452"/>
      <c r="C345" s="2"/>
      <c r="D345" s="453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470"/>
      <c r="X345" s="470"/>
      <c r="Y345" s="470"/>
      <c r="Z345" s="47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452"/>
      <c r="C346" s="2"/>
      <c r="D346" s="453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470"/>
      <c r="X346" s="470"/>
      <c r="Y346" s="470"/>
      <c r="Z346" s="47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452"/>
      <c r="C347" s="2"/>
      <c r="D347" s="453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470"/>
      <c r="X347" s="470"/>
      <c r="Y347" s="470"/>
      <c r="Z347" s="47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452"/>
      <c r="C348" s="2"/>
      <c r="D348" s="453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470"/>
      <c r="X348" s="470"/>
      <c r="Y348" s="470"/>
      <c r="Z348" s="47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452"/>
      <c r="C349" s="2"/>
      <c r="D349" s="453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470"/>
      <c r="X349" s="470"/>
      <c r="Y349" s="470"/>
      <c r="Z349" s="47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452"/>
      <c r="C350" s="2"/>
      <c r="D350" s="453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470"/>
      <c r="X350" s="470"/>
      <c r="Y350" s="470"/>
      <c r="Z350" s="47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452"/>
      <c r="C351" s="2"/>
      <c r="D351" s="453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470"/>
      <c r="X351" s="470"/>
      <c r="Y351" s="470"/>
      <c r="Z351" s="47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452"/>
      <c r="C352" s="2"/>
      <c r="D352" s="453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470"/>
      <c r="X352" s="470"/>
      <c r="Y352" s="470"/>
      <c r="Z352" s="47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452"/>
      <c r="C353" s="2"/>
      <c r="D353" s="453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470"/>
      <c r="X353" s="470"/>
      <c r="Y353" s="470"/>
      <c r="Z353" s="47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452"/>
      <c r="C354" s="2"/>
      <c r="D354" s="453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470"/>
      <c r="X354" s="470"/>
      <c r="Y354" s="470"/>
      <c r="Z354" s="47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452"/>
      <c r="C355" s="2"/>
      <c r="D355" s="453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470"/>
      <c r="X355" s="470"/>
      <c r="Y355" s="470"/>
      <c r="Z355" s="47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452"/>
      <c r="C356" s="2"/>
      <c r="D356" s="453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470"/>
      <c r="X356" s="470"/>
      <c r="Y356" s="470"/>
      <c r="Z356" s="47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452"/>
      <c r="C357" s="2"/>
      <c r="D357" s="453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470"/>
      <c r="X357" s="470"/>
      <c r="Y357" s="470"/>
      <c r="Z357" s="47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452"/>
      <c r="C358" s="2"/>
      <c r="D358" s="453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470"/>
      <c r="X358" s="470"/>
      <c r="Y358" s="470"/>
      <c r="Z358" s="47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452"/>
      <c r="C359" s="2"/>
      <c r="D359" s="453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470"/>
      <c r="X359" s="470"/>
      <c r="Y359" s="470"/>
      <c r="Z359" s="47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452"/>
      <c r="C360" s="2"/>
      <c r="D360" s="453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470"/>
      <c r="X360" s="470"/>
      <c r="Y360" s="470"/>
      <c r="Z360" s="47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452"/>
      <c r="C361" s="2"/>
      <c r="D361" s="453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470"/>
      <c r="X361" s="470"/>
      <c r="Y361" s="470"/>
      <c r="Z361" s="47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452"/>
      <c r="C362" s="2"/>
      <c r="D362" s="453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470"/>
      <c r="X362" s="470"/>
      <c r="Y362" s="470"/>
      <c r="Z362" s="47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452"/>
      <c r="C363" s="2"/>
      <c r="D363" s="453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470"/>
      <c r="X363" s="470"/>
      <c r="Y363" s="470"/>
      <c r="Z363" s="47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452"/>
      <c r="C364" s="2"/>
      <c r="D364" s="453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470"/>
      <c r="X364" s="470"/>
      <c r="Y364" s="470"/>
      <c r="Z364" s="47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452"/>
      <c r="C365" s="2"/>
      <c r="D365" s="453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470"/>
      <c r="X365" s="470"/>
      <c r="Y365" s="470"/>
      <c r="Z365" s="47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452"/>
      <c r="C366" s="2"/>
      <c r="D366" s="453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470"/>
      <c r="X366" s="470"/>
      <c r="Y366" s="470"/>
      <c r="Z366" s="47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452"/>
      <c r="C367" s="2"/>
      <c r="D367" s="453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470"/>
      <c r="X367" s="470"/>
      <c r="Y367" s="470"/>
      <c r="Z367" s="47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452"/>
      <c r="C368" s="2"/>
      <c r="D368" s="453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470"/>
      <c r="X368" s="470"/>
      <c r="Y368" s="470"/>
      <c r="Z368" s="47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452"/>
      <c r="C369" s="2"/>
      <c r="D369" s="453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470"/>
      <c r="X369" s="470"/>
      <c r="Y369" s="470"/>
      <c r="Z369" s="47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452"/>
      <c r="C370" s="2"/>
      <c r="D370" s="453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470"/>
      <c r="X370" s="470"/>
      <c r="Y370" s="470"/>
      <c r="Z370" s="47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452"/>
      <c r="C371" s="2"/>
      <c r="D371" s="453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470"/>
      <c r="X371" s="470"/>
      <c r="Y371" s="470"/>
      <c r="Z371" s="47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452"/>
      <c r="C372" s="2"/>
      <c r="D372" s="453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470"/>
      <c r="X372" s="470"/>
      <c r="Y372" s="470"/>
      <c r="Z372" s="47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452"/>
      <c r="C373" s="2"/>
      <c r="D373" s="453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470"/>
      <c r="X373" s="470"/>
      <c r="Y373" s="470"/>
      <c r="Z373" s="47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452"/>
      <c r="C374" s="2"/>
      <c r="D374" s="453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470"/>
      <c r="X374" s="470"/>
      <c r="Y374" s="470"/>
      <c r="Z374" s="47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452"/>
      <c r="C375" s="2"/>
      <c r="D375" s="453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470"/>
      <c r="X375" s="470"/>
      <c r="Y375" s="470"/>
      <c r="Z375" s="47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452"/>
      <c r="C376" s="2"/>
      <c r="D376" s="453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470"/>
      <c r="X376" s="470"/>
      <c r="Y376" s="470"/>
      <c r="Z376" s="47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452"/>
      <c r="C377" s="2"/>
      <c r="D377" s="453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470"/>
      <c r="X377" s="470"/>
      <c r="Y377" s="470"/>
      <c r="Z377" s="47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452"/>
      <c r="C378" s="2"/>
      <c r="D378" s="453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470"/>
      <c r="X378" s="470"/>
      <c r="Y378" s="470"/>
      <c r="Z378" s="47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452"/>
      <c r="C379" s="2"/>
      <c r="D379" s="453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470"/>
      <c r="X379" s="470"/>
      <c r="Y379" s="470"/>
      <c r="Z379" s="47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452"/>
      <c r="C380" s="2"/>
      <c r="D380" s="453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470"/>
      <c r="X380" s="470"/>
      <c r="Y380" s="470"/>
      <c r="Z380" s="47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452"/>
      <c r="C381" s="2"/>
      <c r="D381" s="453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470"/>
      <c r="X381" s="470"/>
      <c r="Y381" s="470"/>
      <c r="Z381" s="47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452"/>
      <c r="C382" s="2"/>
      <c r="D382" s="453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470"/>
      <c r="X382" s="470"/>
      <c r="Y382" s="470"/>
      <c r="Z382" s="47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452"/>
      <c r="C383" s="2"/>
      <c r="D383" s="453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470"/>
      <c r="X383" s="470"/>
      <c r="Y383" s="470"/>
      <c r="Z383" s="47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452"/>
      <c r="C384" s="2"/>
      <c r="D384" s="453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470"/>
      <c r="X384" s="470"/>
      <c r="Y384" s="470"/>
      <c r="Z384" s="47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452"/>
      <c r="C385" s="2"/>
      <c r="D385" s="453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470"/>
      <c r="X385" s="470"/>
      <c r="Y385" s="470"/>
      <c r="Z385" s="47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452"/>
      <c r="C386" s="2"/>
      <c r="D386" s="453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470"/>
      <c r="X386" s="470"/>
      <c r="Y386" s="470"/>
      <c r="Z386" s="47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452"/>
      <c r="C387" s="2"/>
      <c r="D387" s="453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470"/>
      <c r="X387" s="470"/>
      <c r="Y387" s="470"/>
      <c r="Z387" s="47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452"/>
      <c r="C388" s="2"/>
      <c r="D388" s="453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470"/>
      <c r="X388" s="470"/>
      <c r="Y388" s="470"/>
      <c r="Z388" s="47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452"/>
      <c r="C389" s="2"/>
      <c r="D389" s="453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470"/>
      <c r="X389" s="470"/>
      <c r="Y389" s="470"/>
      <c r="Z389" s="47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452"/>
      <c r="C390" s="2"/>
      <c r="D390" s="453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470"/>
      <c r="X390" s="470"/>
      <c r="Y390" s="470"/>
      <c r="Z390" s="47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452"/>
      <c r="C391" s="2"/>
      <c r="D391" s="453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470"/>
      <c r="X391" s="470"/>
      <c r="Y391" s="470"/>
      <c r="Z391" s="470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452"/>
      <c r="C392" s="2"/>
      <c r="D392" s="453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470"/>
      <c r="X392" s="470"/>
      <c r="Y392" s="470"/>
      <c r="Z392" s="470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452"/>
      <c r="C393" s="2"/>
      <c r="D393" s="453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470"/>
      <c r="X393" s="470"/>
      <c r="Y393" s="470"/>
      <c r="Z393" s="470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452"/>
      <c r="C394" s="2"/>
      <c r="D394" s="453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470"/>
      <c r="X394" s="470"/>
      <c r="Y394" s="470"/>
      <c r="Z394" s="470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452"/>
      <c r="C395" s="2"/>
      <c r="D395" s="453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470"/>
      <c r="X395" s="470"/>
      <c r="Y395" s="470"/>
      <c r="Z395" s="470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452"/>
      <c r="C396" s="2"/>
      <c r="D396" s="453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470"/>
      <c r="X396" s="470"/>
      <c r="Y396" s="470"/>
      <c r="Z396" s="470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452"/>
      <c r="C397" s="2"/>
      <c r="D397" s="453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470"/>
      <c r="X397" s="470"/>
      <c r="Y397" s="470"/>
      <c r="Z397" s="470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452"/>
      <c r="C398" s="2"/>
      <c r="D398" s="453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470"/>
      <c r="X398" s="470"/>
      <c r="Y398" s="470"/>
      <c r="Z398" s="470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452"/>
      <c r="C399" s="2"/>
      <c r="D399" s="453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470"/>
      <c r="X399" s="470"/>
      <c r="Y399" s="470"/>
      <c r="Z399" s="470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452"/>
      <c r="C400" s="2"/>
      <c r="D400" s="453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470"/>
      <c r="X400" s="470"/>
      <c r="Y400" s="470"/>
      <c r="Z400" s="470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452"/>
      <c r="C401" s="2"/>
      <c r="D401" s="453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470"/>
      <c r="X401" s="470"/>
      <c r="Y401" s="470"/>
      <c r="Z401" s="470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452"/>
      <c r="C402" s="2"/>
      <c r="D402" s="453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470"/>
      <c r="X402" s="470"/>
      <c r="Y402" s="470"/>
      <c r="Z402" s="470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452"/>
      <c r="C403" s="2"/>
      <c r="D403" s="453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470"/>
      <c r="X403" s="470"/>
      <c r="Y403" s="470"/>
      <c r="Z403" s="470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452"/>
      <c r="C404" s="2"/>
      <c r="D404" s="453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470"/>
      <c r="X404" s="470"/>
      <c r="Y404" s="470"/>
      <c r="Z404" s="470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452"/>
      <c r="C405" s="2"/>
      <c r="D405" s="453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470"/>
      <c r="X405" s="470"/>
      <c r="Y405" s="470"/>
      <c r="Z405" s="470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452"/>
      <c r="C406" s="2"/>
      <c r="D406" s="453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470"/>
      <c r="X406" s="470"/>
      <c r="Y406" s="470"/>
      <c r="Z406" s="470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452"/>
      <c r="C407" s="2"/>
      <c r="D407" s="453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470"/>
      <c r="X407" s="470"/>
      <c r="Y407" s="470"/>
      <c r="Z407" s="470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3">
      <c r="A408" s="1"/>
      <c r="B408" s="452"/>
      <c r="C408" s="2"/>
      <c r="D408" s="453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470"/>
      <c r="X408" s="470"/>
      <c r="Y408" s="470"/>
      <c r="Z408" s="470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3">
      <c r="A409" s="1"/>
      <c r="B409" s="452"/>
      <c r="C409" s="2"/>
      <c r="D409" s="453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470"/>
      <c r="X409" s="470"/>
      <c r="Y409" s="470"/>
      <c r="Z409" s="470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3">
      <c r="A410" s="1"/>
      <c r="B410" s="452"/>
      <c r="C410" s="2"/>
      <c r="D410" s="453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470"/>
      <c r="X410" s="470"/>
      <c r="Y410" s="470"/>
      <c r="Z410" s="470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3">
      <c r="A411" s="1"/>
      <c r="B411" s="452"/>
      <c r="C411" s="2"/>
      <c r="D411" s="453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470"/>
      <c r="X411" s="470"/>
      <c r="Y411" s="470"/>
      <c r="Z411" s="470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3">
      <c r="A412" s="1"/>
      <c r="B412" s="452"/>
      <c r="C412" s="2"/>
      <c r="D412" s="453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470"/>
      <c r="X412" s="470"/>
      <c r="Y412" s="470"/>
      <c r="Z412" s="470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3">
      <c r="A413" s="1"/>
      <c r="B413" s="452"/>
      <c r="C413" s="2"/>
      <c r="D413" s="453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470"/>
      <c r="X413" s="470"/>
      <c r="Y413" s="470"/>
      <c r="Z413" s="470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3">
      <c r="A414" s="1"/>
      <c r="B414" s="452"/>
      <c r="C414" s="2"/>
      <c r="D414" s="453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470"/>
      <c r="X414" s="470"/>
      <c r="Y414" s="470"/>
      <c r="Z414" s="470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3">
      <c r="A415" s="1"/>
      <c r="B415" s="452"/>
      <c r="C415" s="2"/>
      <c r="D415" s="453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470"/>
      <c r="X415" s="470"/>
      <c r="Y415" s="470"/>
      <c r="Z415" s="470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3">
      <c r="A416" s="1"/>
      <c r="B416" s="452"/>
      <c r="C416" s="2"/>
      <c r="D416" s="453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470"/>
      <c r="X416" s="470"/>
      <c r="Y416" s="470"/>
      <c r="Z416" s="470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3">
      <c r="A417" s="1"/>
      <c r="B417" s="452"/>
      <c r="C417" s="2"/>
      <c r="D417" s="453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470"/>
      <c r="X417" s="470"/>
      <c r="Y417" s="470"/>
      <c r="Z417" s="470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3">
      <c r="A418" s="1"/>
      <c r="B418" s="452"/>
      <c r="C418" s="2"/>
      <c r="D418" s="453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470"/>
      <c r="X418" s="470"/>
      <c r="Y418" s="470"/>
      <c r="Z418" s="470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3">
      <c r="A419" s="1"/>
      <c r="B419" s="452"/>
      <c r="C419" s="2"/>
      <c r="D419" s="453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470"/>
      <c r="X419" s="470"/>
      <c r="Y419" s="470"/>
      <c r="Z419" s="470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3">
      <c r="A420" s="1"/>
      <c r="B420" s="452"/>
      <c r="C420" s="2"/>
      <c r="D420" s="453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470"/>
      <c r="X420" s="470"/>
      <c r="Y420" s="470"/>
      <c r="Z420" s="470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3">
      <c r="A421" s="1"/>
      <c r="B421" s="452"/>
      <c r="C421" s="2"/>
      <c r="D421" s="453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470"/>
      <c r="X421" s="470"/>
      <c r="Y421" s="470"/>
      <c r="Z421" s="470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3">
      <c r="A422" s="1"/>
      <c r="B422" s="452"/>
      <c r="C422" s="2"/>
      <c r="D422" s="453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470"/>
      <c r="X422" s="470"/>
      <c r="Y422" s="470"/>
      <c r="Z422" s="470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3">
      <c r="A423" s="1"/>
      <c r="B423" s="452"/>
      <c r="C423" s="2"/>
      <c r="D423" s="453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470"/>
      <c r="X423" s="470"/>
      <c r="Y423" s="470"/>
      <c r="Z423" s="470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3">
      <c r="A424" s="1"/>
      <c r="B424" s="452"/>
      <c r="C424" s="2"/>
      <c r="D424" s="453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470"/>
      <c r="X424" s="470"/>
      <c r="Y424" s="470"/>
      <c r="Z424" s="470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3">
      <c r="A425" s="1"/>
      <c r="B425" s="452"/>
      <c r="C425" s="2"/>
      <c r="D425" s="453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470"/>
      <c r="X425" s="470"/>
      <c r="Y425" s="470"/>
      <c r="Z425" s="470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3">
      <c r="A426" s="1"/>
      <c r="B426" s="452"/>
      <c r="C426" s="2"/>
      <c r="D426" s="453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470"/>
      <c r="X426" s="470"/>
      <c r="Y426" s="470"/>
      <c r="Z426" s="470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3">
      <c r="A427" s="1"/>
      <c r="B427" s="452"/>
      <c r="C427" s="2"/>
      <c r="D427" s="453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470"/>
      <c r="X427" s="470"/>
      <c r="Y427" s="470"/>
      <c r="Z427" s="470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3">
      <c r="A428" s="1"/>
      <c r="B428" s="452"/>
      <c r="C428" s="2"/>
      <c r="D428" s="453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470"/>
      <c r="X428" s="470"/>
      <c r="Y428" s="470"/>
      <c r="Z428" s="470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3">
      <c r="A429" s="1"/>
      <c r="B429" s="452"/>
      <c r="C429" s="2"/>
      <c r="D429" s="453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470"/>
      <c r="X429" s="470"/>
      <c r="Y429" s="470"/>
      <c r="Z429" s="470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3">
      <c r="A430" s="1"/>
      <c r="B430" s="452"/>
      <c r="C430" s="2"/>
      <c r="D430" s="453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470"/>
      <c r="X430" s="470"/>
      <c r="Y430" s="470"/>
      <c r="Z430" s="470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3">
      <c r="A431" s="1"/>
      <c r="B431" s="452"/>
      <c r="C431" s="2"/>
      <c r="D431" s="453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470"/>
      <c r="X431" s="470"/>
      <c r="Y431" s="470"/>
      <c r="Z431" s="470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3">
      <c r="A432" s="1"/>
      <c r="B432" s="452"/>
      <c r="C432" s="2"/>
      <c r="D432" s="453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470"/>
      <c r="X432" s="470"/>
      <c r="Y432" s="470"/>
      <c r="Z432" s="470"/>
      <c r="AA432" s="2"/>
      <c r="AB432" s="1"/>
      <c r="AC432" s="1"/>
      <c r="AD432" s="1"/>
      <c r="AE432" s="1"/>
      <c r="AF432" s="1"/>
      <c r="AG432" s="1"/>
    </row>
    <row r="433" spans="1:33" ht="15.75" customHeight="1" x14ac:dyDescent="0.3">
      <c r="A433" s="1"/>
      <c r="B433" s="452"/>
      <c r="C433" s="2"/>
      <c r="D433" s="453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470"/>
      <c r="X433" s="470"/>
      <c r="Y433" s="470"/>
      <c r="Z433" s="470"/>
      <c r="AA433" s="2"/>
      <c r="AB433" s="1"/>
      <c r="AC433" s="1"/>
      <c r="AD433" s="1"/>
      <c r="AE433" s="1"/>
      <c r="AF433" s="1"/>
      <c r="AG433" s="1"/>
    </row>
    <row r="434" spans="1:33" ht="15.75" customHeight="1" x14ac:dyDescent="0.3">
      <c r="A434" s="1"/>
      <c r="B434" s="452"/>
      <c r="C434" s="2"/>
      <c r="D434" s="453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470"/>
      <c r="X434" s="470"/>
      <c r="Y434" s="470"/>
      <c r="Z434" s="470"/>
      <c r="AA434" s="2"/>
      <c r="AB434" s="1"/>
      <c r="AC434" s="1"/>
      <c r="AD434" s="1"/>
      <c r="AE434" s="1"/>
      <c r="AF434" s="1"/>
      <c r="AG434" s="1"/>
    </row>
    <row r="435" spans="1:33" ht="15.75" customHeight="1" x14ac:dyDescent="0.3">
      <c r="A435" s="1"/>
      <c r="B435" s="452"/>
      <c r="C435" s="2"/>
      <c r="D435" s="453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470"/>
      <c r="X435" s="470"/>
      <c r="Y435" s="470"/>
      <c r="Z435" s="470"/>
      <c r="AA435" s="2"/>
      <c r="AB435" s="1"/>
      <c r="AC435" s="1"/>
      <c r="AD435" s="1"/>
      <c r="AE435" s="1"/>
      <c r="AF435" s="1"/>
      <c r="AG435" s="1"/>
    </row>
    <row r="436" spans="1:33" ht="15.75" customHeight="1" x14ac:dyDescent="0.3">
      <c r="A436" s="1"/>
      <c r="B436" s="452"/>
      <c r="C436" s="2"/>
      <c r="D436" s="453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470"/>
      <c r="X436" s="470"/>
      <c r="Y436" s="470"/>
      <c r="Z436" s="470"/>
      <c r="AA436" s="2"/>
      <c r="AB436" s="1"/>
      <c r="AC436" s="1"/>
      <c r="AD436" s="1"/>
      <c r="AE436" s="1"/>
      <c r="AF436" s="1"/>
      <c r="AG436" s="1"/>
    </row>
    <row r="437" spans="1:33" ht="15.75" customHeight="1" x14ac:dyDescent="0.3">
      <c r="A437" s="1"/>
      <c r="B437" s="452"/>
      <c r="C437" s="2"/>
      <c r="D437" s="453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470"/>
      <c r="X437" s="470"/>
      <c r="Y437" s="470"/>
      <c r="Z437" s="470"/>
      <c r="AA437" s="2"/>
      <c r="AB437" s="1"/>
      <c r="AC437" s="1"/>
      <c r="AD437" s="1"/>
      <c r="AE437" s="1"/>
      <c r="AF437" s="1"/>
      <c r="AG437" s="1"/>
    </row>
    <row r="438" spans="1:33" ht="15.75" customHeight="1" x14ac:dyDescent="0.3">
      <c r="A438" s="1"/>
      <c r="B438" s="452"/>
      <c r="C438" s="2"/>
      <c r="D438" s="453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470"/>
      <c r="X438" s="470"/>
      <c r="Y438" s="470"/>
      <c r="Z438" s="470"/>
      <c r="AA438" s="2"/>
      <c r="AB438" s="1"/>
      <c r="AC438" s="1"/>
      <c r="AD438" s="1"/>
      <c r="AE438" s="1"/>
      <c r="AF438" s="1"/>
      <c r="AG438" s="1"/>
    </row>
    <row r="439" spans="1:33" ht="15.75" customHeight="1" x14ac:dyDescent="0.3">
      <c r="A439" s="1"/>
      <c r="B439" s="452"/>
      <c r="C439" s="2"/>
      <c r="D439" s="453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470"/>
      <c r="X439" s="470"/>
      <c r="Y439" s="470"/>
      <c r="Z439" s="470"/>
      <c r="AA439" s="2"/>
      <c r="AB439" s="1"/>
      <c r="AC439" s="1"/>
      <c r="AD439" s="1"/>
      <c r="AE439" s="1"/>
      <c r="AF439" s="1"/>
      <c r="AG439" s="1"/>
    </row>
    <row r="440" spans="1:33" ht="15.75" customHeight="1" x14ac:dyDescent="0.3">
      <c r="A440" s="1"/>
      <c r="B440" s="452"/>
      <c r="C440" s="2"/>
      <c r="D440" s="453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470"/>
      <c r="X440" s="470"/>
      <c r="Y440" s="470"/>
      <c r="Z440" s="470"/>
      <c r="AA440" s="2"/>
      <c r="AB440" s="1"/>
      <c r="AC440" s="1"/>
      <c r="AD440" s="1"/>
      <c r="AE440" s="1"/>
      <c r="AF440" s="1"/>
      <c r="AG440" s="1"/>
    </row>
    <row r="441" spans="1:33" ht="15.75" customHeight="1" x14ac:dyDescent="0.3">
      <c r="A441" s="1"/>
      <c r="B441" s="452"/>
      <c r="C441" s="2"/>
      <c r="D441" s="453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470"/>
      <c r="X441" s="470"/>
      <c r="Y441" s="470"/>
      <c r="Z441" s="470"/>
      <c r="AA441" s="2"/>
      <c r="AB441" s="1"/>
      <c r="AC441" s="1"/>
      <c r="AD441" s="1"/>
      <c r="AE441" s="1"/>
      <c r="AF441" s="1"/>
      <c r="AG441" s="1"/>
    </row>
    <row r="442" spans="1:33" ht="15.75" customHeight="1" x14ac:dyDescent="0.3">
      <c r="A442" s="1"/>
      <c r="B442" s="452"/>
      <c r="C442" s="2"/>
      <c r="D442" s="453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470"/>
      <c r="X442" s="470"/>
      <c r="Y442" s="470"/>
      <c r="Z442" s="470"/>
      <c r="AA442" s="2"/>
      <c r="AB442" s="1"/>
      <c r="AC442" s="1"/>
      <c r="AD442" s="1"/>
      <c r="AE442" s="1"/>
      <c r="AF442" s="1"/>
      <c r="AG442" s="1"/>
    </row>
    <row r="443" spans="1:33" ht="15.75" customHeight="1" x14ac:dyDescent="0.3">
      <c r="A443" s="1"/>
      <c r="B443" s="1"/>
      <c r="C443" s="2"/>
      <c r="D443" s="453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470"/>
      <c r="X443" s="470"/>
      <c r="Y443" s="470"/>
      <c r="Z443" s="470"/>
      <c r="AA443" s="2"/>
      <c r="AB443" s="1"/>
      <c r="AC443" s="1"/>
      <c r="AD443" s="1"/>
      <c r="AE443" s="1"/>
      <c r="AF443" s="1"/>
      <c r="AG443" s="1"/>
    </row>
    <row r="444" spans="1:33" ht="15.75" customHeight="1" x14ac:dyDescent="0.3">
      <c r="A444" s="1"/>
      <c r="B444" s="1"/>
      <c r="C444" s="2"/>
      <c r="D444" s="453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470"/>
      <c r="X444" s="470"/>
      <c r="Y444" s="470"/>
      <c r="Z444" s="470"/>
      <c r="AA444" s="2"/>
      <c r="AB444" s="1"/>
      <c r="AC444" s="1"/>
      <c r="AD444" s="1"/>
      <c r="AE444" s="1"/>
      <c r="AF444" s="1"/>
      <c r="AG444" s="1"/>
    </row>
    <row r="445" spans="1:33" ht="15.75" customHeight="1" x14ac:dyDescent="0.3">
      <c r="A445" s="1"/>
      <c r="B445" s="1"/>
      <c r="C445" s="2"/>
      <c r="D445" s="453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470"/>
      <c r="X445" s="470"/>
      <c r="Y445" s="470"/>
      <c r="Z445" s="470"/>
      <c r="AA445" s="2"/>
      <c r="AB445" s="1"/>
      <c r="AC445" s="1"/>
      <c r="AD445" s="1"/>
      <c r="AE445" s="1"/>
      <c r="AF445" s="1"/>
      <c r="AG445" s="1"/>
    </row>
    <row r="446" spans="1:33" ht="15.75" customHeight="1" x14ac:dyDescent="0.3">
      <c r="A446" s="1"/>
      <c r="B446" s="1"/>
      <c r="C446" s="2"/>
      <c r="D446" s="453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470"/>
      <c r="X446" s="470"/>
      <c r="Y446" s="470"/>
      <c r="Z446" s="470"/>
      <c r="AA446" s="2"/>
      <c r="AB446" s="1"/>
      <c r="AC446" s="1"/>
      <c r="AD446" s="1"/>
      <c r="AE446" s="1"/>
      <c r="AF446" s="1"/>
      <c r="AG446" s="1"/>
    </row>
    <row r="447" spans="1:33" ht="15.75" customHeight="1" x14ac:dyDescent="0.3">
      <c r="A447" s="1"/>
      <c r="B447" s="1"/>
      <c r="C447" s="2"/>
      <c r="D447" s="453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470"/>
      <c r="X447" s="470"/>
      <c r="Y447" s="470"/>
      <c r="Z447" s="470"/>
      <c r="AA447" s="2"/>
      <c r="AB447" s="1"/>
      <c r="AC447" s="1"/>
      <c r="AD447" s="1"/>
      <c r="AE447" s="1"/>
      <c r="AF447" s="1"/>
      <c r="AG447" s="1"/>
    </row>
    <row r="448" spans="1:33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205:D205"/>
    <mergeCell ref="A241:C241"/>
    <mergeCell ref="A242:C242"/>
    <mergeCell ref="K8:M8"/>
    <mergeCell ref="N8:P8"/>
    <mergeCell ref="E8:G8"/>
    <mergeCell ref="H8:J8"/>
    <mergeCell ref="E55:G56"/>
    <mergeCell ref="H55:J56"/>
    <mergeCell ref="A154:D15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2021-10-25T16:45:10Z</cp:lastPrinted>
  <dcterms:created xsi:type="dcterms:W3CDTF">2020-11-14T13:09:40Z</dcterms:created>
  <dcterms:modified xsi:type="dcterms:W3CDTF">2021-11-01T13:39:26Z</dcterms:modified>
</cp:coreProperties>
</file>