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Фінансування" sheetId="1" r:id="rId4"/>
    <sheet state="visible" name="Кошторис  витрат" sheetId="2" r:id="rId5"/>
    <sheet state="visible" name="Реєстр документів" sheetId="3" r:id="rId6"/>
  </sheets>
  <definedNames>
    <definedName hidden="1" localSheetId="1" name="_xlnm._FilterDatabase">'Кошторис  витрат'!$A$1:$AG$488</definedName>
  </definedNames>
  <calcPr/>
  <extLst>
    <ext uri="GoogleSheetsCustomDataVersion1">
      <go:sheetsCustomData xmlns:go="http://customooxmlschemas.google.com/" r:id="rId7" roundtripDataSignature="AMtx7mgBArcW7kBD9oSdwUJtD6AV8kvqaQ=="/>
    </ext>
  </extLst>
</workbook>
</file>

<file path=xl/sharedStrings.xml><?xml version="1.0" encoding="utf-8"?>
<sst xmlns="http://schemas.openxmlformats.org/spreadsheetml/2006/main" count="1474" uniqueCount="898">
  <si>
    <t xml:space="preserve">
</t>
  </si>
  <si>
    <t>Додаток №4</t>
  </si>
  <si>
    <t>до Договору про надання гранту №4EVE41-06050 Східний Бастіон</t>
  </si>
  <si>
    <t>від "8" вересня 2021 року</t>
  </si>
  <si>
    <t>Назва конкурсної програми: Знакові події</t>
  </si>
  <si>
    <t>Назва ЛОТ-у:</t>
  </si>
  <si>
    <t>Назва Грантоотримувача: ГО "ДРІМ ТАУН"</t>
  </si>
  <si>
    <t>Назва проєкту: Східний Бастіон</t>
  </si>
  <si>
    <t>Дата початку проєкту: 08 вересень 2021</t>
  </si>
  <si>
    <t>Дата завершення проєкту: 13 листопада 2021</t>
  </si>
  <si>
    <t xml:space="preserve">  ЗВІТ</t>
  </si>
  <si>
    <t xml:space="preserve">про надходження та використання коштів для реалізації проєкту </t>
  </si>
  <si>
    <t>за період з 8 вересня 2021 року по 13 листопада 2021 року</t>
  </si>
  <si>
    <t>Загальна сума гранту</t>
  </si>
  <si>
    <t>Загальна сума співфінансування</t>
  </si>
  <si>
    <t>Загальна сума реінвестицій
(дохід отриманий від реалізації книг, квитків, програм та інше)</t>
  </si>
  <si>
    <t>Загальна сума всього проєкту</t>
  </si>
  <si>
    <t>Кошти організацій-партнерів 
(повна назва організації)</t>
  </si>
  <si>
    <t>Кошти державного та місцевих бюджетів 
(повна назва організації)</t>
  </si>
  <si>
    <t>Кошти інших інстутиційних донорів</t>
  </si>
  <si>
    <t>Кошти приватних донорів</t>
  </si>
  <si>
    <t>Власні кошти організації-заявника</t>
  </si>
  <si>
    <t>Загальна сума</t>
  </si>
  <si>
    <t>%</t>
  </si>
  <si>
    <t>грн.</t>
  </si>
  <si>
    <t>грн. (ст.3+ст.4+ст.5+ ст.6+ст.7)</t>
  </si>
  <si>
    <t>стовпці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</si>
  <si>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</si>
  <si>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</si>
  <si>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</si>
  <si>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</si>
  <si>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</si>
  <si>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</si>
  <si>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</si>
  <si>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</si>
  <si>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</si>
  <si>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</si>
  <si>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</si>
  <si>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</si>
  <si>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</si>
  <si>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плановий бюджет</t>
  </si>
  <si>
    <t>фактичний бюджет</t>
  </si>
  <si>
    <t>профінансовано</t>
  </si>
  <si>
    <t>залишок до фінансування</t>
  </si>
  <si>
    <t>Склав:</t>
  </si>
  <si>
    <t>посада</t>
  </si>
  <si>
    <t>підпис</t>
  </si>
  <si>
    <t>ПІБ</t>
  </si>
  <si>
    <t>Звіт про надходження та використання коштів для реалізації проекту</t>
  </si>
  <si>
    <t>Розділ:
Стаття: 
Підстаття:
Пункт:</t>
  </si>
  <si>
    <t>№</t>
  </si>
  <si>
    <t>Найменування витрат</t>
  </si>
  <si>
    <t>Одиниця виміру</t>
  </si>
  <si>
    <t>Витрати за рахунок гранту УКФ</t>
  </si>
  <si>
    <t>Витрати за рахунок співфінансування</t>
  </si>
  <si>
    <t>Витрати за рахунок  реінвестиції</t>
  </si>
  <si>
    <t xml:space="preserve">Загальна  сума витрат по проекту, грн. </t>
  </si>
  <si>
    <t>Примітки</t>
  </si>
  <si>
    <t>Планові витрати відповідно до заявки</t>
  </si>
  <si>
    <t>Фактичні витрати відповідно до заявки</t>
  </si>
  <si>
    <t>планова, грн. (=7+13+19)</t>
  </si>
  <si>
    <t>фактична, грн. (=10+16+22)</t>
  </si>
  <si>
    <t>різниця</t>
  </si>
  <si>
    <t>Кількість/
Період</t>
  </si>
  <si>
    <t>Вартість за одиницю, грн</t>
  </si>
  <si>
    <t>Загальна сума, грн. (=5*6)</t>
  </si>
  <si>
    <t>Загальна сума, грн. (=8*9)</t>
  </si>
  <si>
    <t>Вартість за одиницю, грн.</t>
  </si>
  <si>
    <t>Загальна сума, грн. (11*12)</t>
  </si>
  <si>
    <t>Загальна сума, грн. (=14*15)</t>
  </si>
  <si>
    <t>Загальна сума, грн. (=17*18)</t>
  </si>
  <si>
    <t>Загальна сума, грн. (=20*21)</t>
  </si>
  <si>
    <t xml:space="preserve">грн. </t>
  </si>
  <si>
    <t>Розділ ІІ:</t>
  </si>
  <si>
    <t>ВИТРАТИ:</t>
  </si>
  <si>
    <t>Стаття:</t>
  </si>
  <si>
    <t xml:space="preserve">Винагорода членам команди проєкту </t>
  </si>
  <si>
    <t>Підстаття:</t>
  </si>
  <si>
    <t>1.1</t>
  </si>
  <si>
    <t>Оплата праці штатних працівників  організації- заявника (лише у вигляді премії)</t>
  </si>
  <si>
    <t>Пункт:</t>
  </si>
  <si>
    <t>1.1.1</t>
  </si>
  <si>
    <t xml:space="preserve"> Повне ПІБ, посада (роль у проєкті)</t>
  </si>
  <si>
    <t>місяців</t>
  </si>
  <si>
    <t>1.1.2</t>
  </si>
  <si>
    <t>1.1.3</t>
  </si>
  <si>
    <t>1.2</t>
  </si>
  <si>
    <t>За  трудовими договорами</t>
  </si>
  <si>
    <t>1.2.1</t>
  </si>
  <si>
    <t>1.2.2</t>
  </si>
  <si>
    <t>1.2.3</t>
  </si>
  <si>
    <t>1.3</t>
  </si>
  <si>
    <t>За договорами ЦПХ</t>
  </si>
  <si>
    <t>1.3.1</t>
  </si>
  <si>
    <t>Буднік Михайло Ігорович, Керівник проекту</t>
  </si>
  <si>
    <t>1.3.2</t>
  </si>
  <si>
    <t>Волинкін Іван Сергійович, Помічник керівники проекту</t>
  </si>
  <si>
    <t>1.3.3</t>
  </si>
  <si>
    <t>Зозуля Ігор Андрійович, Менеджер технічного забезпечення</t>
  </si>
  <si>
    <t>1.3.4</t>
  </si>
  <si>
    <t>Білим Анна Олександрівна, Художній директор</t>
  </si>
  <si>
    <t>1.3.5</t>
  </si>
  <si>
    <t>Бірюков Олег Володимирович, Проектний менеджер</t>
  </si>
  <si>
    <t>1.3.6</t>
  </si>
  <si>
    <t>Танцюра Емілія Володимирівна, Координатор активносетей</t>
  </si>
  <si>
    <t>1.3.7</t>
  </si>
  <si>
    <t>Аніськович Павло Юрійович, PR-менеджер</t>
  </si>
  <si>
    <t>1.3.8</t>
  </si>
  <si>
    <t>Мороз Сергій Володимирович, Координатор активностей</t>
  </si>
  <si>
    <t>1.3.9</t>
  </si>
  <si>
    <t>Кузнєцов Володимир Юрійович, Координатор активностей</t>
  </si>
  <si>
    <t>1.3.10</t>
  </si>
  <si>
    <t>Невенченко Ксенія Володимирівна, Координатор активносетей</t>
  </si>
  <si>
    <t>1.3.11</t>
  </si>
  <si>
    <t>Курячій Віталій Миколайович, Координатор активносетей</t>
  </si>
  <si>
    <t>1.4</t>
  </si>
  <si>
    <t>Соціальні внески з оплати праці (нарахування ЄСВ)</t>
  </si>
  <si>
    <t>1.4.1</t>
  </si>
  <si>
    <t>Штатні працівники</t>
  </si>
  <si>
    <t>1.4.2</t>
  </si>
  <si>
    <t>За трудовими договорами</t>
  </si>
  <si>
    <t>1.4.3</t>
  </si>
  <si>
    <t>1.5</t>
  </si>
  <si>
    <t>За договорами з ФОП</t>
  </si>
  <si>
    <t>1.5.1</t>
  </si>
  <si>
    <t xml:space="preserve"> Повне ПІБ, зазначити конкретну назву послуги/виконання робіт</t>
  </si>
  <si>
    <t>1.5.2</t>
  </si>
  <si>
    <t>1.5.3</t>
  </si>
  <si>
    <t xml:space="preserve">Всього по статті 1 "Винагорода членам команди": </t>
  </si>
  <si>
    <t>Витрати пов'язані з відрядженнями (для штатних працівників)</t>
  </si>
  <si>
    <t>2.1</t>
  </si>
  <si>
    <t>Вартість проїзду (для штатних працівників)</t>
  </si>
  <si>
    <t>2.1.1</t>
  </si>
  <si>
    <t>Вартість квитків (з деталізацією маршруту і  прізвищем відрядженої особи)</t>
  </si>
  <si>
    <t>шт.</t>
  </si>
  <si>
    <t>2.1.2</t>
  </si>
  <si>
    <t>2.1.3</t>
  </si>
  <si>
    <t>2.2</t>
  </si>
  <si>
    <t>Вартість проживання (для штатних працівників)</t>
  </si>
  <si>
    <t>2.2.1</t>
  </si>
  <si>
    <t>Рахунки з готелів (з вказаним прізвищем відрядженої особи)</t>
  </si>
  <si>
    <t>доба</t>
  </si>
  <si>
    <t>2.2.2</t>
  </si>
  <si>
    <t>2.2.3</t>
  </si>
  <si>
    <t>2.3</t>
  </si>
  <si>
    <t>Добові (для штатних працівників)</t>
  </si>
  <si>
    <t>2.3.1</t>
  </si>
  <si>
    <t>Добові, вказати ПІБ( розрахунок на відряджену особу)</t>
  </si>
  <si>
    <t>2.3.2</t>
  </si>
  <si>
    <t>Добові, вказати ПІБ ( розрахунок на відряджену особу)</t>
  </si>
  <si>
    <t>2.3.3</t>
  </si>
  <si>
    <t>Всього по статті 2 "Витрати пов'язані з відрядженнями":</t>
  </si>
  <si>
    <t>Обладнання і нематеріальні активи</t>
  </si>
  <si>
    <t>3.1</t>
  </si>
  <si>
    <t>Обладнання, інструменти, інвентар, які необхідні для використання його при реалізації проєкту грантоотримувача</t>
  </si>
  <si>
    <t>3.1.1</t>
  </si>
  <si>
    <t>Електропила  Stark ECS-2510</t>
  </si>
  <si>
    <t>3.1.2</t>
  </si>
  <si>
    <t>Шліфмашина кутова Stark ag-960</t>
  </si>
  <si>
    <t>3.1.3</t>
  </si>
  <si>
    <t>Електролобзик Stark JS-850 Profi</t>
  </si>
  <si>
    <t>3.1.4</t>
  </si>
  <si>
    <t>Циркулярна пила Stark СS-190 Profi</t>
  </si>
  <si>
    <t>3.1.5</t>
  </si>
  <si>
    <t>Рукавички для електроінструмента (пара)</t>
  </si>
  <si>
    <t>3.1.6</t>
  </si>
  <si>
    <t>Вогнегасник ВВК-1,4 (ОУ2), од.</t>
  </si>
  <si>
    <t>3.1.7</t>
  </si>
  <si>
    <t>Молоток-цвяходерт 450г</t>
  </si>
  <si>
    <t>3.1.8</t>
  </si>
  <si>
    <t>Молоток-слюсарний 800г</t>
  </si>
  <si>
    <t>3.1.9</t>
  </si>
  <si>
    <t>Молоток-слюсарний 500г</t>
  </si>
  <si>
    <t>3.1.10</t>
  </si>
  <si>
    <t xml:space="preserve">Лопата штикова </t>
  </si>
  <si>
    <t>3.1.11</t>
  </si>
  <si>
    <t xml:space="preserve">Лопата совкова </t>
  </si>
  <si>
    <t>3.1.12</t>
  </si>
  <si>
    <t xml:space="preserve">Ручна пила по дереву </t>
  </si>
  <si>
    <t>3.1.13</t>
  </si>
  <si>
    <t>Рулетка 10 м*25 мм</t>
  </si>
  <si>
    <t>3.1.14</t>
  </si>
  <si>
    <t>Лазерний далекомір Stark LD-60</t>
  </si>
  <si>
    <t>3.1.15</t>
  </si>
  <si>
    <t>Степлер ударний Stanley</t>
  </si>
  <si>
    <t>3.1.16</t>
  </si>
  <si>
    <t>Скоби гартовані, оцинковані Dnipro-M 140 (G) 8 мм</t>
  </si>
  <si>
    <t>3.1.17</t>
  </si>
  <si>
    <t>Рукавички захисні Dnipro-M Master від механічних пошкоджень (пара)</t>
  </si>
  <si>
    <t>3.1.18</t>
  </si>
  <si>
    <t>Шнур полипропиленовый плетеный диам. 10 мм (для наметів, огорожі)</t>
  </si>
  <si>
    <t>м</t>
  </si>
  <si>
    <t>3.2</t>
  </si>
  <si>
    <t>Нематеріальні активи, які необхідні до придбання для використання їх при реалізації проєкту грантоотримувача (за рахунок співфінансування)</t>
  </si>
  <si>
    <t>3.2.1</t>
  </si>
  <si>
    <t>Програмне забезпечення  (з деталізацією технічних характеристик)</t>
  </si>
  <si>
    <t>послуга</t>
  </si>
  <si>
    <t>Недопустимі витрати за рахунок гранту УКФ</t>
  </si>
  <si>
    <t>3.2.2</t>
  </si>
  <si>
    <t>Інші нематеріальні активи</t>
  </si>
  <si>
    <t>Всього по статті 3 "Обладнання і нематеріальні активи":</t>
  </si>
  <si>
    <t>Витрати пов'язані з орендою</t>
  </si>
  <si>
    <t>4.1</t>
  </si>
  <si>
    <t>Оренда приміщення</t>
  </si>
  <si>
    <t>4.1.1</t>
  </si>
  <si>
    <t>Оренда офісу  для команди проекту (м. Сєвєродонецьк, вул. Гагаріна, буд. 56, кв. 55)</t>
  </si>
  <si>
    <t>місяць</t>
  </si>
  <si>
    <t>4.1.2</t>
  </si>
  <si>
    <t>Оренда складського приміщення 300 м2 (для інвентарю учасників)</t>
  </si>
  <si>
    <t>4.1.3</t>
  </si>
  <si>
    <t>Адреса орендованого приміщення, із зазначенням метражу, годин оренди</t>
  </si>
  <si>
    <t>кв.м (годин, діб)</t>
  </si>
  <si>
    <t>4.2</t>
  </si>
  <si>
    <t xml:space="preserve">Оренда техніки, обладнання та інструменту </t>
  </si>
  <si>
    <t>Технічне забезпечення головної сцени фестивалю</t>
  </si>
  <si>
    <t>4.2.1</t>
  </si>
  <si>
    <t>Звукова система Line Array 500W \ 8"+1"
(24 шт.х 540 грн/день = 12960 грн/день)</t>
  </si>
  <si>
    <t>день</t>
  </si>
  <si>
    <t>4.2.2</t>
  </si>
  <si>
    <t>Звукова система Subwoofer 2000W \ 18" 
(10 шт.610 грн/день = 6100 грн/день)</t>
  </si>
  <si>
    <t>4.2.3</t>
  </si>
  <si>
    <t>Звукова система Monitor 600W \ 15" 
(6 шт. х 500 грн/день = 3000 грн/день)</t>
  </si>
  <si>
    <t>4.2.4</t>
  </si>
  <si>
    <t>Allen&amp;Heath QU-24 CE цифровий мiкшерний пульт
(1 шт. х 980 грн/день = 980 грн/день)</t>
  </si>
  <si>
    <t>4.2.5</t>
  </si>
  <si>
    <t>Allen&amp;Heath AR2412 стейджбокс
(1 шт. х 480 грн/день = 480 грн/день)</t>
  </si>
  <si>
    <t>4.2.6</t>
  </si>
  <si>
    <t>Tama Starclassic барабанна установка
(1 шт. х 610 грн/день = 610 грн/день)</t>
  </si>
  <si>
    <t>4.2.7</t>
  </si>
  <si>
    <t>Fender Deluxe Reverb гiтарний комбопiдсилювач
(1 шт. х 670 грн/день = 670 грн/день)</t>
  </si>
  <si>
    <t>4.2.8</t>
  </si>
  <si>
    <t>Ampeg SVT210 басовий комбопiдсилювач
(1 шт. х 320 грн/день = 320 грн/день)</t>
  </si>
  <si>
    <t>4.2.9</t>
  </si>
  <si>
    <t>ART X-Direct di-box активний
(6 шт. х 120 грн/день = 720 грн/день)</t>
  </si>
  <si>
    <t>4.2.10</t>
  </si>
  <si>
    <t>Shure Beta58/SM58 радiо система
(4 шт. х 350 грн/день = 1400 грн/день)</t>
  </si>
  <si>
    <t>4.2.11</t>
  </si>
  <si>
    <t>Shure SM57 iнструментальний мікрофон
(2 шт. х 170 грн/день = 340 грн/день)</t>
  </si>
  <si>
    <t>4.2.12</t>
  </si>
  <si>
    <t>Shure SM58 вокальний мікрофон
(4 шт. х 150 грн/день = 600 грн/день)</t>
  </si>
  <si>
    <t>4.2.13</t>
  </si>
  <si>
    <t>Audix DP7 iнструментальнi мiкрофони
(1 шт. х 510 грн/день = 510 грн/день)</t>
  </si>
  <si>
    <t>4.2.14</t>
  </si>
  <si>
    <t>Мікрофонні стійки K&amp;M
(16 шт. х 120 грн/день = 1920 грн/день)</t>
  </si>
  <si>
    <t>4.2.15</t>
  </si>
  <si>
    <t>Сцена LAYHER 8x6
(1 шт. х 23880 грн/день = 23880 грн/день)</t>
  </si>
  <si>
    <t>4.2.16</t>
  </si>
  <si>
    <t>Захисний кабельний трап
(30 шт. х 80 грн/день = 2400 грн/день)</t>
  </si>
  <si>
    <t>4.2.17</t>
  </si>
  <si>
    <t>Сценiчна ферма
(16 шт. х 90 грн/день = 1440 грн/день)</t>
  </si>
  <si>
    <t>4.2.18</t>
  </si>
  <si>
    <t>Фанбар'єр
(20 шт. х 150 грн/день = 3000 грн/день)</t>
  </si>
  <si>
    <t>4.2.19</t>
  </si>
  <si>
    <t>Блiндер ламповий 1х4
(2 шт. х 270 грн/день = 540 грн/день)</t>
  </si>
  <si>
    <t>4.2.20</t>
  </si>
  <si>
    <t>LED PAR 1815 RGBWA світлодіодний
(20 шт. х 110 грн/день = 2200 грн/день)</t>
  </si>
  <si>
    <t>4.2.21</t>
  </si>
  <si>
    <t>MOVING HEAD BEAM R7 поворотна голова
(12 шт. х 220 грн/день = 2640 грн/день)</t>
  </si>
  <si>
    <t>4.2.22</t>
  </si>
  <si>
    <t>MOVING HEAD WASH 360 поворотна голова
(8 шт. х 250 грн/день = 2000 грн/день)</t>
  </si>
  <si>
    <t>4.2.23</t>
  </si>
  <si>
    <t>Chamsys MQ40N Пульт управління DMX 1
(1 шт. х 1500 грн/день = 1500 грн/день)</t>
  </si>
  <si>
    <t>4.2.24</t>
  </si>
  <si>
    <t>Antari HZ500 генератор туману
(2 шт. х 640 грн/день = 1280 грн/день)</t>
  </si>
  <si>
    <t>4.2.25</t>
  </si>
  <si>
    <t>Оренда генератора 30 кВт
(1 шт. х 18000 грн/день = 18000 грн/день)</t>
  </si>
  <si>
    <t>4.3</t>
  </si>
  <si>
    <t>Оренда транспорту</t>
  </si>
  <si>
    <t>4.3.1</t>
  </si>
  <si>
    <t xml:space="preserve">Оренда легкового автомобіля  </t>
  </si>
  <si>
    <t>годин</t>
  </si>
  <si>
    <t>4.3.2</t>
  </si>
  <si>
    <t xml:space="preserve">Оренда вантажного автомобіля </t>
  </si>
  <si>
    <t>година</t>
  </si>
  <si>
    <t>4.3.3</t>
  </si>
  <si>
    <t xml:space="preserve">Послуга з пасажирських перевезень (автобус на 50 місць) </t>
  </si>
  <si>
    <t>4.3.4</t>
  </si>
  <si>
    <t>Послуги з вантажних перевезень</t>
  </si>
  <si>
    <t>4.4</t>
  </si>
  <si>
    <t>Оренда сценічно-постановочних засобів</t>
  </si>
  <si>
    <t>4.4.1</t>
  </si>
  <si>
    <t>Найменування (з деталізацією технічних характеристик)</t>
  </si>
  <si>
    <t>4.4.2</t>
  </si>
  <si>
    <t>4.4.3</t>
  </si>
  <si>
    <t>4.5</t>
  </si>
  <si>
    <t>Інші об'єкти оренди</t>
  </si>
  <si>
    <t>4.5.1</t>
  </si>
  <si>
    <t xml:space="preserve">Оренда інфраструтури парку "Fiesta"  ( аренда 7 днів)
 з  умовою розміщення та монтажу/демантажу необхідного для фестиваля обладнння в обраному місці  парку </t>
  </si>
  <si>
    <t>4.5.2</t>
  </si>
  <si>
    <t>4.5.3</t>
  </si>
  <si>
    <t>Всього по статті 4 "Витрати пов'язані з орендою":</t>
  </si>
  <si>
    <t xml:space="preserve">Витрати учасників проєкту, які беруть участь у заходах проєкту та не отримують оплату праці та/або винагороду </t>
  </si>
  <si>
    <t>5.1</t>
  </si>
  <si>
    <t>Послуги з харчування</t>
  </si>
  <si>
    <t>5.1.1</t>
  </si>
  <si>
    <t>Послуги з харчування учасників фестивалю і волонтерів.</t>
  </si>
  <si>
    <t>учасн.</t>
  </si>
  <si>
    <t>5.1.2</t>
  </si>
  <si>
    <t>Послуги з харчування (сніданок/обід/вечеря/кава-брейк)</t>
  </si>
  <si>
    <t>5.1.3</t>
  </si>
  <si>
    <t>5.2</t>
  </si>
  <si>
    <t>Витрати на проїзд учасників заходів</t>
  </si>
  <si>
    <t>5.2.1</t>
  </si>
  <si>
    <t>Проїзд учасників  фестивалю поїздом (ЖД)  до  Лисичанська  та із нього, з різних міст України -  до 600 грн. на 1 особу.  Всього до 120 осіб . Звітування білетами та за списками учасників.</t>
  </si>
  <si>
    <t>5.2.2</t>
  </si>
  <si>
    <t>Вартість квитків (з деталізацією маршруту і прізвищем особи, що відряджається)</t>
  </si>
  <si>
    <t>5.2.3</t>
  </si>
  <si>
    <t>5.3</t>
  </si>
  <si>
    <t>Витрати на проживання учасників заходів</t>
  </si>
  <si>
    <t>5.3.1</t>
  </si>
  <si>
    <t>Проживання учасників</t>
  </si>
  <si>
    <t>5.3.2</t>
  </si>
  <si>
    <t>5.3.3</t>
  </si>
  <si>
    <t>Всього по статті 5 "Витрати учасників проєкту, які беруть участь у заходах проєкту та не отримують оплату праці та/або винагороду"</t>
  </si>
  <si>
    <t>Матеріальні витрати</t>
  </si>
  <si>
    <t>6.1</t>
  </si>
  <si>
    <t>Основні матеріали та сировина</t>
  </si>
  <si>
    <t>Ристалище</t>
  </si>
  <si>
    <t>6.1.1</t>
  </si>
  <si>
    <t>Дерев'яний брус 100х100 мм, 2 м</t>
  </si>
  <si>
    <t>6.1.2</t>
  </si>
  <si>
    <t>Дерев'яний брус 100х100 мм, 3 м</t>
  </si>
  <si>
    <t>6.1.3</t>
  </si>
  <si>
    <t>Плита вологостійка OSB 2500x1250x10 мм</t>
  </si>
  <si>
    <t>шт</t>
  </si>
  <si>
    <t>6.1.4</t>
  </si>
  <si>
    <t>Цвях будівельний 120 мм</t>
  </si>
  <si>
    <t>кг</t>
  </si>
  <si>
    <t>6.1.5</t>
  </si>
  <si>
    <t>Саморіз 25 мм (1000 шт.)</t>
  </si>
  <si>
    <t>6.1.6</t>
  </si>
  <si>
    <t>Саморіз 100 мм (100 шт.)</t>
  </si>
  <si>
    <t>6.1.7</t>
  </si>
  <si>
    <t>Скоба будівельна ф10-300мм</t>
  </si>
  <si>
    <t>6.1.8</t>
  </si>
  <si>
    <t>Шпильки резьбовые оцинкованные L=1000 мм - Шпилька резьбовая оцинк. M16х1000</t>
  </si>
  <si>
    <t>6.1.9</t>
  </si>
  <si>
    <t>Гайка М16</t>
  </si>
  <si>
    <t>Дитяче Ристалище</t>
  </si>
  <si>
    <t>6.1.10</t>
  </si>
  <si>
    <t>6.1.11</t>
  </si>
  <si>
    <t>6.1.12</t>
  </si>
  <si>
    <t>Тюк сіна  100 шт*25 грн=2500</t>
  </si>
  <si>
    <t>6.1.13</t>
  </si>
  <si>
    <t>дошка не оброблена  2,5 м3*2500 грн=6250 грн.</t>
  </si>
  <si>
    <t>м3</t>
  </si>
  <si>
    <t>6.1.14</t>
  </si>
  <si>
    <t>6.2</t>
  </si>
  <si>
    <t>Носії, накопичувачі</t>
  </si>
  <si>
    <t>6.2.1</t>
  </si>
  <si>
    <t>Найменування</t>
  </si>
  <si>
    <t>6.2.2</t>
  </si>
  <si>
    <t>6.2.3</t>
  </si>
  <si>
    <t>6.3</t>
  </si>
  <si>
    <t>Інші матеріальні витрати</t>
  </si>
  <si>
    <t>6.3.1</t>
  </si>
  <si>
    <t>6.3.2</t>
  </si>
  <si>
    <t>6.3.3</t>
  </si>
  <si>
    <t>Всього по статті 6 "Матеріальні витрати":</t>
  </si>
  <si>
    <t>Поліграфічні послуги</t>
  </si>
  <si>
    <t>7.1</t>
  </si>
  <si>
    <t>Виготовлення макетів  афіши, флаєру, банерів (10 шт), пресс-вол (2 шт), програма, карта фестивалю, плакат</t>
  </si>
  <si>
    <t>7.2</t>
  </si>
  <si>
    <t>Друк афіші А2 колір 4+0 бумага 150 гм</t>
  </si>
  <si>
    <t>7.3</t>
  </si>
  <si>
    <t>Друк флаєр А5 колір 4+4 бумага 180 мг</t>
  </si>
  <si>
    <t>7.4</t>
  </si>
  <si>
    <t>Друк программа + карта фестивалю А5 колір 4+4 бумага 180 мг</t>
  </si>
  <si>
    <t>7.5</t>
  </si>
  <si>
    <t xml:space="preserve">Друк банери на сцену 2х5 </t>
  </si>
  <si>
    <t>7.6</t>
  </si>
  <si>
    <t xml:space="preserve">Друк банер на сцену 8х3 задній </t>
  </si>
  <si>
    <t>7.7</t>
  </si>
  <si>
    <t>Друк банерів 1х2 м</t>
  </si>
  <si>
    <t>7.8</t>
  </si>
  <si>
    <t>Друк прес-вол 2х3 м</t>
  </si>
  <si>
    <t>7.9</t>
  </si>
  <si>
    <t>Друк плакату для білборду</t>
  </si>
  <si>
    <t>7.10</t>
  </si>
  <si>
    <t>Послуги копірайтера</t>
  </si>
  <si>
    <t>7.11</t>
  </si>
  <si>
    <t xml:space="preserve">Соціальні внески за договорами ЦПХ з підрядниками (ЄСВ) розділу "Поліграфічні послуги" </t>
  </si>
  <si>
    <t>Всього по статті 7 "Поліграфічні послуги":</t>
  </si>
  <si>
    <t>Видавничі послуги</t>
  </si>
  <si>
    <t>8.1</t>
  </si>
  <si>
    <t>Послуги коректора</t>
  </si>
  <si>
    <t>сторінка</t>
  </si>
  <si>
    <t>8.2</t>
  </si>
  <si>
    <t>Послуги верстки</t>
  </si>
  <si>
    <t>8.3</t>
  </si>
  <si>
    <t>Друк книг</t>
  </si>
  <si>
    <t>екземпляр</t>
  </si>
  <si>
    <t>8.4</t>
  </si>
  <si>
    <t xml:space="preserve">Друк журналів </t>
  </si>
  <si>
    <t>8.5</t>
  </si>
  <si>
    <t>Інші витрати (вказати надану послугу)</t>
  </si>
  <si>
    <t>8.6</t>
  </si>
  <si>
    <t>Соціальні внески за договорами ЦПХ з підрядниками (ЄСВ) розділу "Видавничі послуги"</t>
  </si>
  <si>
    <t>Всього по статті 8 "Видавничі послуги":</t>
  </si>
  <si>
    <t>Послуги з просування</t>
  </si>
  <si>
    <t>Послуги фото-, відеофіксація</t>
  </si>
  <si>
    <t>Рекламні пости в соціальних мережах facebook, instagram (8 пости в місяць в кожній мережі)</t>
  </si>
  <si>
    <t>Розміщення реклами на  білбордах м. Сєвєродонецьк.</t>
  </si>
  <si>
    <t>Роздача флаєрів</t>
  </si>
  <si>
    <t>Реклама на радіо (аудиороліки по 25 с -150 виходів)</t>
  </si>
  <si>
    <t>Реклама на телебаченні (відеороліки по 15 сек -150 виходів)</t>
  </si>
  <si>
    <t>Всього по статті  9 "Послуги з просування":</t>
  </si>
  <si>
    <t>Створення web-ресурсу</t>
  </si>
  <si>
    <t>Витрати зі створення сайту та його просування</t>
  </si>
  <si>
    <t>Витрати зі створення сайту (зазначити конкретну назву послуги відповідно до технічного завдання)</t>
  </si>
  <si>
    <t xml:space="preserve">Витрати з обслуговування сайту </t>
  </si>
  <si>
    <t>Соціальні внески за договорами ЦПХ з підрядниками (ЄСВ) розділу "Створення web-ресурсу"</t>
  </si>
  <si>
    <t>Всього по статті 10 "Створення web-ресурсу":</t>
  </si>
  <si>
    <t>Придбання методичних, навчальних, інформаційних матеріалів, в т.ч. на електронних носіях інформації</t>
  </si>
  <si>
    <t xml:space="preserve">Найменування методичних, навчальних, інформаційних матеріалів </t>
  </si>
  <si>
    <t>Всього по статті 11 "Придбання методичних, навчальних, інформаційних матеріалів, в т.ч. на електроних носіях інформації":</t>
  </si>
  <si>
    <t>Послуги з перекладу</t>
  </si>
  <si>
    <t>Усний переклад (синхронний/ послідовний, з якої на яку мову)</t>
  </si>
  <si>
    <t>Письмовий переклад (зазначити, з якої на яку мову)</t>
  </si>
  <si>
    <t>Редагування письмового перекладу</t>
  </si>
  <si>
    <t>Соціальні внески за договорами ЦПХ з підрядниками (ЄСВ) розділу "Послуги з перекладу"</t>
  </si>
  <si>
    <t>Всього по статті 12 "Послуги з перекладу":</t>
  </si>
  <si>
    <t>Інші прямі витрати</t>
  </si>
  <si>
    <t>13.1</t>
  </si>
  <si>
    <t>Адміністративні витрати</t>
  </si>
  <si>
    <t>13.1.1</t>
  </si>
  <si>
    <t>Бухгалтерські послуги</t>
  </si>
  <si>
    <t>13.1.2</t>
  </si>
  <si>
    <t>Юридичні послуги</t>
  </si>
  <si>
    <t>13.1.3</t>
  </si>
  <si>
    <t>Аудиторські послуги</t>
  </si>
  <si>
    <t>13.1.4</t>
  </si>
  <si>
    <t xml:space="preserve">Інші адміністративні витрати </t>
  </si>
  <si>
    <t>13.2</t>
  </si>
  <si>
    <t>Послуги комп'ютерної обробки, монтажу, зведення</t>
  </si>
  <si>
    <t>13.2.1</t>
  </si>
  <si>
    <t>Обробка та монтаж відео, створення звітного фільму про фестиваль</t>
  </si>
  <si>
    <t>13.2.2</t>
  </si>
  <si>
    <t>Виготовлення проморолика для ТБ на 15 секунд</t>
  </si>
  <si>
    <t>13.2.3</t>
  </si>
  <si>
    <t>Виготовлення роликів для промо в соціальних мережах та інтернет до 30 с</t>
  </si>
  <si>
    <t>13.2.4</t>
  </si>
  <si>
    <t>Виготовлення аудіоролику</t>
  </si>
  <si>
    <t>13.2.5</t>
  </si>
  <si>
    <t>Виготовлення віделокцій з локацій фестивалю до 30 хв</t>
  </si>
  <si>
    <t>13.3</t>
  </si>
  <si>
    <t>Витрати на послуги страхування</t>
  </si>
  <si>
    <t>13.3.1</t>
  </si>
  <si>
    <t>Вказати предмет страхування</t>
  </si>
  <si>
    <t>13.3.2</t>
  </si>
  <si>
    <t>13.3.3</t>
  </si>
  <si>
    <t>13.4</t>
  </si>
  <si>
    <t>13.4.1</t>
  </si>
  <si>
    <t>Послуги інтернет-провайдера вересень-жовтень 2021 р.</t>
  </si>
  <si>
    <t>13.4.2</t>
  </si>
  <si>
    <t>Банківська комісія за переказ (відповідно до тарифів обслуговуючого банку)</t>
  </si>
  <si>
    <t>13.4.3</t>
  </si>
  <si>
    <t>Розрахунково-касове обслуговування (відповідно до тарифів обслуговуючого банку)</t>
  </si>
  <si>
    <t>13.4.4</t>
  </si>
  <si>
    <t>Інші послуги банку (відповідно до тарифів обслуговуючого банку)</t>
  </si>
  <si>
    <t>13.4.5</t>
  </si>
  <si>
    <t xml:space="preserve">Організація охорони фестивалю 7 днів </t>
  </si>
  <si>
    <t>13.4.6</t>
  </si>
  <si>
    <t>Бейджі</t>
  </si>
  <si>
    <t>13.4.7</t>
  </si>
  <si>
    <t xml:space="preserve">Желетки  для волонтерів та організаторів фествалю </t>
  </si>
  <si>
    <t>13.4.8</t>
  </si>
  <si>
    <t xml:space="preserve">Організація навчання персоналу та волонтерів фестиваля  </t>
  </si>
  <si>
    <t>13.4.9</t>
  </si>
  <si>
    <t>Створення центру комунікацї з відвідувачами та учасниками фестивалю, координація наметового містечка , та взаємодія з волонтерами</t>
  </si>
  <si>
    <t>13.4.10</t>
  </si>
  <si>
    <t>Проведення 4 круглих столів</t>
  </si>
  <si>
    <t xml:space="preserve">Організація та забезпечення діяльності:
локація "Вперед - у минуле", у складі чотирьох секцій  </t>
  </si>
  <si>
    <t>секція - "Історичний табір"</t>
  </si>
  <si>
    <t xml:space="preserve">Організація встановлення і забезпечення середньовічного табору 
- оренда історичних наметів ( у історико-реконструкторських клубів з інших куточків України та їх транспортування -поштою до фестивалю) 10 наметів*3000 грн.;
</t>
  </si>
  <si>
    <t>Організація середньовічної фотозони на фестивалі</t>
  </si>
  <si>
    <t>13.4.11</t>
  </si>
  <si>
    <t>Організація козацької фотозони на фестивалі</t>
  </si>
  <si>
    <t>13.4.12</t>
  </si>
  <si>
    <t>Забезпечення проведення турнірів - змагань протягом 2 днів (індивідуальні та бугурти)</t>
  </si>
  <si>
    <t>секція -  "Стрільбище"</t>
  </si>
  <si>
    <t>13.4.13</t>
  </si>
  <si>
    <t>Організація та проведення майстер-класів зі стрілецької зброї (луки, топори, сулиці, аркбалиста) -</t>
  </si>
  <si>
    <t>13.4.14</t>
  </si>
  <si>
    <t xml:space="preserve">Організація та проведення турніру серед усіх охочих серед стрілецької зброї </t>
  </si>
  <si>
    <t>секція -  "Історичний Музей"</t>
  </si>
  <si>
    <t>13.4.15</t>
  </si>
  <si>
    <t xml:space="preserve">Виготовлення середньвічної палатки
</t>
  </si>
  <si>
    <t>13.4.16</t>
  </si>
  <si>
    <t xml:space="preserve">Організація виставки зброї </t>
  </si>
  <si>
    <t>13.4.17</t>
  </si>
  <si>
    <t>Транспортування зброї та обладунків для організації музею</t>
  </si>
  <si>
    <t>секція - "Бойова справа"</t>
  </si>
  <si>
    <t>13.4.18</t>
  </si>
  <si>
    <t>Організація ристалища  (монтаж )</t>
  </si>
  <si>
    <t>13.4.19</t>
  </si>
  <si>
    <t xml:space="preserve">Організація та проведення майстер-класів у м'яких обладунках (за участі чемпіонів світу та еєвропи з історичного фехтування) для усіх охочих протягом усьго фестивалю, детский турнир,+ </t>
  </si>
  <si>
    <t>локація "Освіта"</t>
  </si>
  <si>
    <t>13.4.20</t>
  </si>
  <si>
    <t xml:space="preserve">Розробка та координація програми </t>
  </si>
  <si>
    <t>13.4.21</t>
  </si>
  <si>
    <t xml:space="preserve">Організація мінілокації "Ігродром" в межах "Університету" </t>
  </si>
  <si>
    <t>13.4.22</t>
  </si>
  <si>
    <t>Організація мінілокації "Бібліотека" в межах "Університету"</t>
  </si>
  <si>
    <t>13.4.23</t>
  </si>
  <si>
    <t>Проведення майстер-класів та змагань з літератури, декламація та написання серньовічних поем</t>
  </si>
  <si>
    <t>локація "Традиційна майстерня"</t>
  </si>
  <si>
    <t>13.4.24</t>
  </si>
  <si>
    <t>Логістика ремісників до локації фестивалю та в зворотньому напряку (30 осіб)</t>
  </si>
  <si>
    <t>13.4.25</t>
  </si>
  <si>
    <t>Організація простору для майстер-класів середньовічних та традиційних ремесл</t>
  </si>
  <si>
    <t>13.4.26</t>
  </si>
  <si>
    <t xml:space="preserve">Жива галерея за участю художників  та виставка їх картин (на тематику фестивалю, дня незалежності, та патріотичну тему) </t>
  </si>
  <si>
    <t>Організація та забезпечення дитячого простору на фестивалі</t>
  </si>
  <si>
    <t>13.4.27</t>
  </si>
  <si>
    <t>Дитяча тематична розважальна програма з  2 аніматорами та інтерактивними іграми, проведення квестів та змагань з призами -2 дні</t>
  </si>
  <si>
    <t>локація "Головна сцена"</t>
  </si>
  <si>
    <t>13.4.28</t>
  </si>
  <si>
    <t>Організація виступу одного хедлайнеру фестивалю та чотирьох музичних колективів (до вартості входять трансфер та логістични витрати, забезпечення побутового райдеру артистів, проживання)</t>
  </si>
  <si>
    <t>13.4.29</t>
  </si>
  <si>
    <t>Організація виступу народних  танцевальних колективів</t>
  </si>
  <si>
    <t>13.4.30</t>
  </si>
  <si>
    <t>Організація проведення фестивалю на головній сцені (2 ведучі, гонорар, побутовий райдер) 2 дні</t>
  </si>
  <si>
    <t>локація "Ярмарок"</t>
  </si>
  <si>
    <t>13.4.31</t>
  </si>
  <si>
    <t>Виготовлення сувенірної продукції з символікою фестивалю та органцізації</t>
  </si>
  <si>
    <t>13.4.32</t>
  </si>
  <si>
    <t>Організація місць для продавців товарів  для відвідувачів (10 місць)</t>
  </si>
  <si>
    <t>13.4.33</t>
  </si>
  <si>
    <t>Реклама зацікавлених сторін</t>
  </si>
  <si>
    <t>локація "Юні патріоти"</t>
  </si>
  <si>
    <t>13.4.34</t>
  </si>
  <si>
    <t xml:space="preserve">Організація табору для Скаутів та представників команд патріотичної гри Сокіл (джура) на 20-40 учасників.
</t>
  </si>
  <si>
    <t>локація "Свобода вибору"</t>
  </si>
  <si>
    <t>13.4.35</t>
  </si>
  <si>
    <t xml:space="preserve">Конкурси для відвідувачів фестивалю: 
 " Патріотичний кастомайзинг",
 "Найкращій історичний костюм", 
"Найкращий подарунок захиснику", 
"відкриття таланту" 
"Символ фестивалю "Східний Бастіон"
</t>
  </si>
  <si>
    <t>Всього по статті 13 "Інші прямі витрати":</t>
  </si>
  <si>
    <t xml:space="preserve">Всього по розділу ІІ "Витрати": </t>
  </si>
  <si>
    <t>РЕЗУЛЬТАТ РЕАЛІЗАЦІЇ ПРОЄКТУ</t>
  </si>
  <si>
    <t>(посада)</t>
  </si>
  <si>
    <t>(підпис, печатка)</t>
  </si>
  <si>
    <t>(ПІБ)</t>
  </si>
  <si>
    <t>Додаток №1</t>
  </si>
  <si>
    <t>до Звіту незалежного аудитора
"___" _____________________ 2021 року</t>
  </si>
  <si>
    <t>*Реєстр документів, що підтверджують достовірність витрат та цільове використання коштів</t>
  </si>
  <si>
    <t>за проектом 4EVE41-06050 Східний Бастіон</t>
  </si>
  <si>
    <t>(назва проекту)</t>
  </si>
  <si>
    <t>у період з 8 вересня 2021 року по 13 листопада 2021 року</t>
  </si>
  <si>
    <t>Витрати за даними звіту про використання гранту</t>
  </si>
  <si>
    <t>Документально підтверджено</t>
  </si>
  <si>
    <t>Досягнуті на етапі звітування цілі проекту</t>
  </si>
  <si>
    <t>Розділ/
Підрозділ/
Стаття/
Пункт</t>
  </si>
  <si>
    <t>Сума, грн.</t>
  </si>
  <si>
    <t>Назва контрагента (код ЄДРПОУ) /    Виконавець (ІПН)</t>
  </si>
  <si>
    <t>Договір, додатки до договору   
(номер та дата)</t>
  </si>
  <si>
    <t>Акт/Видаткова накладна/Акт списання 
(номер, дата)</t>
  </si>
  <si>
    <t>Сума оплати, грн.</t>
  </si>
  <si>
    <t>Платіжне доручення (номер п/д, дата списання коштів з рахунку)</t>
  </si>
  <si>
    <t>Пункт:1.3.1</t>
  </si>
  <si>
    <t>За договорами ЦПХБуднік Михайло Ігорович, Керівник проекту</t>
  </si>
  <si>
    <t>БУДНIК МИХАЙЛО IГОРОВИЧ (3214605359)</t>
  </si>
  <si>
    <t>Договірт ЦПХ №СБ-01</t>
  </si>
  <si>
    <t>Акт №СБ 1, СБ 2</t>
  </si>
  <si>
    <t>189  від 08.10.2021
231 від 28.10.2021
232 від 28.10.2021</t>
  </si>
  <si>
    <t>Пункт:1.3.2</t>
  </si>
  <si>
    <t>За договорами ЦПХВолинкін Іван Сергійович, Помічник керівники проекту</t>
  </si>
  <si>
    <t>ВОЛИНКIН IВАН СЕРГIЙОВИЧ (3152606679)</t>
  </si>
  <si>
    <t>Договірт ЦПХ №СБ-02</t>
  </si>
  <si>
    <t>Акт №СБ 02-1, СБ 02-2</t>
  </si>
  <si>
    <t>190  від 08.10.2021
231 від 28.10.2021
232 від 28.10.2021</t>
  </si>
  <si>
    <t>Пункт:1.3.3</t>
  </si>
  <si>
    <t>За договорами ЦПХЗозуля Ігор Андрійович, Менеджер технічного забезпечення</t>
  </si>
  <si>
    <t>ЗОЗУЛЯ IГОР АНДРIЙОВИЧ (3127905859)</t>
  </si>
  <si>
    <t>Договірт ЦПХ №СБ-03</t>
  </si>
  <si>
    <t>Акт №СБ 03-1, СБ 03-2</t>
  </si>
  <si>
    <t>191  від 08.10.2021
231 від 28.10.2021
232 від 28.10.2021</t>
  </si>
  <si>
    <t>Пункт:1.3.4</t>
  </si>
  <si>
    <t>За договорами ЦПХБілим Анна Олександрівна, Художній директор</t>
  </si>
  <si>
    <t>БIЛИМ АННА ОЛЕКСАНДРIВНА (3600006466)</t>
  </si>
  <si>
    <t>Договірт ЦПХ №СБ-04</t>
  </si>
  <si>
    <t>Акт №СБ 1/04, СБ 2/04</t>
  </si>
  <si>
    <t>192  від 08.10.2021
231 від 28.10.2021
232 від 28.10.2021</t>
  </si>
  <si>
    <t>Пункт:1.3.5</t>
  </si>
  <si>
    <t>За договорами ЦПХБірюков Олег Володимирович, Проектний менеджер</t>
  </si>
  <si>
    <t>БIРЮКОВ ОЛЕГ ВОЛОДИМИРОВИЧ (2884310771)</t>
  </si>
  <si>
    <t>Договірт ЦПХ №СБ-05</t>
  </si>
  <si>
    <t>Акт №СБ 1/09, СБ 2/10</t>
  </si>
  <si>
    <t>193  від 08.10.2021
231 від 28.10.2021
232 від 28.10.2021</t>
  </si>
  <si>
    <t>Пункт:1.3.6</t>
  </si>
  <si>
    <t>За договорами ЦПХТанцюра Емілія Володимирівна, Координатор активносетей</t>
  </si>
  <si>
    <t>ТАНЦЮРА ЕМIЛIЯ ВОЛОДИМИРIВНА (3293605440)</t>
  </si>
  <si>
    <t>Договірт ЦПХ №СБ-06</t>
  </si>
  <si>
    <t>Акт №СБ 06-1, СБ 06-2</t>
  </si>
  <si>
    <t>198  від 08.10.2021
231 від 28.10.2021
232 від 28.10.2021</t>
  </si>
  <si>
    <t>Пункт:1.3.7</t>
  </si>
  <si>
    <t>За договорами ЦПХАніськович Павло Юрійович, PR-менеджер</t>
  </si>
  <si>
    <t>КУЗНЄЦОВ ВОЛОДИМИР АНАТОЛIЙОВИЧ (2990409150)</t>
  </si>
  <si>
    <t>Договірт ЦПХ №СБ-07</t>
  </si>
  <si>
    <t>Акт №СБ 07-1, СБ 07-2</t>
  </si>
  <si>
    <t>197  від 08.10.2021
231 від 28.10.2021
232 від 28.10.2021</t>
  </si>
  <si>
    <t>Пункт:1.3.8</t>
  </si>
  <si>
    <t>За договорами ЦПХМороз Сергій Володимирович, Координатор активностей</t>
  </si>
  <si>
    <t>МОРОЗ СЕРГIЙ ВОЛОДИМИРОВИЧ (3232409436)</t>
  </si>
  <si>
    <t>Договірт ЦПХ №СБ-08</t>
  </si>
  <si>
    <t>Акт №СБ 1/08, СБ 2/08</t>
  </si>
  <si>
    <t>196  від 08.10.2021
231 від 28.10.2021
232 від 28.10.2021</t>
  </si>
  <si>
    <t>Пункт:1.3.9</t>
  </si>
  <si>
    <t>За договорами ЦПХКузнєцов Володимир Юрійович, Координатор активностей</t>
  </si>
  <si>
    <t>Анiськович Павло  Юрiйович (2370716592)</t>
  </si>
  <si>
    <t>Договірт ЦПХ №СБ-09</t>
  </si>
  <si>
    <t>Акт №СБ 09-1, СБ 09-2</t>
  </si>
  <si>
    <t>195  від 08.10.2021
231 від 28.10.2021
232 від 28.10.2021</t>
  </si>
  <si>
    <t>Пункт:1.3.10</t>
  </si>
  <si>
    <t>За договорами ЦПХНевенченко Ксенія Володимирівна, Координатор активносетей</t>
  </si>
  <si>
    <t>НЕВЕНЧЕНКО КСЕНIЯ ВОЛОДИМИРIВНА (3118506323)</t>
  </si>
  <si>
    <t>Договірт ЦПХ №СБ-10</t>
  </si>
  <si>
    <t>194  від 08.10.2021
231 від 28.10.2021
232 від 28.10.2021</t>
  </si>
  <si>
    <t>Пункт:1.3.11</t>
  </si>
  <si>
    <t>За договорами ЦПХКурячій Віталій Миколайович, Координатор активносетей</t>
  </si>
  <si>
    <t>КУРЯЧИЙ ВIТАЛIЙ МИКОЛАЙОВИЧ (3203505818)</t>
  </si>
  <si>
    <t>Договірт ЦПХ №СБ-11</t>
  </si>
  <si>
    <t>199  від 08.10.2021
231 від 28.10.2021
232 від 28.10.2021</t>
  </si>
  <si>
    <t>Пункт:1.4.3</t>
  </si>
  <si>
    <t>Нарахування ЄСВ за Договорами ЦПХ</t>
  </si>
  <si>
    <t>ГУ ДПС у Луганськiй областi (44082150)</t>
  </si>
  <si>
    <t>186  від 08.10.2021, 230 від 28.10.2021</t>
  </si>
  <si>
    <t>Пункт 3.1.1-3.1.5, 3.1.7-3.1.17</t>
  </si>
  <si>
    <t>Обладнання, інструменти, інвентар</t>
  </si>
  <si>
    <t>ФОП Рязанцев Б.В. (3117406595)</t>
  </si>
  <si>
    <t>Рахунок №1099 від 20.09.2021</t>
  </si>
  <si>
    <t>Видаткова накладна №1157 від 20.09.2021</t>
  </si>
  <si>
    <t>165 від 23.09.2021</t>
  </si>
  <si>
    <t>Пункт 3.1.6</t>
  </si>
  <si>
    <t>Вогнегасник ВВК-1,4 (ОУ2)</t>
  </si>
  <si>
    <t>Бєлова Л.К. ФОП (1371813125)</t>
  </si>
  <si>
    <t>Рахунок № 6747 вiд 01.10.2021</t>
  </si>
  <si>
    <t>Видаткова накалдна №6299 від 8.10.2021</t>
  </si>
  <si>
    <t>182 від 08.10.2021</t>
  </si>
  <si>
    <t>Пункт 4.1.1</t>
  </si>
  <si>
    <t>МАМЕЦЬ К.М. ФОП (3162109260)</t>
  </si>
  <si>
    <t>Рахунок №341 вiд 10.09.2020 р., Договрір №01/09/21 від 10.09.2021</t>
  </si>
  <si>
    <t>Акт №18/10/21 від 18.10.21</t>
  </si>
  <si>
    <t>168 від 23.09.2021</t>
  </si>
  <si>
    <t>Пункт 4.2</t>
  </si>
  <si>
    <t>Технічне забезпечення головної сцени</t>
  </si>
  <si>
    <t>Коцар Є.В. ФОП (3377304379)</t>
  </si>
  <si>
    <t>Договір № 2309Т вiд 23.09.2021</t>
  </si>
  <si>
    <t>Акт б/н від 18.10.2021</t>
  </si>
  <si>
    <t>170 від 23.09.2021, 233 від 28.10.2021</t>
  </si>
  <si>
    <t>Пункт 4.3.2, 4.3.4</t>
  </si>
  <si>
    <t>Оренда вантажного трансопорту</t>
  </si>
  <si>
    <t>АБРАМОВ Д.Б. ФОП (2846102474)</t>
  </si>
  <si>
    <t>Договір №12/10/22 від 12.10.21</t>
  </si>
  <si>
    <t>Рахунок №523 від 20.10.21, Акт№523 від 20.10.21</t>
  </si>
  <si>
    <t>225 від 21.10.21</t>
  </si>
  <si>
    <t>Пункт 4.3.3</t>
  </si>
  <si>
    <t>Послуга з пасажирських перевезень</t>
  </si>
  <si>
    <t>ШАПРАН СЕРГIЙ МИКОЛАЙОВИЧ ФОП (2639505733)</t>
  </si>
  <si>
    <t>Рахунок № 74 вiд 12.10.2021р, Договір №12/10 від 12.10.21</t>
  </si>
  <si>
    <t>АКТ № ОУ-00083 від 18.10.21</t>
  </si>
  <si>
    <t>219 від 13.10.2021</t>
  </si>
  <si>
    <t>ТОВ "ЕВРОФЕСТ" (43829352)</t>
  </si>
  <si>
    <t>Договір №2021/04 від 12.10.21, Рахунок №10 від 12.10.21</t>
  </si>
  <si>
    <t>Акт №9 від 18.10.21</t>
  </si>
  <si>
    <t>218 від 13.10.2021</t>
  </si>
  <si>
    <t>Пункт 4.5.1</t>
  </si>
  <si>
    <t>Оренда інфраструтури парку "Fiesta"</t>
  </si>
  <si>
    <t>СУТКОВИЙ А.М.ФОП (2498916534)</t>
  </si>
  <si>
    <t>Договір 15/09/21 від 15.09.21, Рахунок №15/09/21 від 15.09.21, Рахунок №19/10/21 від 19.10.21.</t>
  </si>
  <si>
    <t>Акт №1 від 18.10.21</t>
  </si>
  <si>
    <t>169 від 23.09.2021</t>
  </si>
  <si>
    <t>Пункт 5.1.1</t>
  </si>
  <si>
    <t>БIЛЕНКО IРИНА ПЕТРIВНА ФОП (2649208100)</t>
  </si>
  <si>
    <t>Договір №28/09/21-Х від 28.09.21, Рахунок №28/09/21 від 28.09.21, Рахунок №18/10/21 від 18.10.21</t>
  </si>
  <si>
    <t>179 від 4.10.2021</t>
  </si>
  <si>
    <t>Пункт 5.2.1</t>
  </si>
  <si>
    <t>Проїзд учасників  фестивалю поїздом (ЖД)</t>
  </si>
  <si>
    <t>ДIНАДIС ТОВ (33631932)</t>
  </si>
  <si>
    <t>Договір №05/10/21-ГО, Рахунок №1013050 від 13.10.21</t>
  </si>
  <si>
    <t>Акт №1013050 від 13.10.21</t>
  </si>
  <si>
    <t>226 від 22.10.2021</t>
  </si>
  <si>
    <t>Пункт 5.3.1</t>
  </si>
  <si>
    <t>ТОВ "ГРИГМАН" (34988629)</t>
  </si>
  <si>
    <t>Договір №1210/2021-1 від 12.10.21, Рахунок №1614 від 12.10.21</t>
  </si>
  <si>
    <t>Акт №ОУ-0000171 від 17.10.21</t>
  </si>
  <si>
    <t>228 від 26.10.2021</t>
  </si>
  <si>
    <t>Договір №12/10/2021 від 12.10.21, Рахунок №685 від 12.10.2021 р.</t>
  </si>
  <si>
    <t>АКТ №18/10/21-2</t>
  </si>
  <si>
    <t>223 від19.10.2021</t>
  </si>
  <si>
    <t>Пункт3.1.18, 6.1.4, 6.1.7, 6.1.8, 6.1.9</t>
  </si>
  <si>
    <t>САЧКО I.В. ФОП (2959513580)</t>
  </si>
  <si>
    <t>Рахунок №б/н від 14.10.2021 р.</t>
  </si>
  <si>
    <t>Видаткова № б/н від 14.10.21</t>
  </si>
  <si>
    <t>222 від 15.10.2021</t>
  </si>
  <si>
    <t>Пункт 6.1.1, 6.1.10, 6.1.2, 6.1.13</t>
  </si>
  <si>
    <t>ШУТЬКО Р.I. ФОП (2785915058)</t>
  </si>
  <si>
    <t>Рахунок №156 від 22.09.2021</t>
  </si>
  <si>
    <t>Видаткова №6151 від 22.09.2021</t>
  </si>
  <si>
    <t>172 від 23.09.2021</t>
  </si>
  <si>
    <t>Пункт 6.1.3, 6.1.5, 6.1.6, 6.1.14</t>
  </si>
  <si>
    <t>Рахунок №б/н від 17.09.2021 р.</t>
  </si>
  <si>
    <t>Видаткова № б/н від 17.09.21</t>
  </si>
  <si>
    <t>166 від 23.09.2021</t>
  </si>
  <si>
    <t>Пункт 6.1.12</t>
  </si>
  <si>
    <t>ПРОЦЕНКО В.В. ФОП (2703919794)</t>
  </si>
  <si>
    <t>Рахунок №11/10/21/01 від 11.10.2021</t>
  </si>
  <si>
    <t>Накладна №11/10 від 11.10.2021</t>
  </si>
  <si>
    <t>217 від 11.10.2021</t>
  </si>
  <si>
    <t>Пункт 7.1</t>
  </si>
  <si>
    <t>Виготовлення макетів  афіши, флаєру, банерів</t>
  </si>
  <si>
    <t>РЯБЧИКОВА О.Є. ФОП (3499502541)</t>
  </si>
  <si>
    <t>Договір №™ від 11.10.2021, Рахунок №1 від 11.10.2021</t>
  </si>
  <si>
    <t>Пункт 7.2-7.9</t>
  </si>
  <si>
    <t>Друкована продукція (афіши, флаєру, банерів)</t>
  </si>
  <si>
    <t>Пронькiна К.В. ФОП (3113011700)</t>
  </si>
  <si>
    <t>Договір №28-09/2021 від 28.09.2021, Рахунок №154 від 28.09.2021</t>
  </si>
  <si>
    <t>Видаткова накладна №135 від 29.09.2021</t>
  </si>
  <si>
    <t>173 від 30.09.2021</t>
  </si>
  <si>
    <t>Пункт 7.10</t>
  </si>
  <si>
    <t>Рахунок №1 від 11.10.2021, Договір №1 від 11.10.2021</t>
  </si>
  <si>
    <t>Пункт 9.2</t>
  </si>
  <si>
    <t>Рекламні пости в соціальних мережах facebook, instagram</t>
  </si>
  <si>
    <t>Рахунок №1 від 11.10.2021, Договір №2 від 11.10.2021</t>
  </si>
  <si>
    <t>210 від 11.10.2021</t>
  </si>
  <si>
    <t>Пункт 9.3</t>
  </si>
  <si>
    <t>МИХАЙЛОВА I.Д. ФОП (3418605801)</t>
  </si>
  <si>
    <t>Рахунок №12 від 8.09.2021, Договір №4 від 08.09.2021</t>
  </si>
  <si>
    <t>АКТ № 12 від 18.10.2021</t>
  </si>
  <si>
    <t>184 від 8.10.2021</t>
  </si>
  <si>
    <t>Пункт 9.4</t>
  </si>
  <si>
    <t>Ушаков О.С. ФОП (3135705453)</t>
  </si>
  <si>
    <t>Договір №0410/21-1 від 4.10.2021, Рахунок №0510-2021/1 від 5.10.2021</t>
  </si>
  <si>
    <t>АКТ №1810/ 3 від 18.10.2021</t>
  </si>
  <si>
    <t>216 від 11.10.2021</t>
  </si>
  <si>
    <t>Пункт 9.5</t>
  </si>
  <si>
    <t>Реклама на радіо</t>
  </si>
  <si>
    <t>ЖДАНЮК В.В. ФОП (2877706258)</t>
  </si>
  <si>
    <t>Договір №09/29-34 від 29.09.2021, Рахунок №СФ-0000055 від 01.10.2021</t>
  </si>
  <si>
    <t>АКТ №ОУ-0000054 від 16.10.2021</t>
  </si>
  <si>
    <t>175 від 1.10.2021</t>
  </si>
  <si>
    <t>Пункт 9.6</t>
  </si>
  <si>
    <t>ТОВ "ТЕЛЕКОМПАНІЯ СТВ" (</t>
  </si>
  <si>
    <t>Договір №09/29-34 від 29.09.2021, Рахунок №459 від 29.09.2021</t>
  </si>
  <si>
    <t>АКТ №556 від 16.10.2021</t>
  </si>
  <si>
    <t>174 від 30.09.2021</t>
  </si>
  <si>
    <t>Реклама на телебаченні</t>
  </si>
  <si>
    <t>Договір №1-08/10/21 від 08.10.2021, Рахунок №СФ-0000057 від 7.10.2021</t>
  </si>
  <si>
    <t>АКТ №ОУ-0000055 від 16.10.2021</t>
  </si>
  <si>
    <t>183 від 08.10.2021</t>
  </si>
  <si>
    <t>Пункт 10.1</t>
  </si>
  <si>
    <t>Договір №16/09-С від 16.09.2021, Рахунок №28/09/21/01 від 28.09.2021, Рахунок №19/10/21/01 від 19.10.2021</t>
  </si>
  <si>
    <t>181 від 5.10.2021</t>
  </si>
  <si>
    <t>Пункт 13.1.1</t>
  </si>
  <si>
    <t>ПУЛАТОВА О.О. ФОП (3059015905)</t>
  </si>
  <si>
    <t>Рахунок №9 від 30.09.2021, Рахунок№10 від 30.10.2021, Договір №СБ 13.1.1 від 08.09.2021</t>
  </si>
  <si>
    <t>АКТ №1 від 30.09.2021, АКТ №2 від 30.10.2021</t>
  </si>
  <si>
    <t>179 від 05.10.2021</t>
  </si>
  <si>
    <t>Пункт 13.1.4</t>
  </si>
  <si>
    <t>ГОРБУЛЬОВА Л.М. ФОП (2376115608)</t>
  </si>
  <si>
    <t>Рахунок №359 від 15.09.2021</t>
  </si>
  <si>
    <t>Видаткова накладна №504 від 15.09.2021</t>
  </si>
  <si>
    <t>164 від 23.09.2021</t>
  </si>
  <si>
    <t>Пункт 13.2.1 - 13.2.3, 13.2.5, 9.1</t>
  </si>
  <si>
    <t>Послуги фото-відео фіксаціїї, виготовлення відео</t>
  </si>
  <si>
    <t>Договір №2709/21-1 від 27.09.2021, Рахунок №2809-2021/1 від 28.09.2021, Рахунок №1810-2021/1 від 18.10.2021</t>
  </si>
  <si>
    <t>АКТ №1810/1 від 18.10.2021</t>
  </si>
  <si>
    <t>213 від 11.10.2021</t>
  </si>
  <si>
    <t>Пункт 13.2.4</t>
  </si>
  <si>
    <t>Виготовлення аудіороликів</t>
  </si>
  <si>
    <t>Договір №2709/21-2 від 27.09.2021, Рахунок №2809-2021/2 від 28.09.2021</t>
  </si>
  <si>
    <t>АКТ №1810/2 від 18.10.2021</t>
  </si>
  <si>
    <t>214 від 11.10.2021</t>
  </si>
  <si>
    <t>Пункт 13.4.1</t>
  </si>
  <si>
    <t>Послуги інтернет-провайдера вересень-жовтень 2021 р</t>
  </si>
  <si>
    <t>ОТРIЩЕНКО Ю.О. ФОП (3112911282)</t>
  </si>
  <si>
    <t>Договір №0109/2021 від 10.09.2021, Рахунок№ 19 від 10.09.2021</t>
  </si>
  <si>
    <t>АКТ №3010/2021 від30.10.2021</t>
  </si>
  <si>
    <t>167 від 23.09.2021</t>
  </si>
  <si>
    <t>Пункт 13.4.5</t>
  </si>
  <si>
    <t>Організація охорони фестивалю</t>
  </si>
  <si>
    <t>СБК ПП (32396092)</t>
  </si>
  <si>
    <t>Договір № б/н від 11.10.2021, Рахунок №СФ-00000558 від 11.10.2021</t>
  </si>
  <si>
    <t>АКТ №0000558 від 18.10.2021</t>
  </si>
  <si>
    <t>215 від 11.10.2021</t>
  </si>
  <si>
    <t>Пункт 13.4.6</t>
  </si>
  <si>
    <t>Рахунок №405 від 13.10.2021</t>
  </si>
  <si>
    <t>Видатквоа накладна №563 від 13.10.2021</t>
  </si>
  <si>
    <t>220 від 13.10.2021</t>
  </si>
  <si>
    <t>Пункт 13.4.8</t>
  </si>
  <si>
    <t>ДЬЯКОВ ДМИТРО ОЛЕГОВИЧ ФОП (3492105110)</t>
  </si>
  <si>
    <t>Договір №3 від 1.10.2021, Рахунок №1 від 02.10.2021</t>
  </si>
  <si>
    <t>Акт №1 від 18.10.2021</t>
  </si>
  <si>
    <t>207 від 11.10.2021</t>
  </si>
  <si>
    <t>Пункт 13.4.9</t>
  </si>
  <si>
    <t>Договір №1 від 01.10.2021, Рахунок №1 від 02.10.2021</t>
  </si>
  <si>
    <t>АКТ №1 від 18.10.2021</t>
  </si>
  <si>
    <t>205 від 11.10.2021</t>
  </si>
  <si>
    <t>Пункт 13.4.10</t>
  </si>
  <si>
    <t>Дубровiн К.В. ФОП (3168305534)</t>
  </si>
  <si>
    <t>Рахунок №231 від 18.10.2021</t>
  </si>
  <si>
    <t>АКТ №257 від 18.10.2021</t>
  </si>
  <si>
    <t>224 від 21.10.2021</t>
  </si>
  <si>
    <t>Організація встановлення і забезпечення середньовічного табору</t>
  </si>
  <si>
    <t>ЧЕБОТАРЬОВА А.О. ФОП (3280416903)</t>
  </si>
  <si>
    <t>Договір №1 від 1.10.2021, Рахунок №1 від 2.10.2021</t>
  </si>
  <si>
    <t>208 від 10.10.2021</t>
  </si>
  <si>
    <t>РЯБЧУН НАТАЛІЯ ВОЛОДИМИРІВНА ФОП (3273506289)</t>
  </si>
  <si>
    <t>Договір№4 від 12.10.2021, Рахунок №1 від 12.10.2021</t>
  </si>
  <si>
    <t>Пункт 13.4.11</t>
  </si>
  <si>
    <t>Договір № б/н від 15.09.2021, Рахунок №19/10/21-Ф від 19.10.2021, Рахунок №30/09/21 від 30.09.2021</t>
  </si>
  <si>
    <t>АКТ №2 від 18.10.2021</t>
  </si>
  <si>
    <t>178 від 1.10.2021</t>
  </si>
  <si>
    <t>Пункт 13.4.12</t>
  </si>
  <si>
    <t>ГАНЗІЙ ВОЛОДИМИР АНАТОЛІЙОВИЧ ФОП (3167819875)</t>
  </si>
  <si>
    <t>Договір №2 від 11.10.2021, Рахунок №1 від 11.10.2021</t>
  </si>
  <si>
    <t>Пункт 13.4.13</t>
  </si>
  <si>
    <t>Організація та проведення майстер-класів зі стрілецької зброї (луки, топори, сулиці, аркбалиста)</t>
  </si>
  <si>
    <t>Договір №3 від 11.10.2021, Рахунок №1 від 11.10.2021</t>
  </si>
  <si>
    <t>Пункт 13.4.14</t>
  </si>
  <si>
    <t>Договір №4 від 11.10.2021, Рахунок №1 від 11.10.2021</t>
  </si>
  <si>
    <t>Пункт 13.4.15</t>
  </si>
  <si>
    <t>Виготовлення середньвічної палатки</t>
  </si>
  <si>
    <t>ХМЄЛЄВСЬКА АННА ЮРIЇВНА ФОП (2907213287)</t>
  </si>
  <si>
    <t>Рахунок №15 від 11.10.2021</t>
  </si>
  <si>
    <t>Акт №15 від 12.10.2021</t>
  </si>
  <si>
    <t>229 від 26.10.2021</t>
  </si>
  <si>
    <t>Пункт 13.4.16</t>
  </si>
  <si>
    <t>ПЕТРIЩЕВ М.В. ФОП (3235521713)</t>
  </si>
  <si>
    <t>200 від 11.10.2021</t>
  </si>
  <si>
    <t>Пункт 13.4.17</t>
  </si>
  <si>
    <t>ТОВ "НОВА ПОШТА" (31316718)</t>
  </si>
  <si>
    <t>Договір №709889 від 22.06.2021, Рахунок №НП-006265072 від 20.10.2021, Рахунок №НП-006316346 від 31.10.2021</t>
  </si>
  <si>
    <t>АКТ №НП-006265072 від 20.10.2021, АКТ №НП-006316346 від 31.10.2021</t>
  </si>
  <si>
    <t>234, 235 від  03.11.2021</t>
  </si>
  <si>
    <t>Пункт 13.4.18</t>
  </si>
  <si>
    <t>Договір №1 від 11.10.2021, Рахунок №1 від 11.10.2021</t>
  </si>
  <si>
    <t>Пункт 13.4.19</t>
  </si>
  <si>
    <t>Договір №2 від 1.10.2021, Рахунок №1 від 2.10.2021</t>
  </si>
  <si>
    <t>209 від 10.10.2021</t>
  </si>
  <si>
    <t>Пункт 13.4.20</t>
  </si>
  <si>
    <t>201 від 11.10.2021</t>
  </si>
  <si>
    <t>Пункт 13.4.21</t>
  </si>
  <si>
    <t>Договір №3 від 1.10.2021, Рахунок №1 від 2.10.2021</t>
  </si>
  <si>
    <t>202 від 11.10.2021</t>
  </si>
  <si>
    <t>Пункт 13.4.22</t>
  </si>
  <si>
    <t>Договір №4 від 1.10.2021, Рахунок №1 від 2.10.2021</t>
  </si>
  <si>
    <t>203 від 11.10.2021</t>
  </si>
  <si>
    <t>Пункт 13.4.23</t>
  </si>
  <si>
    <t>Договір №5 від 1.10.2021, Рахунок №1 від 2.10.2021</t>
  </si>
  <si>
    <t>204 від 11.10.2021</t>
  </si>
  <si>
    <t>Пункт 13.4.24</t>
  </si>
  <si>
    <t>СУРIНА IННА СЕРГIЇВНА ФОП (3106306007)</t>
  </si>
  <si>
    <t>Рахунок №232 від 21.10.2021</t>
  </si>
  <si>
    <t>АКТ №232 від 21.10.2021</t>
  </si>
  <si>
    <t>227 від 25.10.2021</t>
  </si>
  <si>
    <t>Пункт 13.4.25</t>
  </si>
  <si>
    <t>206 від 11.10.2021</t>
  </si>
  <si>
    <t>Пункт 13.4.26, 13.4.27</t>
  </si>
  <si>
    <t>Жива галерея за участю художників  та виставка їх картин, Дитяча програма</t>
  </si>
  <si>
    <t>КРАСНОБАЄВ АНТОН ОЛЕКСІЙОВИЧ ФОП (3247406331)</t>
  </si>
  <si>
    <t xml:space="preserve">Договір №5/10-21 від 5.10.2021, Рахунок №119 </t>
  </si>
  <si>
    <t>АКТ № б/н від 18.10.2021</t>
  </si>
  <si>
    <t>185 від 8.10.2021</t>
  </si>
  <si>
    <t>Пункт 13.4.28</t>
  </si>
  <si>
    <t>Організація виступу одного хедлайнеру фестивалю та чотирьох музичних колективів</t>
  </si>
  <si>
    <t>Договір №2309А від 23.09.2021, Рахунок №2309/211 від 23.09.2021</t>
  </si>
  <si>
    <t>АКТ №б/н від 18.10.2021</t>
  </si>
  <si>
    <t>171 від 23.09.2021</t>
  </si>
  <si>
    <t>Пункт 13.4.29</t>
  </si>
  <si>
    <t>ПАВЛОВСЬКА ОКСАНА ВIКТОРIВНА ФОП (3087409785)</t>
  </si>
  <si>
    <t>Договір №1 від 10.10.2021, Рахунок №1 від 11.10.2021</t>
  </si>
  <si>
    <t>211 від 11.10.2021</t>
  </si>
  <si>
    <t>Пункт 13.4.30</t>
  </si>
  <si>
    <t>Договір№3 від 12.10.2021, Рахунок №1 від 12.10.2021</t>
  </si>
  <si>
    <t>Пункт 13.4.31</t>
  </si>
  <si>
    <t>ПОНОМАРЕНКО С.Г. ФОП (3011801578)</t>
  </si>
  <si>
    <t>212 від 11.10.2021</t>
  </si>
  <si>
    <t>Пункт 13.4.32</t>
  </si>
  <si>
    <t>Рахунок №13/10/21/01 від 13.10.2021</t>
  </si>
  <si>
    <t>Накладна №13/10 від 13.10.2021</t>
  </si>
  <si>
    <t>221 від 15.10.2021</t>
  </si>
  <si>
    <t>Пункт 13.4.34</t>
  </si>
  <si>
    <t>Організація табору для Скаутів</t>
  </si>
  <si>
    <t>Договір №б/н від 15.10.2021, Рахунок №30/09/21/01 від 30.09.2021, Рахунок №18/10/21/01-С від 18.10.2021</t>
  </si>
  <si>
    <t>177 від 1.10.2021</t>
  </si>
  <si>
    <t>Пункт 13.4.35</t>
  </si>
  <si>
    <t>Конкурси для відвідувачів фестивалю</t>
  </si>
  <si>
    <t>Договір№2 від 12.10.2021, Рахунок №1 від 12.10.2021</t>
  </si>
  <si>
    <t>ЗАГАЛЬНА СУМА:</t>
  </si>
  <si>
    <t>Витрати за даними звіту за рахунок співфінансування</t>
  </si>
  <si>
    <t>Розділ/
 Підрозділ/
 Стаття/
 Пункт</t>
  </si>
  <si>
    <t>Назва контрагента (код ЄДРПОУ) / Виконавець (ІПН)</t>
  </si>
  <si>
    <t>Договір, додатки до договору 
 (номер та дата)</t>
  </si>
  <si>
    <t>Акт/Видаткова накладна/Акт списання 
 (номер, дата)</t>
  </si>
  <si>
    <t>ТОВ "КГ "ПРОАУДИТ"</t>
  </si>
  <si>
    <t>4350 06.09.21</t>
  </si>
  <si>
    <t>ОУ-0000137 13.11.21</t>
  </si>
  <si>
    <t>*Примітка: Заповнюється незалежним аудитором.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</si>
</sst>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4">
    <numFmt numFmtId="164" formatCode="&quot;$&quot;#,##0"/>
    <numFmt numFmtId="165" formatCode="_-* #,##0.00\ _₴_-;\-* #,##0.00\ _₴_-;_-* &quot;-&quot;??\ _₴_-;_-@"/>
    <numFmt numFmtId="166" formatCode="#,##0.0"/>
    <numFmt numFmtId="167" formatCode="d\.m"/>
  </numFmts>
  <fonts count="38">
    <font>
      <sz val="11.0"/>
      <color theme="1"/>
      <name val="Arial"/>
    </font>
    <font>
      <sz val="10.0"/>
      <color theme="1"/>
      <name val="Arial"/>
    </font>
    <font>
      <b/>
      <sz val="10.0"/>
      <color theme="1"/>
      <name val="Arial"/>
    </font>
    <font>
      <b/>
      <sz val="10.0"/>
      <color rgb="FF000000"/>
      <name val="Arial"/>
    </font>
    <font>
      <sz val="10.0"/>
      <color rgb="FF000000"/>
      <name val="Arial"/>
    </font>
    <font>
      <sz val="12.0"/>
      <color theme="1"/>
      <name val="Times New Roman"/>
    </font>
    <font>
      <b/>
      <sz val="12.0"/>
      <color theme="1"/>
      <name val="Arial"/>
    </font>
    <font>
      <sz val="11.0"/>
      <color theme="1"/>
      <name val="Calibri"/>
    </font>
    <font>
      <b/>
      <sz val="11.0"/>
      <color theme="1"/>
      <name val="Calibri"/>
    </font>
    <font>
      <b/>
      <sz val="12.0"/>
      <color theme="1"/>
      <name val="Calibri"/>
    </font>
    <font/>
    <font>
      <sz val="12.0"/>
      <color theme="1"/>
      <name val="Calibri"/>
    </font>
    <font>
      <b/>
      <sz val="11.0"/>
      <color rgb="FFFF0000"/>
      <name val="Calibri"/>
    </font>
    <font>
      <b/>
      <sz val="12.0"/>
      <color rgb="FF000000"/>
      <name val="Arial"/>
    </font>
    <font>
      <b/>
      <sz val="10.0"/>
      <color rgb="FFFF0000"/>
      <name val="Arial"/>
    </font>
    <font>
      <b/>
      <sz val="10.0"/>
      <color theme="0"/>
      <name val="Arial"/>
    </font>
    <font>
      <b/>
      <i/>
      <sz val="10.0"/>
      <color rgb="FFFF0000"/>
      <name val="Arial"/>
    </font>
    <font>
      <b/>
      <sz val="11.0"/>
      <color theme="1"/>
      <name val="Arial"/>
    </font>
    <font>
      <b/>
      <sz val="11.0"/>
      <color rgb="FFFF0000"/>
      <name val="Arial"/>
    </font>
    <font>
      <b/>
      <i/>
      <sz val="10.0"/>
      <color rgb="FF000000"/>
      <name val="Arial"/>
    </font>
    <font>
      <b/>
      <i/>
      <sz val="10.0"/>
      <color theme="1"/>
      <name val="Arial"/>
    </font>
    <font>
      <i/>
      <vertAlign val="superscript"/>
      <sz val="10.0"/>
      <color theme="1"/>
      <name val="Arial"/>
    </font>
    <font>
      <b/>
      <i/>
      <vertAlign val="superscript"/>
      <sz val="10.0"/>
      <color theme="1"/>
      <name val="Arial"/>
    </font>
    <font>
      <i/>
      <vertAlign val="superscript"/>
      <sz val="10.0"/>
      <color theme="1"/>
      <name val="Arial"/>
    </font>
    <font>
      <i/>
      <vertAlign val="superscript"/>
      <sz val="10.0"/>
      <color theme="1"/>
      <name val="Arial"/>
    </font>
    <font>
      <i/>
      <vertAlign val="superscript"/>
      <sz val="10.0"/>
      <color theme="1"/>
      <name val="Arial"/>
    </font>
    <font>
      <i/>
      <vertAlign val="superscript"/>
      <sz val="10.0"/>
      <color theme="1"/>
      <name val="Arial"/>
    </font>
    <font>
      <b/>
      <i/>
      <vertAlign val="superscript"/>
      <sz val="10.0"/>
      <color theme="1"/>
      <name val="Arial"/>
    </font>
    <font>
      <i/>
      <vertAlign val="superscript"/>
      <sz val="10.0"/>
      <color theme="1"/>
      <name val="Arial"/>
    </font>
    <font>
      <i/>
      <sz val="10.0"/>
      <color theme="1"/>
      <name val="Arial"/>
    </font>
    <font>
      <i/>
      <vertAlign val="superscript"/>
      <sz val="10.0"/>
      <color theme="1"/>
      <name val="Arial"/>
    </font>
    <font>
      <sz val="10.0"/>
      <color rgb="FFFF0000"/>
      <name val="Arial"/>
    </font>
    <font>
      <i/>
      <sz val="11.0"/>
      <color theme="1"/>
      <name val="Calibri"/>
    </font>
    <font>
      <b/>
      <sz val="14.0"/>
      <color theme="1"/>
      <name val="Calibri"/>
    </font>
    <font>
      <vertAlign val="superscript"/>
      <sz val="14.0"/>
      <color theme="1"/>
      <name val="Calibri"/>
    </font>
    <font>
      <b/>
      <sz val="11.0"/>
      <color rgb="FF000000"/>
      <name val="Calibri"/>
    </font>
    <font>
      <sz val="11.0"/>
      <color rgb="FF000000"/>
      <name val="Arial"/>
    </font>
    <font>
      <i/>
      <sz val="10.0"/>
      <color theme="1"/>
      <name val="Calibri"/>
    </font>
  </fonts>
  <fills count="9">
    <fill>
      <patternFill patternType="none"/>
    </fill>
    <fill>
      <patternFill patternType="lightGray"/>
    </fill>
    <fill>
      <patternFill patternType="solid">
        <fgColor rgb="FFF2F2F2"/>
        <bgColor rgb="FFF2F2F2"/>
      </patternFill>
    </fill>
    <fill>
      <patternFill patternType="solid">
        <fgColor rgb="FFFEF2CB"/>
        <bgColor rgb="FFFEF2CB"/>
      </patternFill>
    </fill>
    <fill>
      <patternFill patternType="solid">
        <fgColor rgb="FFFFFF00"/>
        <bgColor rgb="FFFFFF00"/>
      </patternFill>
    </fill>
    <fill>
      <patternFill patternType="solid">
        <fgColor rgb="FFE2EFD9"/>
        <bgColor rgb="FFE2EFD9"/>
      </patternFill>
    </fill>
    <fill>
      <patternFill patternType="solid">
        <fgColor rgb="FFDEEAF6"/>
        <bgColor rgb="FFDEEAF6"/>
      </patternFill>
    </fill>
    <fill>
      <patternFill patternType="solid">
        <fgColor rgb="FFECECEC"/>
        <bgColor rgb="FFECECEC"/>
      </patternFill>
    </fill>
    <fill>
      <patternFill patternType="solid">
        <fgColor theme="0"/>
        <bgColor theme="0"/>
      </patternFill>
    </fill>
  </fills>
  <borders count="117">
    <border/>
    <border>
      <left style="medium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</border>
    <border>
      <left style="medium">
        <color rgb="FF000000"/>
      </left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left style="medium">
        <color rgb="FF000000"/>
      </left>
      <right style="thin">
        <color rgb="FF000000"/>
      </right>
      <bottom style="medium">
        <color rgb="FF000000"/>
      </bottom>
    </border>
    <border>
      <left style="thin">
        <color rgb="FF000000"/>
      </left>
      <right style="thin">
        <color rgb="FF000000"/>
      </right>
      <bottom style="medium">
        <color rgb="FF000000"/>
      </bottom>
    </border>
    <border>
      <left style="thin">
        <color rgb="FF000000"/>
      </left>
      <bottom style="medium">
        <color rgb="FF000000"/>
      </bottom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left style="thin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bottom style="thin">
        <color rgb="FF000000"/>
      </bottom>
    </border>
    <border>
      <left style="medium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right style="thin">
        <color rgb="FF000000"/>
      </right>
      <top style="medium">
        <color rgb="FF000000"/>
      </top>
      <bottom style="medium">
        <color rgb="FF000000"/>
      </bottom>
    </border>
    <border>
      <bottom style="thin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/>
    </border>
    <border>
      <left/>
      <right style="medium">
        <color rgb="FF000000"/>
      </right>
      <top style="medium">
        <color rgb="FF000000"/>
      </top>
      <bottom/>
    </border>
    <border>
      <left style="medium">
        <color rgb="FF000000"/>
      </left>
      <right/>
      <top style="medium">
        <color rgb="FF000000"/>
      </top>
      <bottom/>
    </border>
    <border>
      <right style="medium">
        <color rgb="FF000000"/>
      </right>
    </border>
    <border>
      <left style="medium">
        <color rgb="FF000000"/>
      </left>
    </border>
    <border>
      <left/>
      <right style="medium">
        <color rgb="FF000000"/>
      </right>
      <top/>
      <bottom/>
    </border>
    <border>
      <left/>
      <right/>
      <top/>
      <bottom/>
    </border>
    <border>
      <left style="medium">
        <color rgb="FF000000"/>
      </left>
      <right/>
      <top style="medium">
        <color rgb="FF000000"/>
      </top>
      <bottom style="medium">
        <color rgb="FF000000"/>
      </bottom>
    </border>
    <border>
      <left/>
      <right/>
      <top style="medium">
        <color rgb="FF000000"/>
      </top>
      <bottom style="medium">
        <color rgb="FF000000"/>
      </bottom>
    </border>
    <border>
      <left/>
      <right/>
      <top style="medium">
        <color rgb="FF000000"/>
      </top>
      <bottom/>
    </border>
    <border>
      <left style="medium">
        <color rgb="FF000000"/>
      </left>
      <right/>
      <top/>
      <bottom/>
    </border>
    <border>
      <left/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/>
      <top style="medium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/>
      <right/>
      <top/>
      <bottom style="thin">
        <color rgb="FF000000"/>
      </bottom>
    </border>
    <border>
      <left style="medium">
        <color rgb="FF000000"/>
      </left>
      <right/>
      <top/>
      <bottom style="thin">
        <color rgb="FF000000"/>
      </bottom>
    </border>
    <border>
      <left style="medium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medium">
        <color rgb="FF000000"/>
      </right>
      <top/>
      <bottom style="thin">
        <color rgb="FF000000"/>
      </bottom>
    </border>
    <border>
      <left/>
      <right style="thin">
        <color rgb="FF000000"/>
      </right>
      <top/>
      <bottom style="thin">
        <color rgb="FF000000"/>
      </bottom>
    </border>
    <border>
      <left style="medium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medium">
        <color rgb="FF000000"/>
      </left>
      <top style="thin">
        <color rgb="FF000000"/>
      </top>
    </border>
    <border>
      <left style="medium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medium">
        <color rgb="FF000000"/>
      </right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/>
      <right/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top style="thin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bottom style="thin">
        <color rgb="FF000000"/>
      </bottom>
    </border>
    <border>
      <top style="thin">
        <color rgb="FF000000"/>
      </top>
    </border>
    <border>
      <right style="thin">
        <color rgb="FF000000"/>
      </right>
    </border>
    <border>
      <left style="thin">
        <color rgb="FF000000"/>
      </left>
      <right style="medium">
        <color rgb="FF000000"/>
      </right>
      <top style="medium">
        <color rgb="FF000000"/>
      </top>
      <bottom/>
    </border>
    <border>
      <left/>
      <right style="thin">
        <color rgb="FF000000"/>
      </right>
      <top style="medium">
        <color rgb="FF000000"/>
      </top>
      <bottom/>
    </border>
    <border>
      <left style="thin">
        <color rgb="FF000000"/>
      </left>
      <right/>
      <top style="medium">
        <color rgb="FF000000"/>
      </top>
      <bottom/>
    </border>
    <border>
      <left style="medium">
        <color rgb="FF000000"/>
      </left>
      <right/>
      <top/>
      <bottom style="medium">
        <color rgb="FF000000"/>
      </bottom>
    </border>
    <border>
      <left style="medium">
        <color rgb="FF000000"/>
      </left>
      <right style="medium">
        <color rgb="FF000000"/>
      </right>
      <top/>
      <bottom style="medium">
        <color rgb="FF000000"/>
      </bottom>
    </border>
    <border>
      <left/>
      <right/>
      <top/>
      <bottom style="medium">
        <color rgb="FF000000"/>
      </bottom>
    </border>
    <border>
      <left/>
      <right style="thin">
        <color rgb="FF000000"/>
      </right>
      <top/>
      <bottom/>
    </border>
    <border>
      <left style="thin">
        <color rgb="FF000000"/>
      </left>
      <right/>
      <top/>
      <bottom style="thin">
        <color rgb="FF000000"/>
      </bottom>
    </border>
    <border>
      <left/>
      <right style="medium">
        <color rgb="FF000000"/>
      </right>
      <top/>
      <bottom style="thin">
        <color rgb="FF000000"/>
      </bottom>
    </border>
    <border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/>
    </border>
    <border>
      <left style="medium">
        <color rgb="FF000000"/>
      </left>
      <right style="thin">
        <color rgb="FF000000"/>
      </right>
      <top style="medium">
        <color rgb="FF000000"/>
      </top>
      <bottom/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medium">
        <color rgb="FF000000"/>
      </right>
      <top style="thin">
        <color rgb="FF000000"/>
      </top>
    </border>
    <border>
      <bottom style="medium">
        <color rgb="FF000000"/>
      </bottom>
    </border>
    <border>
      <left style="medium">
        <color rgb="FF000000"/>
      </left>
      <right style="medium">
        <color rgb="FF000000"/>
      </right>
      <top/>
      <bottom style="thin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 style="medium">
        <color rgb="FF000000"/>
      </left>
      <right/>
      <top style="thin">
        <color rgb="FF000000"/>
      </top>
      <bottom style="thin">
        <color rgb="FF000000"/>
      </bottom>
    </border>
    <border>
      <left style="thin">
        <color rgb="FF000000"/>
      </left>
      <right/>
      <top style="thin">
        <color rgb="FF000000"/>
      </top>
      <bottom/>
    </border>
    <border>
      <left style="medium">
        <color rgb="FF000000"/>
      </left>
      <right/>
      <top style="thin">
        <color rgb="FF000000"/>
      </top>
      <bottom/>
    </border>
    <border>
      <left style="medium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/>
      <right style="thin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/>
      <bottom/>
    </border>
    <border>
      <left style="thin">
        <color rgb="FF000000"/>
      </left>
      <right style="thin">
        <color rgb="FF000000"/>
      </right>
      <top/>
      <bottom/>
    </border>
    <border>
      <left style="thin">
        <color rgb="FF000000"/>
      </left>
      <right style="medium">
        <color rgb="FF000000"/>
      </right>
      <top/>
      <bottom/>
    </border>
    <border>
      <right style="medium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</border>
    <border>
      <left style="thin">
        <color rgb="FF000000"/>
      </left>
      <top style="thin">
        <color rgb="FF000000"/>
      </top>
      <bottom style="medium">
        <color rgb="FF000000"/>
      </bottom>
    </border>
    <border>
      <right style="thin">
        <color rgb="FF000000"/>
      </right>
      <bottom style="medium">
        <color rgb="FF000000"/>
      </bottom>
    </border>
    <border>
      <left/>
      <right style="medium">
        <color rgb="FF000000"/>
      </right>
      <top/>
      <bottom style="medium">
        <color rgb="FF000000"/>
      </bottom>
    </border>
    <border>
      <left style="medium">
        <color rgb="FF000000"/>
      </left>
      <top style="medium">
        <color rgb="FF000000"/>
      </top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right style="medium">
        <color rgb="FF000000"/>
      </right>
      <top style="medium">
        <color rgb="FF000000"/>
      </top>
      <bottom style="thin">
        <color rgb="FF000000"/>
      </bottom>
    </border>
    <border>
      <left/>
      <right style="medium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/>
      <top style="medium">
        <color rgb="FF000000"/>
      </top>
      <bottom style="thin">
        <color rgb="FF000000"/>
      </bottom>
    </border>
    <border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medium">
        <color rgb="FF000000"/>
      </right>
    </border>
    <border>
      <left style="thin">
        <color rgb="FF000000"/>
      </left>
    </border>
    <border>
      <left style="medium">
        <color rgb="FF000000"/>
      </left>
      <right style="medium">
        <color rgb="FF000000"/>
      </right>
      <top style="thin">
        <color rgb="FF000000"/>
      </top>
      <bottom/>
    </border>
    <border>
      <left style="thin">
        <color rgb="FF000000"/>
      </left>
      <right style="medium">
        <color rgb="FF000000"/>
      </right>
      <top style="thin">
        <color rgb="FF000000"/>
      </top>
      <bottom/>
    </border>
    <border>
      <left style="thin">
        <color rgb="FF000000"/>
      </left>
      <right style="medium">
        <color rgb="FF000000"/>
      </right>
      <top/>
      <bottom style="medium">
        <color rgb="FF000000"/>
      </bottom>
    </border>
    <border>
      <right/>
      <top style="medium">
        <color rgb="FF000000"/>
      </top>
      <bottom style="medium">
        <color rgb="FF000000"/>
      </bottom>
    </border>
  </borders>
  <cellStyleXfs count="1">
    <xf borderId="0" fillId="0" fontId="0" numFmtId="0" applyAlignment="1" applyFont="1"/>
  </cellStyleXfs>
  <cellXfs count="523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left" shrinkToFit="0" wrapText="1"/>
    </xf>
    <xf borderId="0" fillId="0" fontId="1" numFmtId="0" xfId="0" applyFont="1"/>
    <xf borderId="0" fillId="0" fontId="1" numFmtId="0" xfId="0" applyAlignment="1" applyFont="1">
      <alignment shrinkToFit="0" wrapText="1"/>
    </xf>
    <xf borderId="0" fillId="0" fontId="2" numFmtId="0" xfId="0" applyFont="1"/>
    <xf borderId="0" fillId="0" fontId="1" numFmtId="0" xfId="0" applyAlignment="1" applyFont="1">
      <alignment horizontal="left" shrinkToFit="0" vertical="top" wrapText="1"/>
    </xf>
    <xf borderId="0" fillId="0" fontId="3" numFmtId="0" xfId="0" applyAlignment="1" applyFont="1">
      <alignment horizontal="left"/>
    </xf>
    <xf borderId="0" fillId="0" fontId="0" numFmtId="0" xfId="0" applyFont="1"/>
    <xf borderId="0" fillId="0" fontId="4" numFmtId="0" xfId="0" applyAlignment="1" applyFont="1">
      <alignment vertical="center"/>
    </xf>
    <xf borderId="0" fillId="0" fontId="1" numFmtId="0" xfId="0" applyAlignment="1" applyFont="1">
      <alignment vertical="center"/>
    </xf>
    <xf borderId="0" fillId="0" fontId="5" numFmtId="0" xfId="0" applyFont="1"/>
    <xf borderId="0" fillId="0" fontId="6" numFmtId="0" xfId="0" applyAlignment="1" applyFont="1">
      <alignment horizontal="center"/>
    </xf>
    <xf borderId="0" fillId="0" fontId="5" numFmtId="10" xfId="0" applyFont="1" applyNumberFormat="1"/>
    <xf borderId="0" fillId="0" fontId="5" numFmtId="4" xfId="0" applyFont="1" applyNumberFormat="1"/>
    <xf borderId="0" fillId="0" fontId="6" numFmtId="0" xfId="0" applyAlignment="1" applyFont="1">
      <alignment horizontal="center" vertical="center"/>
    </xf>
    <xf borderId="0" fillId="0" fontId="1" numFmtId="10" xfId="0" applyFont="1" applyNumberFormat="1"/>
    <xf borderId="0" fillId="0" fontId="1" numFmtId="4" xfId="0" applyFont="1" applyNumberFormat="1"/>
    <xf borderId="0" fillId="0" fontId="7" numFmtId="10" xfId="0" applyFont="1" applyNumberFormat="1"/>
    <xf borderId="0" fillId="0" fontId="7" numFmtId="4" xfId="0" applyFont="1" applyNumberFormat="1"/>
    <xf borderId="1" fillId="0" fontId="8" numFmtId="0" xfId="0" applyAlignment="1" applyBorder="1" applyFont="1">
      <alignment horizontal="center" shrinkToFit="0" vertical="center" wrapText="1"/>
    </xf>
    <xf borderId="2" fillId="0" fontId="9" numFmtId="0" xfId="0" applyAlignment="1" applyBorder="1" applyFont="1">
      <alignment horizontal="center" shrinkToFit="0" vertical="center" wrapText="1"/>
    </xf>
    <xf borderId="3" fillId="0" fontId="10" numFmtId="0" xfId="0" applyBorder="1" applyFont="1"/>
    <xf borderId="4" fillId="0" fontId="9" numFmtId="0" xfId="0" applyAlignment="1" applyBorder="1" applyFont="1">
      <alignment horizontal="center" shrinkToFit="0" vertical="center" wrapText="1"/>
    </xf>
    <xf borderId="5" fillId="0" fontId="10" numFmtId="0" xfId="0" applyBorder="1" applyFont="1"/>
    <xf borderId="6" fillId="0" fontId="10" numFmtId="0" xfId="0" applyBorder="1" applyFont="1"/>
    <xf borderId="0" fillId="0" fontId="8" numFmtId="0" xfId="0" applyAlignment="1" applyFont="1">
      <alignment horizontal="center" shrinkToFit="0" vertical="center" wrapText="1"/>
    </xf>
    <xf borderId="7" fillId="0" fontId="10" numFmtId="0" xfId="0" applyBorder="1" applyFont="1"/>
    <xf borderId="8" fillId="0" fontId="10" numFmtId="0" xfId="0" applyBorder="1" applyFont="1"/>
    <xf borderId="9" fillId="0" fontId="10" numFmtId="0" xfId="0" applyBorder="1" applyFont="1"/>
    <xf borderId="10" fillId="0" fontId="7" numFmtId="10" xfId="0" applyAlignment="1" applyBorder="1" applyFont="1" applyNumberFormat="1">
      <alignment horizontal="center" shrinkToFit="0" vertical="center" wrapText="1"/>
    </xf>
    <xf borderId="11" fillId="0" fontId="7" numFmtId="10" xfId="0" applyAlignment="1" applyBorder="1" applyFont="1" applyNumberFormat="1">
      <alignment horizontal="center" shrinkToFit="0" vertical="center" wrapText="1"/>
    </xf>
    <xf borderId="12" fillId="0" fontId="11" numFmtId="10" xfId="0" applyAlignment="1" applyBorder="1" applyFont="1" applyNumberFormat="1">
      <alignment horizontal="center" vertical="center"/>
    </xf>
    <xf borderId="0" fillId="0" fontId="0" numFmtId="14" xfId="0" applyFont="1" applyNumberFormat="1"/>
    <xf borderId="13" fillId="0" fontId="10" numFmtId="0" xfId="0" applyBorder="1" applyFont="1"/>
    <xf borderId="10" fillId="0" fontId="7" numFmtId="10" xfId="0" applyAlignment="1" applyBorder="1" applyFont="1" applyNumberFormat="1">
      <alignment horizontal="center" vertical="center"/>
    </xf>
    <xf borderId="14" fillId="0" fontId="7" numFmtId="4" xfId="0" applyAlignment="1" applyBorder="1" applyFont="1" applyNumberFormat="1">
      <alignment horizontal="center" vertical="center"/>
    </xf>
    <xf borderId="11" fillId="0" fontId="7" numFmtId="10" xfId="0" applyAlignment="1" applyBorder="1" applyFont="1" applyNumberFormat="1">
      <alignment horizontal="center" vertical="center"/>
    </xf>
    <xf borderId="14" fillId="0" fontId="7" numFmtId="4" xfId="0" applyAlignment="1" applyBorder="1" applyFont="1" applyNumberFormat="1">
      <alignment horizontal="center" shrinkToFit="0" vertical="center" wrapText="1"/>
    </xf>
    <xf borderId="10" fillId="0" fontId="8" numFmtId="10" xfId="0" applyAlignment="1" applyBorder="1" applyFont="1" applyNumberFormat="1">
      <alignment horizontal="center" vertical="center"/>
    </xf>
    <xf borderId="14" fillId="0" fontId="8" numFmtId="4" xfId="0" applyAlignment="1" applyBorder="1" applyFont="1" applyNumberFormat="1">
      <alignment horizontal="center" vertical="center"/>
    </xf>
    <xf borderId="0" fillId="0" fontId="7" numFmtId="0" xfId="0" applyAlignment="1" applyFont="1">
      <alignment horizontal="center" vertical="center"/>
    </xf>
    <xf borderId="15" fillId="0" fontId="7" numFmtId="49" xfId="0" applyAlignment="1" applyBorder="1" applyFont="1" applyNumberFormat="1">
      <alignment horizontal="center" shrinkToFit="0" vertical="center" wrapText="1"/>
    </xf>
    <xf borderId="16" fillId="0" fontId="7" numFmtId="49" xfId="0" applyAlignment="1" applyBorder="1" applyFont="1" applyNumberFormat="1">
      <alignment horizontal="center" vertical="center"/>
    </xf>
    <xf borderId="17" fillId="0" fontId="7" numFmtId="49" xfId="0" applyAlignment="1" applyBorder="1" applyFont="1" applyNumberFormat="1">
      <alignment horizontal="center" vertical="center"/>
    </xf>
    <xf borderId="18" fillId="0" fontId="7" numFmtId="49" xfId="0" applyAlignment="1" applyBorder="1" applyFont="1" applyNumberFormat="1">
      <alignment horizontal="center" vertical="center"/>
    </xf>
    <xf borderId="0" fillId="0" fontId="7" numFmtId="49" xfId="0" applyAlignment="1" applyFont="1" applyNumberFormat="1">
      <alignment horizontal="center" vertical="center"/>
    </xf>
    <xf borderId="0" fillId="0" fontId="7" numFmtId="2" xfId="0" applyAlignment="1" applyFont="1" applyNumberFormat="1">
      <alignment horizontal="center" vertical="center"/>
    </xf>
    <xf borderId="19" fillId="0" fontId="7" numFmtId="0" xfId="0" applyAlignment="1" applyBorder="1" applyFont="1">
      <alignment horizontal="center" shrinkToFit="0" vertical="center" wrapText="1"/>
    </xf>
    <xf borderId="20" fillId="0" fontId="7" numFmtId="10" xfId="0" applyAlignment="1" applyBorder="1" applyFont="1" applyNumberFormat="1">
      <alignment horizontal="center" vertical="center"/>
    </xf>
    <xf borderId="21" fillId="0" fontId="7" numFmtId="4" xfId="0" applyAlignment="1" applyBorder="1" applyFont="1" applyNumberFormat="1">
      <alignment horizontal="center" vertical="center"/>
    </xf>
    <xf borderId="20" fillId="0" fontId="7" numFmtId="4" xfId="0" applyAlignment="1" applyBorder="1" applyFont="1" applyNumberFormat="1">
      <alignment horizontal="center" vertical="center"/>
    </xf>
    <xf borderId="22" fillId="0" fontId="7" numFmtId="4" xfId="0" applyAlignment="1" applyBorder="1" applyFont="1" applyNumberFormat="1">
      <alignment horizontal="center" vertical="center"/>
    </xf>
    <xf borderId="22" fillId="0" fontId="7" numFmtId="4" xfId="0" applyAlignment="1" applyBorder="1" applyFont="1" applyNumberFormat="1">
      <alignment horizontal="center" readingOrder="0" vertical="center"/>
    </xf>
    <xf borderId="22" fillId="0" fontId="7" numFmtId="10" xfId="0" applyAlignment="1" applyBorder="1" applyFont="1" applyNumberFormat="1">
      <alignment horizontal="center" vertical="center"/>
    </xf>
    <xf borderId="20" fillId="0" fontId="8" numFmtId="10" xfId="0" applyAlignment="1" applyBorder="1" applyFont="1" applyNumberFormat="1">
      <alignment horizontal="center" vertical="center"/>
    </xf>
    <xf borderId="21" fillId="0" fontId="8" numFmtId="4" xfId="0" applyAlignment="1" applyBorder="1" applyFont="1" applyNumberFormat="1">
      <alignment horizontal="center" vertical="center"/>
    </xf>
    <xf borderId="23" fillId="0" fontId="7" numFmtId="0" xfId="0" applyAlignment="1" applyBorder="1" applyFont="1">
      <alignment horizontal="center" shrinkToFit="0" vertical="center" wrapText="1"/>
    </xf>
    <xf borderId="24" fillId="0" fontId="7" numFmtId="10" xfId="0" applyAlignment="1" applyBorder="1" applyFont="1" applyNumberFormat="1">
      <alignment horizontal="center" vertical="center"/>
    </xf>
    <xf borderId="25" fillId="0" fontId="7" numFmtId="4" xfId="0" applyAlignment="1" applyBorder="1" applyFont="1" applyNumberFormat="1">
      <alignment horizontal="center" vertical="center"/>
    </xf>
    <xf borderId="24" fillId="0" fontId="7" numFmtId="4" xfId="0" applyAlignment="1" applyBorder="1" applyFont="1" applyNumberFormat="1">
      <alignment horizontal="center" vertical="center"/>
    </xf>
    <xf borderId="26" fillId="0" fontId="7" numFmtId="4" xfId="0" applyAlignment="1" applyBorder="1" applyFont="1" applyNumberFormat="1">
      <alignment horizontal="center" vertical="center"/>
    </xf>
    <xf borderId="26" fillId="0" fontId="7" numFmtId="4" xfId="0" applyAlignment="1" applyBorder="1" applyFont="1" applyNumberFormat="1">
      <alignment horizontal="center" readingOrder="0" vertical="center"/>
    </xf>
    <xf borderId="26" fillId="0" fontId="7" numFmtId="10" xfId="0" applyAlignment="1" applyBorder="1" applyFont="1" applyNumberFormat="1">
      <alignment horizontal="center" vertical="center"/>
    </xf>
    <xf borderId="24" fillId="0" fontId="12" numFmtId="10" xfId="0" applyAlignment="1" applyBorder="1" applyFont="1" applyNumberFormat="1">
      <alignment horizontal="center" vertical="center"/>
    </xf>
    <xf borderId="25" fillId="0" fontId="8" numFmtId="4" xfId="0" applyAlignment="1" applyBorder="1" applyFont="1" applyNumberFormat="1">
      <alignment horizontal="center" vertical="center"/>
    </xf>
    <xf borderId="27" fillId="0" fontId="7" numFmtId="0" xfId="0" applyAlignment="1" applyBorder="1" applyFont="1">
      <alignment horizontal="center" shrinkToFit="0" vertical="center" wrapText="1"/>
    </xf>
    <xf borderId="28" fillId="0" fontId="7" numFmtId="10" xfId="0" applyAlignment="1" applyBorder="1" applyFont="1" applyNumberFormat="1">
      <alignment horizontal="center" vertical="center"/>
    </xf>
    <xf borderId="29" fillId="0" fontId="7" numFmtId="4" xfId="0" applyAlignment="1" applyBorder="1" applyFont="1" applyNumberFormat="1">
      <alignment horizontal="center" vertical="center"/>
    </xf>
    <xf borderId="28" fillId="0" fontId="7" numFmtId="4" xfId="0" applyAlignment="1" applyBorder="1" applyFont="1" applyNumberFormat="1">
      <alignment horizontal="center" vertical="center"/>
    </xf>
    <xf borderId="30" fillId="0" fontId="7" numFmtId="4" xfId="0" applyAlignment="1" applyBorder="1" applyFont="1" applyNumberFormat="1">
      <alignment horizontal="center" vertical="center"/>
    </xf>
    <xf borderId="30" fillId="0" fontId="7" numFmtId="10" xfId="0" applyAlignment="1" applyBorder="1" applyFont="1" applyNumberFormat="1">
      <alignment horizontal="center" vertical="center"/>
    </xf>
    <xf borderId="28" fillId="0" fontId="12" numFmtId="10" xfId="0" applyAlignment="1" applyBorder="1" applyFont="1" applyNumberFormat="1">
      <alignment horizontal="center" vertical="center"/>
    </xf>
    <xf borderId="29" fillId="0" fontId="8" numFmtId="4" xfId="0" applyAlignment="1" applyBorder="1" applyFont="1" applyNumberFormat="1">
      <alignment horizontal="center" vertical="center"/>
    </xf>
    <xf borderId="15" fillId="0" fontId="7" numFmtId="0" xfId="0" applyAlignment="1" applyBorder="1" applyFont="1">
      <alignment horizontal="center" shrinkToFit="0" vertical="center" wrapText="1"/>
    </xf>
    <xf borderId="31" fillId="0" fontId="7" numFmtId="10" xfId="0" applyAlignment="1" applyBorder="1" applyFont="1" applyNumberFormat="1">
      <alignment horizontal="center" vertical="center"/>
    </xf>
    <xf borderId="17" fillId="0" fontId="7" numFmtId="4" xfId="0" applyAlignment="1" applyBorder="1" applyFont="1" applyNumberFormat="1">
      <alignment horizontal="center" vertical="center"/>
    </xf>
    <xf borderId="16" fillId="0" fontId="7" numFmtId="4" xfId="0" applyAlignment="1" applyBorder="1" applyFont="1" applyNumberFormat="1">
      <alignment horizontal="center" vertical="center"/>
    </xf>
    <xf borderId="18" fillId="0" fontId="7" numFmtId="4" xfId="0" applyAlignment="1" applyBorder="1" applyFont="1" applyNumberFormat="1">
      <alignment horizontal="center" vertical="center"/>
    </xf>
    <xf borderId="18" fillId="0" fontId="7" numFmtId="10" xfId="0" applyAlignment="1" applyBorder="1" applyFont="1" applyNumberFormat="1">
      <alignment horizontal="center" vertical="center"/>
    </xf>
    <xf borderId="16" fillId="0" fontId="7" numFmtId="10" xfId="0" applyAlignment="1" applyBorder="1" applyFont="1" applyNumberFormat="1">
      <alignment horizontal="center" vertical="center"/>
    </xf>
    <xf borderId="16" fillId="0" fontId="12" numFmtId="10" xfId="0" applyAlignment="1" applyBorder="1" applyFont="1" applyNumberFormat="1">
      <alignment horizontal="center" vertical="center"/>
    </xf>
    <xf borderId="17" fillId="0" fontId="8" numFmtId="4" xfId="0" applyAlignment="1" applyBorder="1" applyFont="1" applyNumberFormat="1">
      <alignment horizontal="center" vertical="center"/>
    </xf>
    <xf borderId="0" fillId="0" fontId="11" numFmtId="0" xfId="0" applyFont="1"/>
    <xf borderId="32" fillId="0" fontId="11" numFmtId="0" xfId="0" applyAlignment="1" applyBorder="1" applyFont="1">
      <alignment horizontal="center"/>
    </xf>
    <xf borderId="32" fillId="0" fontId="10" numFmtId="0" xfId="0" applyBorder="1" applyFont="1"/>
    <xf borderId="32" fillId="0" fontId="11" numFmtId="0" xfId="0" applyBorder="1" applyFont="1"/>
    <xf borderId="0" fillId="0" fontId="11" numFmtId="10" xfId="0" applyFont="1" applyNumberFormat="1"/>
    <xf borderId="0" fillId="0" fontId="7" numFmtId="0" xfId="0" applyAlignment="1" applyFont="1">
      <alignment horizontal="right"/>
    </xf>
    <xf borderId="0" fillId="0" fontId="7" numFmtId="0" xfId="0" applyFont="1"/>
    <xf borderId="0" fillId="0" fontId="7" numFmtId="0" xfId="0" applyAlignment="1" applyFont="1">
      <alignment horizontal="center"/>
    </xf>
    <xf borderId="0" fillId="0" fontId="13" numFmtId="0" xfId="0" applyAlignment="1" applyFont="1">
      <alignment horizontal="left"/>
    </xf>
    <xf borderId="0" fillId="0" fontId="1" numFmtId="4" xfId="0" applyAlignment="1" applyFont="1" applyNumberFormat="1">
      <alignment horizontal="right"/>
    </xf>
    <xf borderId="0" fillId="0" fontId="14" numFmtId="4" xfId="0" applyAlignment="1" applyFont="1" applyNumberFormat="1">
      <alignment horizontal="right"/>
    </xf>
    <xf borderId="0" fillId="0" fontId="2" numFmtId="0" xfId="0" applyAlignment="1" applyFont="1">
      <alignment vertical="center"/>
    </xf>
    <xf borderId="0" fillId="0" fontId="2" numFmtId="0" xfId="0" applyAlignment="1" applyFont="1">
      <alignment horizontal="center" vertical="center"/>
    </xf>
    <xf borderId="0" fillId="0" fontId="1" numFmtId="0" xfId="0" applyAlignment="1" applyFont="1">
      <alignment horizontal="center" vertical="center"/>
    </xf>
    <xf borderId="0" fillId="0" fontId="1" numFmtId="0" xfId="0" applyAlignment="1" applyFont="1">
      <alignment horizontal="right" vertical="center"/>
    </xf>
    <xf borderId="0" fillId="0" fontId="14" numFmtId="0" xfId="0" applyAlignment="1" applyFont="1">
      <alignment horizontal="right" vertical="center"/>
    </xf>
    <xf borderId="0" fillId="0" fontId="15" numFmtId="0" xfId="0" applyAlignment="1" applyFont="1">
      <alignment horizontal="right"/>
    </xf>
    <xf borderId="0" fillId="0" fontId="16" numFmtId="0" xfId="0" applyAlignment="1" applyFont="1">
      <alignment horizontal="right" vertical="center"/>
    </xf>
    <xf borderId="0" fillId="0" fontId="2" numFmtId="0" xfId="0" applyAlignment="1" applyFont="1">
      <alignment shrinkToFit="0" vertical="center" wrapText="1"/>
    </xf>
    <xf borderId="0" fillId="0" fontId="1" numFmtId="4" xfId="0" applyAlignment="1" applyFont="1" applyNumberFormat="1">
      <alignment horizontal="right" vertical="center"/>
    </xf>
    <xf borderId="0" fillId="0" fontId="15" numFmtId="4" xfId="0" applyAlignment="1" applyFont="1" applyNumberFormat="1">
      <alignment horizontal="right" shrinkToFit="0" wrapText="1"/>
    </xf>
    <xf borderId="0" fillId="0" fontId="16" numFmtId="4" xfId="0" applyAlignment="1" applyFont="1" applyNumberFormat="1">
      <alignment horizontal="right" shrinkToFit="0" vertical="center" wrapText="1"/>
    </xf>
    <xf borderId="0" fillId="0" fontId="1" numFmtId="0" xfId="0" applyAlignment="1" applyFont="1">
      <alignment shrinkToFit="0" vertical="center" wrapText="1"/>
    </xf>
    <xf borderId="33" fillId="2" fontId="2" numFmtId="0" xfId="0" applyAlignment="1" applyBorder="1" applyFill="1" applyFont="1">
      <alignment horizontal="center" shrinkToFit="0" vertical="center" wrapText="1"/>
    </xf>
    <xf borderId="34" fillId="2" fontId="2" numFmtId="0" xfId="0" applyAlignment="1" applyBorder="1" applyFont="1">
      <alignment horizontal="center" vertical="center"/>
    </xf>
    <xf borderId="35" fillId="2" fontId="2" numFmtId="0" xfId="0" applyAlignment="1" applyBorder="1" applyFont="1">
      <alignment horizontal="center" shrinkToFit="0" vertical="center" wrapText="1"/>
    </xf>
    <xf borderId="4" fillId="2" fontId="2" numFmtId="4" xfId="0" applyAlignment="1" applyBorder="1" applyFont="1" applyNumberFormat="1">
      <alignment horizontal="center" vertical="center"/>
    </xf>
    <xf borderId="4" fillId="2" fontId="2" numFmtId="164" xfId="0" applyAlignment="1" applyBorder="1" applyFont="1" applyNumberFormat="1">
      <alignment horizontal="center" shrinkToFit="0" vertical="center" wrapText="1"/>
    </xf>
    <xf borderId="33" fillId="2" fontId="2" numFmtId="164" xfId="0" applyAlignment="1" applyBorder="1" applyFont="1" applyNumberFormat="1">
      <alignment horizontal="center" shrinkToFit="0" vertical="center" wrapText="1"/>
    </xf>
    <xf borderId="7" fillId="0" fontId="0" numFmtId="0" xfId="0" applyBorder="1" applyFont="1"/>
    <xf borderId="36" fillId="0" fontId="0" numFmtId="0" xfId="0" applyBorder="1" applyFont="1"/>
    <xf borderId="37" fillId="0" fontId="0" numFmtId="0" xfId="0" applyBorder="1" applyFont="1"/>
    <xf borderId="4" fillId="2" fontId="2" numFmtId="4" xfId="0" applyAlignment="1" applyBorder="1" applyFont="1" applyNumberFormat="1">
      <alignment horizontal="center" shrinkToFit="0" vertical="center" wrapText="1"/>
    </xf>
    <xf borderId="35" fillId="2" fontId="2" numFmtId="4" xfId="0" applyAlignment="1" applyBorder="1" applyFont="1" applyNumberFormat="1">
      <alignment horizontal="center" shrinkToFit="0" vertical="center" wrapText="1"/>
    </xf>
    <xf borderId="33" fillId="2" fontId="2" numFmtId="4" xfId="0" applyAlignment="1" applyBorder="1" applyFont="1" applyNumberFormat="1">
      <alignment horizontal="center" shrinkToFit="0" vertical="center" wrapText="1"/>
    </xf>
    <xf borderId="34" fillId="2" fontId="2" numFmtId="4" xfId="0" applyAlignment="1" applyBorder="1" applyFont="1" applyNumberFormat="1">
      <alignment horizontal="center" shrinkToFit="0" vertical="center" wrapText="1"/>
    </xf>
    <xf borderId="13" fillId="0" fontId="0" numFmtId="0" xfId="0" applyBorder="1" applyFont="1"/>
    <xf borderId="38" fillId="2" fontId="2" numFmtId="164" xfId="0" applyAlignment="1" applyBorder="1" applyFont="1" applyNumberFormat="1">
      <alignment horizontal="center" shrinkToFit="0" vertical="center" wrapText="1"/>
    </xf>
    <xf borderId="39" fillId="2" fontId="2" numFmtId="164" xfId="0" applyAlignment="1" applyBorder="1" applyFont="1" applyNumberFormat="1">
      <alignment horizontal="center" shrinkToFit="0" vertical="center" wrapText="1"/>
    </xf>
    <xf borderId="33" fillId="3" fontId="2" numFmtId="0" xfId="0" applyAlignment="1" applyBorder="1" applyFill="1" applyFont="1">
      <alignment horizontal="center" vertical="center"/>
    </xf>
    <xf borderId="35" fillId="3" fontId="2" numFmtId="0" xfId="0" applyAlignment="1" applyBorder="1" applyFont="1">
      <alignment horizontal="center" shrinkToFit="0" vertical="center" wrapText="1"/>
    </xf>
    <xf borderId="35" fillId="3" fontId="2" numFmtId="3" xfId="0" applyAlignment="1" applyBorder="1" applyFont="1" applyNumberFormat="1">
      <alignment horizontal="center" shrinkToFit="0" vertical="center" wrapText="1"/>
    </xf>
    <xf borderId="33" fillId="3" fontId="2" numFmtId="0" xfId="0" applyAlignment="1" applyBorder="1" applyFont="1">
      <alignment horizontal="center" shrinkToFit="0" vertical="center" wrapText="1"/>
    </xf>
    <xf borderId="40" fillId="4" fontId="17" numFmtId="0" xfId="0" applyAlignment="1" applyBorder="1" applyFill="1" applyFont="1">
      <alignment vertical="center"/>
    </xf>
    <xf borderId="41" fillId="4" fontId="17" numFmtId="0" xfId="0" applyAlignment="1" applyBorder="1" applyFont="1">
      <alignment horizontal="center" vertical="center"/>
    </xf>
    <xf borderId="42" fillId="4" fontId="17" numFmtId="0" xfId="0" applyAlignment="1" applyBorder="1" applyFont="1">
      <alignment shrinkToFit="0" vertical="center" wrapText="1"/>
    </xf>
    <xf borderId="42" fillId="4" fontId="0" numFmtId="0" xfId="0" applyAlignment="1" applyBorder="1" applyFont="1">
      <alignment horizontal="center" vertical="center"/>
    </xf>
    <xf borderId="42" fillId="4" fontId="0" numFmtId="4" xfId="0" applyAlignment="1" applyBorder="1" applyFont="1" applyNumberFormat="1">
      <alignment horizontal="right" vertical="center"/>
    </xf>
    <xf borderId="42" fillId="4" fontId="18" numFmtId="4" xfId="0" applyAlignment="1" applyBorder="1" applyFont="1" applyNumberFormat="1">
      <alignment horizontal="right" vertical="center"/>
    </xf>
    <xf borderId="34" fillId="4" fontId="0" numFmtId="0" xfId="0" applyAlignment="1" applyBorder="1" applyFont="1">
      <alignment shrinkToFit="0" vertical="center" wrapText="1"/>
    </xf>
    <xf borderId="0" fillId="0" fontId="0" numFmtId="0" xfId="0" applyAlignment="1" applyFont="1">
      <alignment vertical="center"/>
    </xf>
    <xf borderId="43" fillId="5" fontId="2" numFmtId="0" xfId="0" applyAlignment="1" applyBorder="1" applyFill="1" applyFont="1">
      <alignment vertical="center"/>
    </xf>
    <xf borderId="33" fillId="5" fontId="2" numFmtId="0" xfId="0" applyAlignment="1" applyBorder="1" applyFont="1">
      <alignment horizontal="center" vertical="center"/>
    </xf>
    <xf borderId="41" fillId="5" fontId="3" numFmtId="0" xfId="0" applyAlignment="1" applyBorder="1" applyFont="1">
      <alignment vertical="center"/>
    </xf>
    <xf borderId="41" fillId="5" fontId="1" numFmtId="0" xfId="0" applyAlignment="1" applyBorder="1" applyFont="1">
      <alignment horizontal="center" vertical="center"/>
    </xf>
    <xf borderId="41" fillId="5" fontId="1" numFmtId="4" xfId="0" applyAlignment="1" applyBorder="1" applyFont="1" applyNumberFormat="1">
      <alignment horizontal="right" vertical="center"/>
    </xf>
    <xf borderId="41" fillId="5" fontId="14" numFmtId="4" xfId="0" applyAlignment="1" applyBorder="1" applyFont="1" applyNumberFormat="1">
      <alignment horizontal="right" vertical="center"/>
    </xf>
    <xf borderId="44" fillId="5" fontId="1" numFmtId="0" xfId="0" applyAlignment="1" applyBorder="1" applyFont="1">
      <alignment vertical="center"/>
    </xf>
    <xf borderId="45" fillId="6" fontId="2" numFmtId="165" xfId="0" applyAlignment="1" applyBorder="1" applyFill="1" applyFont="1" applyNumberFormat="1">
      <alignment vertical="top"/>
    </xf>
    <xf borderId="46" fillId="6" fontId="2" numFmtId="49" xfId="0" applyAlignment="1" applyBorder="1" applyFont="1" applyNumberFormat="1">
      <alignment horizontal="center" vertical="top"/>
    </xf>
    <xf borderId="47" fillId="6" fontId="19" numFmtId="0" xfId="0" applyAlignment="1" applyBorder="1" applyFont="1">
      <alignment shrinkToFit="0" vertical="top" wrapText="1"/>
    </xf>
    <xf borderId="48" fillId="6" fontId="2" numFmtId="0" xfId="0" applyAlignment="1" applyBorder="1" applyFont="1">
      <alignment horizontal="center" vertical="top"/>
    </xf>
    <xf borderId="49" fillId="6" fontId="2" numFmtId="4" xfId="0" applyAlignment="1" applyBorder="1" applyFont="1" applyNumberFormat="1">
      <alignment horizontal="right" vertical="top"/>
    </xf>
    <xf borderId="50" fillId="6" fontId="2" numFmtId="4" xfId="0" applyAlignment="1" applyBorder="1" applyFont="1" applyNumberFormat="1">
      <alignment horizontal="right" vertical="top"/>
    </xf>
    <xf borderId="51" fillId="6" fontId="2" numFmtId="4" xfId="0" applyAlignment="1" applyBorder="1" applyFont="1" applyNumberFormat="1">
      <alignment horizontal="right" vertical="top"/>
    </xf>
    <xf borderId="52" fillId="6" fontId="14" numFmtId="4" xfId="0" applyAlignment="1" applyBorder="1" applyFont="1" applyNumberFormat="1">
      <alignment horizontal="right" vertical="top"/>
    </xf>
    <xf borderId="52" fillId="6" fontId="14" numFmtId="10" xfId="0" applyAlignment="1" applyBorder="1" applyFont="1" applyNumberFormat="1">
      <alignment horizontal="right" vertical="top"/>
    </xf>
    <xf borderId="51" fillId="6" fontId="2" numFmtId="0" xfId="0" applyAlignment="1" applyBorder="1" applyFont="1">
      <alignment shrinkToFit="0" vertical="top" wrapText="1"/>
    </xf>
    <xf borderId="0" fillId="0" fontId="2" numFmtId="0" xfId="0" applyAlignment="1" applyFont="1">
      <alignment vertical="top"/>
    </xf>
    <xf borderId="53" fillId="0" fontId="2" numFmtId="165" xfId="0" applyAlignment="1" applyBorder="1" applyFont="1" applyNumberFormat="1">
      <alignment vertical="top"/>
    </xf>
    <xf borderId="23" fillId="0" fontId="3" numFmtId="49" xfId="0" applyAlignment="1" applyBorder="1" applyFont="1" applyNumberFormat="1">
      <alignment horizontal="center" vertical="top"/>
    </xf>
    <xf borderId="54" fillId="0" fontId="4" numFmtId="0" xfId="0" applyAlignment="1" applyBorder="1" applyFont="1">
      <alignment shrinkToFit="0" vertical="top" wrapText="1"/>
    </xf>
    <xf borderId="53" fillId="0" fontId="1" numFmtId="0" xfId="0" applyAlignment="1" applyBorder="1" applyFont="1">
      <alignment horizontal="center" vertical="top"/>
    </xf>
    <xf borderId="24" fillId="0" fontId="1" numFmtId="4" xfId="0" applyAlignment="1" applyBorder="1" applyFont="1" applyNumberFormat="1">
      <alignment horizontal="right" vertical="top"/>
    </xf>
    <xf borderId="26" fillId="0" fontId="1" numFmtId="4" xfId="0" applyAlignment="1" applyBorder="1" applyFont="1" applyNumberFormat="1">
      <alignment horizontal="right" vertical="top"/>
    </xf>
    <xf borderId="25" fillId="0" fontId="1" numFmtId="4" xfId="0" applyAlignment="1" applyBorder="1" applyFont="1" applyNumberFormat="1">
      <alignment horizontal="right" vertical="top"/>
    </xf>
    <xf borderId="55" fillId="0" fontId="14" numFmtId="4" xfId="0" applyAlignment="1" applyBorder="1" applyFont="1" applyNumberFormat="1">
      <alignment horizontal="right" vertical="top"/>
    </xf>
    <xf borderId="56" fillId="0" fontId="14" numFmtId="4" xfId="0" applyAlignment="1" applyBorder="1" applyFont="1" applyNumberFormat="1">
      <alignment horizontal="right" vertical="top"/>
    </xf>
    <xf borderId="56" fillId="0" fontId="14" numFmtId="10" xfId="0" applyAlignment="1" applyBorder="1" applyFont="1" applyNumberFormat="1">
      <alignment horizontal="right" vertical="top"/>
    </xf>
    <xf borderId="25" fillId="0" fontId="1" numFmtId="0" xfId="0" applyAlignment="1" applyBorder="1" applyFont="1">
      <alignment shrinkToFit="0" vertical="top" wrapText="1"/>
    </xf>
    <xf borderId="0" fillId="0" fontId="4" numFmtId="0" xfId="0" applyAlignment="1" applyFont="1">
      <alignment vertical="top"/>
    </xf>
    <xf borderId="0" fillId="0" fontId="1" numFmtId="0" xfId="0" applyAlignment="1" applyFont="1">
      <alignment vertical="top"/>
    </xf>
    <xf borderId="57" fillId="0" fontId="2" numFmtId="165" xfId="0" applyAlignment="1" applyBorder="1" applyFont="1" applyNumberFormat="1">
      <alignment vertical="top"/>
    </xf>
    <xf borderId="27" fillId="0" fontId="3" numFmtId="49" xfId="0" applyAlignment="1" applyBorder="1" applyFont="1" applyNumberFormat="1">
      <alignment horizontal="center" vertical="top"/>
    </xf>
    <xf borderId="57" fillId="0" fontId="1" numFmtId="0" xfId="0" applyAlignment="1" applyBorder="1" applyFont="1">
      <alignment horizontal="center" vertical="top"/>
    </xf>
    <xf borderId="58" fillId="0" fontId="1" numFmtId="4" xfId="0" applyAlignment="1" applyBorder="1" applyFont="1" applyNumberFormat="1">
      <alignment horizontal="right" vertical="top"/>
    </xf>
    <xf borderId="59" fillId="0" fontId="1" numFmtId="4" xfId="0" applyAlignment="1" applyBorder="1" applyFont="1" applyNumberFormat="1">
      <alignment horizontal="right" vertical="top"/>
    </xf>
    <xf borderId="60" fillId="0" fontId="1" numFmtId="4" xfId="0" applyAlignment="1" applyBorder="1" applyFont="1" applyNumberFormat="1">
      <alignment horizontal="right" vertical="top"/>
    </xf>
    <xf borderId="61" fillId="0" fontId="14" numFmtId="4" xfId="0" applyAlignment="1" applyBorder="1" applyFont="1" applyNumberFormat="1">
      <alignment horizontal="right" vertical="top"/>
    </xf>
    <xf borderId="60" fillId="0" fontId="1" numFmtId="0" xfId="0" applyAlignment="1" applyBorder="1" applyFont="1">
      <alignment shrinkToFit="0" vertical="top" wrapText="1"/>
    </xf>
    <xf borderId="62" fillId="6" fontId="19" numFmtId="0" xfId="0" applyAlignment="1" applyBorder="1" applyFont="1">
      <alignment shrinkToFit="0" vertical="top" wrapText="1"/>
    </xf>
    <xf borderId="45" fillId="6" fontId="2" numFmtId="0" xfId="0" applyAlignment="1" applyBorder="1" applyFont="1">
      <alignment horizontal="center" vertical="top"/>
    </xf>
    <xf borderId="63" fillId="6" fontId="2" numFmtId="4" xfId="0" applyAlignment="1" applyBorder="1" applyFont="1" applyNumberFormat="1">
      <alignment horizontal="right" vertical="top"/>
    </xf>
    <xf borderId="64" fillId="6" fontId="2" numFmtId="4" xfId="0" applyAlignment="1" applyBorder="1" applyFont="1" applyNumberFormat="1">
      <alignment horizontal="right" vertical="top"/>
    </xf>
    <xf borderId="65" fillId="6" fontId="2" numFmtId="4" xfId="0" applyAlignment="1" applyBorder="1" applyFont="1" applyNumberFormat="1">
      <alignment horizontal="right" vertical="top"/>
    </xf>
    <xf borderId="65" fillId="6" fontId="1" numFmtId="4" xfId="0" applyAlignment="1" applyBorder="1" applyFont="1" applyNumberFormat="1">
      <alignment horizontal="right" vertical="top"/>
    </xf>
    <xf borderId="65" fillId="6" fontId="2" numFmtId="0" xfId="0" applyAlignment="1" applyBorder="1" applyFont="1">
      <alignment shrinkToFit="0" vertical="top" wrapText="1"/>
    </xf>
    <xf borderId="66" fillId="0" fontId="2" numFmtId="165" xfId="0" applyAlignment="1" applyBorder="1" applyFont="1" applyNumberFormat="1">
      <alignment vertical="top"/>
    </xf>
    <xf borderId="66" fillId="0" fontId="1" numFmtId="0" xfId="0" applyAlignment="1" applyBorder="1" applyFont="1">
      <alignment horizontal="center" vertical="top"/>
    </xf>
    <xf borderId="28" fillId="0" fontId="1" numFmtId="4" xfId="0" applyAlignment="1" applyBorder="1" applyFont="1" applyNumberFormat="1">
      <alignment horizontal="right" vertical="top"/>
    </xf>
    <xf borderId="30" fillId="0" fontId="1" numFmtId="4" xfId="0" applyAlignment="1" applyBorder="1" applyFont="1" applyNumberFormat="1">
      <alignment horizontal="right" vertical="top"/>
    </xf>
    <xf borderId="29" fillId="0" fontId="1" numFmtId="4" xfId="0" applyAlignment="1" applyBorder="1" applyFont="1" applyNumberFormat="1">
      <alignment horizontal="right" vertical="top"/>
    </xf>
    <xf borderId="29" fillId="0" fontId="1" numFmtId="0" xfId="0" applyAlignment="1" applyBorder="1" applyFont="1">
      <alignment shrinkToFit="0" vertical="top" wrapText="1"/>
    </xf>
    <xf borderId="62" fillId="6" fontId="20" numFmtId="0" xfId="0" applyAlignment="1" applyBorder="1" applyFont="1">
      <alignment shrinkToFit="0" vertical="top" wrapText="1"/>
    </xf>
    <xf borderId="32" fillId="0" fontId="4" numFmtId="0" xfId="0" applyAlignment="1" applyBorder="1" applyFont="1">
      <alignment horizontal="left" shrinkToFit="0" vertical="top" wrapText="1"/>
    </xf>
    <xf borderId="24" fillId="0" fontId="1" numFmtId="166" xfId="0" applyAlignment="1" applyBorder="1" applyFont="1" applyNumberFormat="1">
      <alignment horizontal="right" vertical="top"/>
    </xf>
    <xf borderId="67" fillId="0" fontId="3" numFmtId="49" xfId="0" applyAlignment="1" applyBorder="1" applyFont="1" applyNumberFormat="1">
      <alignment horizontal="center" vertical="top"/>
    </xf>
    <xf borderId="32" fillId="0" fontId="4" numFmtId="0" xfId="0" applyAlignment="1" applyBorder="1" applyFont="1">
      <alignment shrinkToFit="0" vertical="top" wrapText="1"/>
    </xf>
    <xf borderId="46" fillId="6" fontId="3" numFmtId="49" xfId="0" applyAlignment="1" applyBorder="1" applyFont="1" applyNumberFormat="1">
      <alignment horizontal="center" vertical="top"/>
    </xf>
    <xf borderId="68" fillId="0" fontId="2" numFmtId="165" xfId="0" applyAlignment="1" applyBorder="1" applyFont="1" applyNumberFormat="1">
      <alignment vertical="top"/>
    </xf>
    <xf borderId="19" fillId="0" fontId="3" numFmtId="49" xfId="0" applyAlignment="1" applyBorder="1" applyFont="1" applyNumberFormat="1">
      <alignment horizontal="center" vertical="top"/>
    </xf>
    <xf borderId="68" fillId="0" fontId="1" numFmtId="0" xfId="0" applyAlignment="1" applyBorder="1" applyFont="1">
      <alignment horizontal="center" vertical="top"/>
    </xf>
    <xf borderId="20" fillId="0" fontId="1" numFmtId="4" xfId="0" applyAlignment="1" applyBorder="1" applyFont="1" applyNumberFormat="1">
      <alignment horizontal="right" vertical="top"/>
    </xf>
    <xf borderId="22" fillId="0" fontId="1" numFmtId="4" xfId="0" applyAlignment="1" applyBorder="1" applyFont="1" applyNumberFormat="1">
      <alignment horizontal="right" vertical="top"/>
    </xf>
    <xf borderId="21" fillId="0" fontId="1" numFmtId="4" xfId="0" applyAlignment="1" applyBorder="1" applyFont="1" applyNumberFormat="1">
      <alignment horizontal="right" vertical="top"/>
    </xf>
    <xf borderId="21" fillId="0" fontId="1" numFmtId="0" xfId="0" applyAlignment="1" applyBorder="1" applyFont="1">
      <alignment shrinkToFit="0" vertical="top" wrapText="1"/>
    </xf>
    <xf borderId="69" fillId="0" fontId="1" numFmtId="0" xfId="0" applyAlignment="1" applyBorder="1" applyFont="1">
      <alignment shrinkToFit="0" vertical="top" wrapText="1"/>
    </xf>
    <xf borderId="69" fillId="0" fontId="4" numFmtId="0" xfId="0" applyAlignment="1" applyBorder="1" applyFont="1">
      <alignment shrinkToFit="0" vertical="top" wrapText="1"/>
    </xf>
    <xf borderId="70" fillId="0" fontId="14" numFmtId="4" xfId="0" applyAlignment="1" applyBorder="1" applyFont="1" applyNumberFormat="1">
      <alignment horizontal="right" vertical="top"/>
    </xf>
    <xf borderId="40" fillId="7" fontId="19" numFmtId="165" xfId="0" applyAlignment="1" applyBorder="1" applyFill="1" applyFont="1" applyNumberFormat="1">
      <alignment vertical="center"/>
    </xf>
    <xf borderId="41" fillId="7" fontId="2" numFmtId="165" xfId="0" applyAlignment="1" applyBorder="1" applyFont="1" applyNumberFormat="1">
      <alignment horizontal="center" vertical="center"/>
    </xf>
    <xf borderId="41" fillId="7" fontId="2" numFmtId="0" xfId="0" applyAlignment="1" applyBorder="1" applyFont="1">
      <alignment shrinkToFit="0" vertical="center" wrapText="1"/>
    </xf>
    <xf borderId="44" fillId="7" fontId="2" numFmtId="0" xfId="0" applyAlignment="1" applyBorder="1" applyFont="1">
      <alignment horizontal="center" vertical="center"/>
    </xf>
    <xf borderId="42" fillId="2" fontId="2" numFmtId="4" xfId="0" applyAlignment="1" applyBorder="1" applyFont="1" applyNumberFormat="1">
      <alignment horizontal="right" vertical="center"/>
    </xf>
    <xf borderId="18" fillId="7" fontId="2" numFmtId="4" xfId="0" applyAlignment="1" applyBorder="1" applyFont="1" applyNumberFormat="1">
      <alignment horizontal="right" vertical="center"/>
    </xf>
    <xf borderId="71" fillId="7" fontId="2" numFmtId="4" xfId="0" applyAlignment="1" applyBorder="1" applyFont="1" applyNumberFormat="1">
      <alignment horizontal="right" vertical="center"/>
    </xf>
    <xf borderId="72" fillId="7" fontId="2" numFmtId="4" xfId="0" applyAlignment="1" applyBorder="1" applyFont="1" applyNumberFormat="1">
      <alignment horizontal="right" vertical="center"/>
    </xf>
    <xf borderId="73" fillId="7" fontId="2" numFmtId="4" xfId="0" applyAlignment="1" applyBorder="1" applyFont="1" applyNumberFormat="1">
      <alignment horizontal="right" vertical="center"/>
    </xf>
    <xf borderId="15" fillId="7" fontId="2" numFmtId="4" xfId="0" applyAlignment="1" applyBorder="1" applyFont="1" applyNumberFormat="1">
      <alignment horizontal="right" vertical="center"/>
    </xf>
    <xf borderId="34" fillId="7" fontId="2" numFmtId="4" xfId="0" applyAlignment="1" applyBorder="1" applyFont="1" applyNumberFormat="1">
      <alignment horizontal="right" vertical="center"/>
    </xf>
    <xf borderId="33" fillId="7" fontId="2" numFmtId="0" xfId="0" applyAlignment="1" applyBorder="1" applyFont="1">
      <alignment shrinkToFit="0" vertical="center" wrapText="1"/>
    </xf>
    <xf borderId="74" fillId="5" fontId="2" numFmtId="0" xfId="0" applyAlignment="1" applyBorder="1" applyFont="1">
      <alignment vertical="center"/>
    </xf>
    <xf borderId="75" fillId="5" fontId="3" numFmtId="0" xfId="0" applyAlignment="1" applyBorder="1" applyFont="1">
      <alignment horizontal="center" vertical="center"/>
    </xf>
    <xf borderId="76" fillId="5" fontId="2" numFmtId="0" xfId="0" applyAlignment="1" applyBorder="1" applyFont="1">
      <alignment vertical="center"/>
    </xf>
    <xf borderId="76" fillId="5" fontId="1" numFmtId="0" xfId="0" applyAlignment="1" applyBorder="1" applyFont="1">
      <alignment horizontal="center" vertical="center"/>
    </xf>
    <xf borderId="77" fillId="5" fontId="14" numFmtId="4" xfId="0" applyAlignment="1" applyBorder="1" applyFont="1" applyNumberFormat="1">
      <alignment horizontal="right" vertical="top"/>
    </xf>
    <xf borderId="78" fillId="6" fontId="2" numFmtId="4" xfId="0" applyAlignment="1" applyBorder="1" applyFont="1" applyNumberFormat="1">
      <alignment horizontal="right" vertical="top"/>
    </xf>
    <xf borderId="79" fillId="6" fontId="2" numFmtId="4" xfId="0" applyAlignment="1" applyBorder="1" applyFont="1" applyNumberFormat="1">
      <alignment horizontal="right" vertical="top"/>
    </xf>
    <xf borderId="0" fillId="0" fontId="3" numFmtId="0" xfId="0" applyAlignment="1" applyFont="1">
      <alignment vertical="top"/>
    </xf>
    <xf borderId="64" fillId="6" fontId="14" numFmtId="4" xfId="0" applyAlignment="1" applyBorder="1" applyFont="1" applyNumberFormat="1">
      <alignment horizontal="right" vertical="top"/>
    </xf>
    <xf borderId="54" fillId="0" fontId="1" numFmtId="0" xfId="0" applyAlignment="1" applyBorder="1" applyFont="1">
      <alignment shrinkToFit="0" vertical="top" wrapText="1"/>
    </xf>
    <xf borderId="80" fillId="0" fontId="4" numFmtId="0" xfId="0" applyAlignment="1" applyBorder="1" applyFont="1">
      <alignment shrinkToFit="0" vertical="top" wrapText="1"/>
    </xf>
    <xf borderId="81" fillId="7" fontId="2" numFmtId="4" xfId="0" applyAlignment="1" applyBorder="1" applyFont="1" applyNumberFormat="1">
      <alignment horizontal="right" vertical="center"/>
    </xf>
    <xf borderId="82" fillId="7" fontId="2" numFmtId="4" xfId="0" applyAlignment="1" applyBorder="1" applyFont="1" applyNumberFormat="1">
      <alignment horizontal="right" vertical="center"/>
    </xf>
    <xf borderId="34" fillId="7" fontId="14" numFmtId="4" xfId="0" applyAlignment="1" applyBorder="1" applyFont="1" applyNumberFormat="1">
      <alignment horizontal="right" vertical="center"/>
    </xf>
    <xf borderId="83" fillId="0" fontId="1" numFmtId="165" xfId="0" applyAlignment="1" applyBorder="1" applyFont="1" applyNumberFormat="1">
      <alignment shrinkToFit="0" vertical="top" wrapText="1"/>
    </xf>
    <xf borderId="24" fillId="8" fontId="1" numFmtId="165" xfId="0" applyAlignment="1" applyBorder="1" applyFill="1" applyFont="1" applyNumberFormat="1">
      <alignment horizontal="right" vertical="top"/>
    </xf>
    <xf borderId="26" fillId="8" fontId="1" numFmtId="165" xfId="0" applyAlignment="1" applyBorder="1" applyFont="1" applyNumberFormat="1">
      <alignment horizontal="right" vertical="top"/>
    </xf>
    <xf borderId="23" fillId="0" fontId="1" numFmtId="0" xfId="0" applyAlignment="1" applyBorder="1" applyFont="1">
      <alignment horizontal="center" vertical="top"/>
    </xf>
    <xf borderId="37" fillId="0" fontId="1" numFmtId="0" xfId="0" applyAlignment="1" applyBorder="1" applyFont="1">
      <alignment horizontal="center" vertical="top"/>
    </xf>
    <xf borderId="57" fillId="0" fontId="4" numFmtId="4" xfId="0" applyAlignment="1" applyBorder="1" applyFont="1" applyNumberFormat="1">
      <alignment horizontal="right" vertical="center"/>
    </xf>
    <xf borderId="69" fillId="0" fontId="4" numFmtId="4" xfId="0" applyAlignment="1" applyBorder="1" applyFont="1" applyNumberFormat="1">
      <alignment horizontal="right" vertical="center"/>
    </xf>
    <xf borderId="84" fillId="0" fontId="4" numFmtId="4" xfId="0" applyAlignment="1" applyBorder="1" applyFont="1" applyNumberFormat="1">
      <alignment horizontal="right" vertical="center"/>
    </xf>
    <xf borderId="69" fillId="0" fontId="0" numFmtId="0" xfId="0" applyBorder="1" applyFont="1"/>
    <xf borderId="84" fillId="0" fontId="0" numFmtId="0" xfId="0" applyBorder="1" applyFont="1"/>
    <xf borderId="8" fillId="0" fontId="4" numFmtId="4" xfId="0" applyAlignment="1" applyBorder="1" applyFont="1" applyNumberFormat="1">
      <alignment horizontal="right" vertical="center"/>
    </xf>
    <xf borderId="85" fillId="0" fontId="4" numFmtId="4" xfId="0" applyAlignment="1" applyBorder="1" applyFont="1" applyNumberFormat="1">
      <alignment horizontal="right" vertical="center"/>
    </xf>
    <xf borderId="9" fillId="0" fontId="4" numFmtId="4" xfId="0" applyAlignment="1" applyBorder="1" applyFont="1" applyNumberFormat="1">
      <alignment horizontal="right" vertical="center"/>
    </xf>
    <xf borderId="8" fillId="0" fontId="0" numFmtId="0" xfId="0" applyBorder="1" applyFont="1"/>
    <xf borderId="85" fillId="0" fontId="0" numFmtId="0" xfId="0" applyBorder="1" applyFont="1"/>
    <xf borderId="9" fillId="0" fontId="0" numFmtId="0" xfId="0" applyBorder="1" applyFont="1"/>
    <xf borderId="47" fillId="6" fontId="20" numFmtId="0" xfId="0" applyAlignment="1" applyBorder="1" applyFont="1">
      <alignment shrinkToFit="0" vertical="top" wrapText="1"/>
    </xf>
    <xf borderId="24" fillId="6" fontId="14" numFmtId="4" xfId="0" applyAlignment="1" applyBorder="1" applyFont="1" applyNumberFormat="1">
      <alignment horizontal="right" vertical="top"/>
    </xf>
    <xf borderId="53" fillId="0" fontId="4" numFmtId="0" xfId="0" applyAlignment="1" applyBorder="1" applyFont="1">
      <alignment horizontal="center" shrinkToFit="0" vertical="top" wrapText="1"/>
    </xf>
    <xf borderId="24" fillId="0" fontId="1" numFmtId="4" xfId="0" applyAlignment="1" applyBorder="1" applyFont="1" applyNumberFormat="1">
      <alignment horizontal="right" shrinkToFit="0" vertical="top" wrapText="1"/>
    </xf>
    <xf borderId="26" fillId="0" fontId="1" numFmtId="4" xfId="0" applyAlignment="1" applyBorder="1" applyFont="1" applyNumberFormat="1">
      <alignment horizontal="right" shrinkToFit="0" vertical="top" wrapText="1"/>
    </xf>
    <xf borderId="25" fillId="0" fontId="1" numFmtId="4" xfId="0" applyAlignment="1" applyBorder="1" applyFont="1" applyNumberFormat="1">
      <alignment horizontal="right" shrinkToFit="0" vertical="top" wrapText="1"/>
    </xf>
    <xf borderId="58" fillId="0" fontId="1" numFmtId="4" xfId="0" applyAlignment="1" applyBorder="1" applyFont="1" applyNumberFormat="1">
      <alignment horizontal="right" shrinkToFit="0" vertical="top" wrapText="1"/>
    </xf>
    <xf borderId="59" fillId="0" fontId="1" numFmtId="4" xfId="0" applyAlignment="1" applyBorder="1" applyFont="1" applyNumberFormat="1">
      <alignment horizontal="right" shrinkToFit="0" vertical="top" wrapText="1"/>
    </xf>
    <xf borderId="60" fillId="0" fontId="1" numFmtId="4" xfId="0" applyAlignment="1" applyBorder="1" applyFont="1" applyNumberFormat="1">
      <alignment horizontal="right" shrinkToFit="0" vertical="top" wrapText="1"/>
    </xf>
    <xf borderId="71" fillId="6" fontId="2" numFmtId="4" xfId="0" applyAlignment="1" applyBorder="1" applyFont="1" applyNumberFormat="1">
      <alignment horizontal="right" vertical="top"/>
    </xf>
    <xf borderId="71" fillId="6" fontId="2" numFmtId="9" xfId="0" applyAlignment="1" applyBorder="1" applyFont="1" applyNumberFormat="1">
      <alignment horizontal="right" vertical="top"/>
    </xf>
    <xf borderId="48" fillId="8" fontId="2" numFmtId="165" xfId="0" applyAlignment="1" applyBorder="1" applyFont="1" applyNumberFormat="1">
      <alignment vertical="top"/>
    </xf>
    <xf borderId="86" fillId="8" fontId="3" numFmtId="49" xfId="0" applyAlignment="1" applyBorder="1" applyFont="1" applyNumberFormat="1">
      <alignment horizontal="center" vertical="top"/>
    </xf>
    <xf borderId="32" fillId="0" fontId="20" numFmtId="0" xfId="0" applyAlignment="1" applyBorder="1" applyFont="1">
      <alignment shrinkToFit="0" vertical="top" wrapText="1"/>
    </xf>
    <xf borderId="68" fillId="0" fontId="2" numFmtId="0" xfId="0" applyAlignment="1" applyBorder="1" applyFont="1">
      <alignment horizontal="center" vertical="top"/>
    </xf>
    <xf borderId="20" fillId="0" fontId="2" numFmtId="4" xfId="0" applyAlignment="1" applyBorder="1" applyFont="1" applyNumberFormat="1">
      <alignment horizontal="right" vertical="top"/>
    </xf>
    <xf borderId="22" fillId="0" fontId="2" numFmtId="4" xfId="0" applyAlignment="1" applyBorder="1" applyFont="1" applyNumberFormat="1">
      <alignment horizontal="right" vertical="top"/>
    </xf>
    <xf borderId="21" fillId="0" fontId="2" numFmtId="4" xfId="0" applyAlignment="1" applyBorder="1" applyFont="1" applyNumberFormat="1">
      <alignment horizontal="right" vertical="top"/>
    </xf>
    <xf borderId="49" fillId="8" fontId="1" numFmtId="4" xfId="0" applyAlignment="1" applyBorder="1" applyFont="1" applyNumberFormat="1">
      <alignment horizontal="right" vertical="top"/>
    </xf>
    <xf borderId="50" fillId="8" fontId="1" numFmtId="4" xfId="0" applyAlignment="1" applyBorder="1" applyFont="1" applyNumberFormat="1">
      <alignment horizontal="right" vertical="top"/>
    </xf>
    <xf borderId="51" fillId="8" fontId="1" numFmtId="4" xfId="0" applyAlignment="1" applyBorder="1" applyFont="1" applyNumberFormat="1">
      <alignment horizontal="right" vertical="top"/>
    </xf>
    <xf borderId="49" fillId="8" fontId="2" numFmtId="4" xfId="0" applyAlignment="1" applyBorder="1" applyFont="1" applyNumberFormat="1">
      <alignment horizontal="right" vertical="top"/>
    </xf>
    <xf borderId="50" fillId="8" fontId="2" numFmtId="4" xfId="0" applyAlignment="1" applyBorder="1" applyFont="1" applyNumberFormat="1">
      <alignment horizontal="right" vertical="top"/>
    </xf>
    <xf borderId="51" fillId="8" fontId="2" numFmtId="4" xfId="0" applyAlignment="1" applyBorder="1" applyFont="1" applyNumberFormat="1">
      <alignment horizontal="right" vertical="top"/>
    </xf>
    <xf borderId="78" fillId="8" fontId="2" numFmtId="4" xfId="0" applyAlignment="1" applyBorder="1" applyFont="1" applyNumberFormat="1">
      <alignment horizontal="right" vertical="top"/>
    </xf>
    <xf borderId="26" fillId="8" fontId="2" numFmtId="4" xfId="0" applyAlignment="1" applyBorder="1" applyFont="1" applyNumberFormat="1">
      <alignment horizontal="right" vertical="top"/>
    </xf>
    <xf borderId="26" fillId="8" fontId="1" numFmtId="4" xfId="0" applyAlignment="1" applyBorder="1" applyFont="1" applyNumberFormat="1">
      <alignment horizontal="right" vertical="top"/>
    </xf>
    <xf borderId="79" fillId="8" fontId="2" numFmtId="0" xfId="0" applyAlignment="1" applyBorder="1" applyFont="1">
      <alignment shrinkToFit="0" vertical="top" wrapText="1"/>
    </xf>
    <xf borderId="39" fillId="8" fontId="2" numFmtId="0" xfId="0" applyAlignment="1" applyBorder="1" applyFont="1">
      <alignment vertical="top"/>
    </xf>
    <xf borderId="87" fillId="8" fontId="1" numFmtId="165" xfId="0" applyAlignment="1" applyBorder="1" applyFont="1" applyNumberFormat="1">
      <alignment horizontal="left" shrinkToFit="0" vertical="top" wrapText="1"/>
    </xf>
    <xf borderId="88" fillId="8" fontId="1" numFmtId="165" xfId="0" applyAlignment="1" applyBorder="1" applyFont="1" applyNumberFormat="1">
      <alignment horizontal="center" vertical="top"/>
    </xf>
    <xf borderId="24" fillId="8" fontId="1" numFmtId="165" xfId="0" applyAlignment="1" applyBorder="1" applyFont="1" applyNumberFormat="1">
      <alignment horizontal="center" vertical="top"/>
    </xf>
    <xf borderId="26" fillId="8" fontId="1" numFmtId="165" xfId="0" applyAlignment="1" applyBorder="1" applyFont="1" applyNumberFormat="1">
      <alignment horizontal="center" vertical="top"/>
    </xf>
    <xf borderId="89" fillId="8" fontId="1" numFmtId="165" xfId="0" applyAlignment="1" applyBorder="1" applyFont="1" applyNumberFormat="1">
      <alignment horizontal="left" shrinkToFit="0" vertical="top" wrapText="1"/>
    </xf>
    <xf borderId="90" fillId="8" fontId="1" numFmtId="165" xfId="0" applyAlignment="1" applyBorder="1" applyFont="1" applyNumberFormat="1">
      <alignment horizontal="center" vertical="top"/>
    </xf>
    <xf borderId="91" fillId="8" fontId="1" numFmtId="165" xfId="0" applyAlignment="1" applyBorder="1" applyFont="1" applyNumberFormat="1">
      <alignment horizontal="center" vertical="top"/>
    </xf>
    <xf borderId="92" fillId="8" fontId="1" numFmtId="165" xfId="0" applyAlignment="1" applyBorder="1" applyFont="1" applyNumberFormat="1">
      <alignment horizontal="center" vertical="top"/>
    </xf>
    <xf borderId="70" fillId="0" fontId="14" numFmtId="10" xfId="0" applyAlignment="1" applyBorder="1" applyFont="1" applyNumberFormat="1">
      <alignment horizontal="right" vertical="top"/>
    </xf>
    <xf borderId="26" fillId="6" fontId="2" numFmtId="165" xfId="0" applyAlignment="1" applyBorder="1" applyFont="1" applyNumberFormat="1">
      <alignment vertical="top"/>
    </xf>
    <xf borderId="26" fillId="6" fontId="3" numFmtId="49" xfId="0" applyAlignment="1" applyBorder="1" applyFont="1" applyNumberFormat="1">
      <alignment horizontal="center" vertical="top"/>
    </xf>
    <xf borderId="26" fillId="6" fontId="20" numFmtId="0" xfId="0" applyAlignment="1" applyBorder="1" applyFont="1">
      <alignment shrinkToFit="0" vertical="top" wrapText="1"/>
    </xf>
    <xf borderId="26" fillId="6" fontId="2" numFmtId="0" xfId="0" applyAlignment="1" applyBorder="1" applyFont="1">
      <alignment horizontal="center" vertical="top"/>
    </xf>
    <xf borderId="26" fillId="6" fontId="2" numFmtId="4" xfId="0" applyAlignment="1" applyBorder="1" applyFont="1" applyNumberFormat="1">
      <alignment horizontal="right" vertical="top"/>
    </xf>
    <xf borderId="26" fillId="6" fontId="1" numFmtId="4" xfId="0" applyAlignment="1" applyBorder="1" applyFont="1" applyNumberFormat="1">
      <alignment horizontal="right" vertical="top"/>
    </xf>
    <xf borderId="26" fillId="6" fontId="14" numFmtId="4" xfId="0" applyAlignment="1" applyBorder="1" applyFont="1" applyNumberFormat="1">
      <alignment horizontal="right" vertical="top"/>
    </xf>
    <xf borderId="26" fillId="6" fontId="14" numFmtId="10" xfId="0" applyAlignment="1" applyBorder="1" applyFont="1" applyNumberFormat="1">
      <alignment horizontal="right" vertical="top"/>
    </xf>
    <xf borderId="26" fillId="6" fontId="1" numFmtId="0" xfId="0" applyAlignment="1" applyBorder="1" applyFont="1">
      <alignment shrinkToFit="0" vertical="top" wrapText="1"/>
    </xf>
    <xf borderId="39" fillId="6" fontId="1" numFmtId="0" xfId="0" applyAlignment="1" applyBorder="1" applyFont="1">
      <alignment vertical="top"/>
    </xf>
    <xf borderId="26" fillId="0" fontId="2" numFmtId="165" xfId="0" applyAlignment="1" applyBorder="1" applyFont="1" applyNumberFormat="1">
      <alignment vertical="top"/>
    </xf>
    <xf borderId="26" fillId="0" fontId="3" numFmtId="49" xfId="0" applyAlignment="1" applyBorder="1" applyFont="1" applyNumberFormat="1">
      <alignment horizontal="center" vertical="top"/>
    </xf>
    <xf borderId="26" fillId="8" fontId="1" numFmtId="165" xfId="0" applyAlignment="1" applyBorder="1" applyFont="1" applyNumberFormat="1">
      <alignment horizontal="left" shrinkToFit="0" vertical="top" wrapText="1"/>
    </xf>
    <xf borderId="26" fillId="0" fontId="14" numFmtId="4" xfId="0" applyAlignment="1" applyBorder="1" applyFont="1" applyNumberFormat="1">
      <alignment horizontal="right" vertical="top"/>
    </xf>
    <xf borderId="26" fillId="0" fontId="14" numFmtId="10" xfId="0" applyAlignment="1" applyBorder="1" applyFont="1" applyNumberFormat="1">
      <alignment horizontal="right" vertical="top"/>
    </xf>
    <xf borderId="26" fillId="0" fontId="1" numFmtId="0" xfId="0" applyAlignment="1" applyBorder="1" applyFont="1">
      <alignment shrinkToFit="0" vertical="top" wrapText="1"/>
    </xf>
    <xf borderId="26" fillId="0" fontId="1" numFmtId="165" xfId="0" applyAlignment="1" applyBorder="1" applyFont="1" applyNumberFormat="1">
      <alignment horizontal="left" shrinkToFit="0" vertical="top" wrapText="1"/>
    </xf>
    <xf borderId="26" fillId="0" fontId="1" numFmtId="165" xfId="0" applyAlignment="1" applyBorder="1" applyFont="1" applyNumberFormat="1">
      <alignment horizontal="center" vertical="top"/>
    </xf>
    <xf borderId="48" fillId="6" fontId="2" numFmtId="165" xfId="0" applyAlignment="1" applyBorder="1" applyFont="1" applyNumberFormat="1">
      <alignment vertical="top"/>
    </xf>
    <xf borderId="86" fillId="6" fontId="3" numFmtId="49" xfId="0" applyAlignment="1" applyBorder="1" applyFont="1" applyNumberFormat="1">
      <alignment horizontal="center" vertical="top"/>
    </xf>
    <xf borderId="53" fillId="0" fontId="4" numFmtId="0" xfId="0" applyAlignment="1" applyBorder="1" applyFont="1">
      <alignment horizontal="center" vertical="top"/>
    </xf>
    <xf borderId="57" fillId="0" fontId="4" numFmtId="0" xfId="0" applyAlignment="1" applyBorder="1" applyFont="1">
      <alignment horizontal="center" vertical="top"/>
    </xf>
    <xf borderId="42" fillId="7" fontId="14" numFmtId="4" xfId="0" applyAlignment="1" applyBorder="1" applyFont="1" applyNumberFormat="1">
      <alignment horizontal="right" vertical="center"/>
    </xf>
    <xf borderId="15" fillId="7" fontId="14" numFmtId="4" xfId="0" applyAlignment="1" applyBorder="1" applyFont="1" applyNumberFormat="1">
      <alignment horizontal="right" vertical="center"/>
    </xf>
    <xf borderId="15" fillId="7" fontId="14" numFmtId="9" xfId="0" applyAlignment="1" applyBorder="1" applyFont="1" applyNumberFormat="1">
      <alignment horizontal="right" vertical="center"/>
    </xf>
    <xf borderId="40" fillId="5" fontId="2" numFmtId="0" xfId="0" applyAlignment="1" applyBorder="1" applyFont="1">
      <alignment vertical="center"/>
    </xf>
    <xf borderId="15" fillId="5" fontId="3" numFmtId="0" xfId="0" applyAlignment="1" applyBorder="1" applyFont="1">
      <alignment horizontal="center" vertical="center"/>
    </xf>
    <xf borderId="41" fillId="5" fontId="2" numFmtId="0" xfId="0" applyAlignment="1" applyBorder="1" applyFont="1">
      <alignment vertical="center"/>
    </xf>
    <xf borderId="52" fillId="5" fontId="14" numFmtId="4" xfId="0" applyAlignment="1" applyBorder="1" applyFont="1" applyNumberFormat="1">
      <alignment horizontal="right" vertical="top"/>
    </xf>
    <xf borderId="93" fillId="6" fontId="14" numFmtId="4" xfId="0" applyAlignment="1" applyBorder="1" applyFont="1" applyNumberFormat="1">
      <alignment horizontal="right" vertical="top"/>
    </xf>
    <xf borderId="83" fillId="0" fontId="4" numFmtId="0" xfId="0" applyAlignment="1" applyBorder="1" applyFont="1">
      <alignment shrinkToFit="0" vertical="top" wrapText="1"/>
    </xf>
    <xf borderId="15" fillId="6" fontId="2" numFmtId="0" xfId="0" applyAlignment="1" applyBorder="1" applyFont="1">
      <alignment horizontal="center" vertical="top"/>
    </xf>
    <xf borderId="93" fillId="6" fontId="2" numFmtId="4" xfId="0" applyAlignment="1" applyBorder="1" applyFont="1" applyNumberFormat="1">
      <alignment horizontal="right" vertical="top"/>
    </xf>
    <xf borderId="93" fillId="6" fontId="14" numFmtId="9" xfId="0" applyAlignment="1" applyBorder="1" applyFont="1" applyNumberFormat="1">
      <alignment horizontal="right" vertical="top"/>
    </xf>
    <xf borderId="68" fillId="0" fontId="4" numFmtId="0" xfId="0" applyAlignment="1" applyBorder="1" applyFont="1">
      <alignment horizontal="center" vertical="top"/>
    </xf>
    <xf borderId="46" fillId="6" fontId="19" numFmtId="0" xfId="0" applyAlignment="1" applyBorder="1" applyFont="1">
      <alignment shrinkToFit="0" vertical="top" wrapText="1"/>
    </xf>
    <xf borderId="62" fillId="6" fontId="2" numFmtId="0" xfId="0" applyAlignment="1" applyBorder="1" applyFont="1">
      <alignment horizontal="center" vertical="top"/>
    </xf>
    <xf borderId="23" fillId="0" fontId="1" numFmtId="0" xfId="0" applyAlignment="1" applyBorder="1" applyFont="1">
      <alignment shrinkToFit="0" vertical="top" wrapText="1"/>
    </xf>
    <xf borderId="54" fillId="0" fontId="4" numFmtId="0" xfId="0" applyAlignment="1" applyBorder="1" applyFont="1">
      <alignment horizontal="center" vertical="top"/>
    </xf>
    <xf borderId="27" fillId="0" fontId="1" numFmtId="0" xfId="0" applyAlignment="1" applyBorder="1" applyFont="1">
      <alignment shrinkToFit="0" vertical="top" wrapText="1"/>
    </xf>
    <xf borderId="4" fillId="7" fontId="19" numFmtId="165" xfId="0" applyAlignment="1" applyBorder="1" applyFont="1" applyNumberFormat="1">
      <alignment horizontal="left" shrinkToFit="0" vertical="center" wrapText="1"/>
    </xf>
    <xf borderId="34" fillId="7" fontId="14" numFmtId="9" xfId="0" applyAlignment="1" applyBorder="1" applyFont="1" applyNumberFormat="1">
      <alignment horizontal="right" vertical="center"/>
    </xf>
    <xf borderId="35" fillId="6" fontId="2" numFmtId="165" xfId="0" applyAlignment="1" applyBorder="1" applyFont="1" applyNumberFormat="1">
      <alignment vertical="top"/>
    </xf>
    <xf borderId="33" fillId="6" fontId="3" numFmtId="49" xfId="0" applyAlignment="1" applyBorder="1" applyFont="1" applyNumberFormat="1">
      <alignment horizontal="center" vertical="top"/>
    </xf>
    <xf borderId="39" fillId="6" fontId="20" numFmtId="0" xfId="0" applyAlignment="1" applyBorder="1" applyFont="1">
      <alignment horizontal="left" shrinkToFit="0" vertical="top" wrapText="1"/>
    </xf>
    <xf borderId="43" fillId="6" fontId="2" numFmtId="0" xfId="0" applyAlignment="1" applyBorder="1" applyFont="1">
      <alignment horizontal="center" vertical="top"/>
    </xf>
    <xf borderId="94" fillId="6" fontId="2" numFmtId="4" xfId="0" applyAlignment="1" applyBorder="1" applyFont="1" applyNumberFormat="1">
      <alignment horizontal="right" vertical="top"/>
    </xf>
    <xf borderId="95" fillId="6" fontId="2" numFmtId="4" xfId="0" applyAlignment="1" applyBorder="1" applyFont="1" applyNumberFormat="1">
      <alignment horizontal="right" vertical="top"/>
    </xf>
    <xf borderId="96" fillId="6" fontId="2" numFmtId="4" xfId="0" applyAlignment="1" applyBorder="1" applyFont="1" applyNumberFormat="1">
      <alignment horizontal="right" vertical="top"/>
    </xf>
    <xf borderId="77" fillId="6" fontId="14" numFmtId="10" xfId="0" applyAlignment="1" applyBorder="1" applyFont="1" applyNumberFormat="1">
      <alignment horizontal="right" vertical="top"/>
    </xf>
    <xf borderId="26" fillId="0" fontId="20" numFmtId="165" xfId="0" applyAlignment="1" applyBorder="1" applyFont="1" applyNumberFormat="1">
      <alignment horizontal="left" shrinkToFit="0" vertical="top" wrapText="1"/>
    </xf>
    <xf borderId="26" fillId="8" fontId="2" numFmtId="165" xfId="0" applyAlignment="1" applyBorder="1" applyFont="1" applyNumberFormat="1">
      <alignment vertical="top"/>
    </xf>
    <xf borderId="26" fillId="0" fontId="2" numFmtId="4" xfId="0" applyAlignment="1" applyBorder="1" applyFont="1" applyNumberFormat="1">
      <alignment horizontal="right" vertical="top"/>
    </xf>
    <xf borderId="26" fillId="8" fontId="14" numFmtId="10" xfId="0" applyAlignment="1" applyBorder="1" applyFont="1" applyNumberFormat="1">
      <alignment horizontal="right" vertical="top"/>
    </xf>
    <xf borderId="26" fillId="0" fontId="1" numFmtId="165" xfId="0" applyAlignment="1" applyBorder="1" applyFont="1" applyNumberFormat="1">
      <alignment shrinkToFit="0" vertical="top" wrapText="1"/>
    </xf>
    <xf borderId="97" fillId="0" fontId="1" numFmtId="0" xfId="0" applyAlignment="1" applyBorder="1" applyFont="1">
      <alignment shrinkToFit="0" vertical="top" wrapText="1"/>
    </xf>
    <xf borderId="84" fillId="0" fontId="1" numFmtId="0" xfId="0" applyAlignment="1" applyBorder="1" applyFont="1">
      <alignment shrinkToFit="0" vertical="top" wrapText="1"/>
    </xf>
    <xf borderId="26" fillId="8" fontId="20" numFmtId="165" xfId="0" applyAlignment="1" applyBorder="1" applyFont="1" applyNumberFormat="1">
      <alignment horizontal="left" shrinkToFit="0" vertical="top" wrapText="1"/>
    </xf>
    <xf borderId="26" fillId="8" fontId="1" numFmtId="0" xfId="0" applyAlignment="1" applyBorder="1" applyFont="1">
      <alignment shrinkToFit="0" vertical="top" wrapText="1"/>
    </xf>
    <xf borderId="39" fillId="8" fontId="1" numFmtId="0" xfId="0" applyAlignment="1" applyBorder="1" applyFont="1">
      <alignment vertical="top"/>
    </xf>
    <xf borderId="47" fillId="6" fontId="20" numFmtId="0" xfId="0" applyAlignment="1" applyBorder="1" applyFont="1">
      <alignment horizontal="left" shrinkToFit="0" vertical="top" wrapText="1"/>
    </xf>
    <xf borderId="62" fillId="6" fontId="20" numFmtId="0" xfId="0" applyAlignment="1" applyBorder="1" applyFont="1">
      <alignment horizontal="left" shrinkToFit="0" vertical="top" wrapText="1"/>
    </xf>
    <xf borderId="44" fillId="7" fontId="14" numFmtId="4" xfId="0" applyAlignment="1" applyBorder="1" applyFont="1" applyNumberFormat="1">
      <alignment horizontal="right" vertical="center"/>
    </xf>
    <xf borderId="15" fillId="7" fontId="2" numFmtId="0" xfId="0" applyAlignment="1" applyBorder="1" applyFont="1">
      <alignment shrinkToFit="0" vertical="center" wrapText="1"/>
    </xf>
    <xf borderId="39" fillId="5" fontId="14" numFmtId="4" xfId="0" applyAlignment="1" applyBorder="1" applyFont="1" applyNumberFormat="1">
      <alignment horizontal="right" vertical="center"/>
    </xf>
    <xf borderId="38" fillId="5" fontId="1" numFmtId="0" xfId="0" applyAlignment="1" applyBorder="1" applyFont="1">
      <alignment vertical="center"/>
    </xf>
    <xf borderId="53" fillId="0" fontId="1" numFmtId="165" xfId="0" applyAlignment="1" applyBorder="1" applyFont="1" applyNumberFormat="1">
      <alignment horizontal="center" vertical="top"/>
    </xf>
    <xf borderId="83" fillId="0" fontId="1" numFmtId="4" xfId="0" applyAlignment="1" applyBorder="1" applyFont="1" applyNumberFormat="1">
      <alignment horizontal="right" vertical="top"/>
    </xf>
    <xf borderId="63" fillId="0" fontId="14" numFmtId="4" xfId="0" applyAlignment="1" applyBorder="1" applyFont="1" applyNumberFormat="1">
      <alignment horizontal="right" vertical="top"/>
    </xf>
    <xf borderId="98" fillId="0" fontId="14" numFmtId="4" xfId="0" applyAlignment="1" applyBorder="1" applyFont="1" applyNumberFormat="1">
      <alignment horizontal="right" vertical="top"/>
    </xf>
    <xf borderId="98" fillId="0" fontId="14" numFmtId="10" xfId="0" applyAlignment="1" applyBorder="1" applyFont="1" applyNumberFormat="1">
      <alignment horizontal="right" vertical="top"/>
    </xf>
    <xf borderId="65" fillId="0" fontId="1" numFmtId="0" xfId="0" applyAlignment="1" applyBorder="1" applyFont="1">
      <alignment shrinkToFit="0" vertical="top" wrapText="1"/>
    </xf>
    <xf borderId="24" fillId="0" fontId="14" numFmtId="4" xfId="0" applyAlignment="1" applyBorder="1" applyFont="1" applyNumberFormat="1">
      <alignment horizontal="right" vertical="top"/>
    </xf>
    <xf borderId="99" fillId="0" fontId="1" numFmtId="165" xfId="0" applyAlignment="1" applyBorder="1" applyFont="1" applyNumberFormat="1">
      <alignment shrinkToFit="0" vertical="top" wrapText="1"/>
    </xf>
    <xf borderId="100" fillId="0" fontId="4" numFmtId="0" xfId="0" applyAlignment="1" applyBorder="1" applyFont="1">
      <alignment shrinkToFit="0" vertical="top" wrapText="1"/>
    </xf>
    <xf borderId="99" fillId="0" fontId="1" numFmtId="4" xfId="0" applyAlignment="1" applyBorder="1" applyFont="1" applyNumberFormat="1">
      <alignment horizontal="right" vertical="top"/>
    </xf>
    <xf borderId="28" fillId="0" fontId="14" numFmtId="4" xfId="0" applyAlignment="1" applyBorder="1" applyFont="1" applyNumberFormat="1">
      <alignment horizontal="right" vertical="top"/>
    </xf>
    <xf borderId="101" fillId="0" fontId="14" numFmtId="4" xfId="0" applyAlignment="1" applyBorder="1" applyFont="1" applyNumberFormat="1">
      <alignment horizontal="right" vertical="top"/>
    </xf>
    <xf borderId="101" fillId="0" fontId="14" numFmtId="10" xfId="0" applyAlignment="1" applyBorder="1" applyFont="1" applyNumberFormat="1">
      <alignment horizontal="right" vertical="top"/>
    </xf>
    <xf borderId="42" fillId="7" fontId="2" numFmtId="165" xfId="0" applyAlignment="1" applyBorder="1" applyFont="1" applyNumberFormat="1">
      <alignment horizontal="center" vertical="center"/>
    </xf>
    <xf borderId="76" fillId="5" fontId="3" numFmtId="0" xfId="0" applyAlignment="1" applyBorder="1" applyFont="1">
      <alignment vertical="center"/>
    </xf>
    <xf borderId="24" fillId="0" fontId="4" numFmtId="4" xfId="0" applyAlignment="1" applyBorder="1" applyFont="1" applyNumberFormat="1">
      <alignment horizontal="right" vertical="top"/>
    </xf>
    <xf borderId="26" fillId="0" fontId="4" numFmtId="4" xfId="0" applyAlignment="1" applyBorder="1" applyFont="1" applyNumberFormat="1">
      <alignment horizontal="right" vertical="top"/>
    </xf>
    <xf borderId="58" fillId="0" fontId="14" numFmtId="4" xfId="0" applyAlignment="1" applyBorder="1" applyFont="1" applyNumberFormat="1">
      <alignment horizontal="right" vertical="top"/>
    </xf>
    <xf borderId="76" fillId="7" fontId="2" numFmtId="165" xfId="0" applyAlignment="1" applyBorder="1" applyFont="1" applyNumberFormat="1">
      <alignment horizontal="center" vertical="center"/>
    </xf>
    <xf borderId="42" fillId="7" fontId="2" numFmtId="4" xfId="0" applyAlignment="1" applyBorder="1" applyFont="1" applyNumberFormat="1">
      <alignment horizontal="right" vertical="center"/>
    </xf>
    <xf borderId="76" fillId="5" fontId="14" numFmtId="4" xfId="0" applyAlignment="1" applyBorder="1" applyFont="1" applyNumberFormat="1">
      <alignment horizontal="right" vertical="center"/>
    </xf>
    <xf borderId="102" fillId="5" fontId="1" numFmtId="0" xfId="0" applyAlignment="1" applyBorder="1" applyFont="1">
      <alignment vertical="center"/>
    </xf>
    <xf borderId="103" fillId="0" fontId="2" numFmtId="165" xfId="0" applyAlignment="1" applyBorder="1" applyFont="1" applyNumberFormat="1">
      <alignment vertical="top"/>
    </xf>
    <xf borderId="46" fillId="0" fontId="3" numFmtId="167" xfId="0" applyAlignment="1" applyBorder="1" applyFont="1" applyNumberFormat="1">
      <alignment horizontal="center" vertical="top"/>
    </xf>
    <xf borderId="64" fillId="0" fontId="1" numFmtId="165" xfId="0" applyAlignment="1" applyBorder="1" applyFont="1" applyNumberFormat="1">
      <alignment shrinkToFit="0" vertical="top" wrapText="1"/>
    </xf>
    <xf borderId="63" fillId="8" fontId="1" numFmtId="165" xfId="0" applyAlignment="1" applyBorder="1" applyFont="1" applyNumberFormat="1">
      <alignment vertical="top"/>
    </xf>
    <xf borderId="64" fillId="8" fontId="1" numFmtId="165" xfId="0" applyAlignment="1" applyBorder="1" applyFont="1" applyNumberFormat="1">
      <alignment vertical="top"/>
    </xf>
    <xf borderId="65" fillId="0" fontId="1" numFmtId="4" xfId="0" applyAlignment="1" applyBorder="1" applyFont="1" applyNumberFormat="1">
      <alignment horizontal="right" vertical="top"/>
    </xf>
    <xf borderId="63" fillId="0" fontId="1" numFmtId="4" xfId="0" applyAlignment="1" applyBorder="1" applyFont="1" applyNumberFormat="1">
      <alignment horizontal="right" vertical="top"/>
    </xf>
    <xf borderId="64" fillId="0" fontId="1" numFmtId="4" xfId="0" applyAlignment="1" applyBorder="1" applyFont="1" applyNumberFormat="1">
      <alignment horizontal="right" vertical="top"/>
    </xf>
    <xf borderId="23" fillId="0" fontId="3" numFmtId="167" xfId="0" applyAlignment="1" applyBorder="1" applyFont="1" applyNumberFormat="1">
      <alignment horizontal="center" vertical="top"/>
    </xf>
    <xf borderId="24" fillId="8" fontId="1" numFmtId="165" xfId="0" applyAlignment="1" applyBorder="1" applyFont="1" applyNumberFormat="1">
      <alignment vertical="top"/>
    </xf>
    <xf borderId="26" fillId="8" fontId="1" numFmtId="165" xfId="0" applyAlignment="1" applyBorder="1" applyFont="1" applyNumberFormat="1">
      <alignment vertical="top"/>
    </xf>
    <xf borderId="28" fillId="8" fontId="1" numFmtId="165" xfId="0" applyAlignment="1" applyBorder="1" applyFont="1" applyNumberFormat="1">
      <alignment vertical="top"/>
    </xf>
    <xf borderId="30" fillId="8" fontId="1" numFmtId="165" xfId="0" applyAlignment="1" applyBorder="1" applyFont="1" applyNumberFormat="1">
      <alignment vertical="top"/>
    </xf>
    <xf borderId="32" fillId="0" fontId="1" numFmtId="0" xfId="0" applyAlignment="1" applyBorder="1" applyFont="1">
      <alignment shrinkToFit="0" vertical="top" wrapText="1"/>
    </xf>
    <xf borderId="46" fillId="0" fontId="1" numFmtId="0" xfId="0" applyAlignment="1" applyBorder="1" applyFont="1">
      <alignment horizontal="center" vertical="top"/>
    </xf>
    <xf borderId="56" fillId="0" fontId="1" numFmtId="4" xfId="0" applyAlignment="1" applyBorder="1" applyFont="1" applyNumberFormat="1">
      <alignment horizontal="right" vertical="top"/>
    </xf>
    <xf borderId="104" fillId="0" fontId="1" numFmtId="4" xfId="0" applyAlignment="1" applyBorder="1" applyFont="1" applyNumberFormat="1">
      <alignment horizontal="right" vertical="top"/>
    </xf>
    <xf borderId="46" fillId="0" fontId="14" numFmtId="4" xfId="0" applyAlignment="1" applyBorder="1" applyFont="1" applyNumberFormat="1">
      <alignment horizontal="right" vertical="top"/>
    </xf>
    <xf borderId="46" fillId="0" fontId="1" numFmtId="0" xfId="0" applyAlignment="1" applyBorder="1" applyFont="1">
      <alignment shrinkToFit="0" vertical="top" wrapText="1"/>
    </xf>
    <xf borderId="55" fillId="0" fontId="1" numFmtId="4" xfId="0" applyAlignment="1" applyBorder="1" applyFont="1" applyNumberFormat="1">
      <alignment horizontal="right" vertical="top"/>
    </xf>
    <xf borderId="27" fillId="0" fontId="3" numFmtId="167" xfId="0" applyAlignment="1" applyBorder="1" applyFont="1" applyNumberFormat="1">
      <alignment horizontal="center" vertical="top"/>
    </xf>
    <xf borderId="27" fillId="0" fontId="1" numFmtId="0" xfId="0" applyAlignment="1" applyBorder="1" applyFont="1">
      <alignment horizontal="center" vertical="top"/>
    </xf>
    <xf borderId="61" fillId="0" fontId="1" numFmtId="4" xfId="0" applyAlignment="1" applyBorder="1" applyFont="1" applyNumberFormat="1">
      <alignment horizontal="right" vertical="top"/>
    </xf>
    <xf borderId="27" fillId="0" fontId="14" numFmtId="4" xfId="0" applyAlignment="1" applyBorder="1" applyFont="1" applyNumberFormat="1">
      <alignment horizontal="right" vertical="top"/>
    </xf>
    <xf borderId="67" fillId="0" fontId="3" numFmtId="167" xfId="0" applyAlignment="1" applyBorder="1" applyFont="1" applyNumberFormat="1">
      <alignment horizontal="center" vertical="top"/>
    </xf>
    <xf borderId="67" fillId="0" fontId="1" numFmtId="0" xfId="0" applyAlignment="1" applyBorder="1" applyFont="1">
      <alignment horizontal="center" vertical="top"/>
    </xf>
    <xf borderId="67" fillId="0" fontId="1" numFmtId="0" xfId="0" applyAlignment="1" applyBorder="1" applyFont="1">
      <alignment shrinkToFit="0" vertical="top" wrapText="1"/>
    </xf>
    <xf borderId="23" fillId="0" fontId="2" numFmtId="165" xfId="0" applyAlignment="1" applyBorder="1" applyFont="1" applyNumberFormat="1">
      <alignment vertical="top"/>
    </xf>
    <xf borderId="27" fillId="0" fontId="2" numFmtId="165" xfId="0" applyAlignment="1" applyBorder="1" applyFont="1" applyNumberFormat="1">
      <alignment vertical="top"/>
    </xf>
    <xf borderId="67" fillId="0" fontId="14" numFmtId="4" xfId="0" applyAlignment="1" applyBorder="1" applyFont="1" applyNumberFormat="1">
      <alignment horizontal="right" vertical="top"/>
    </xf>
    <xf borderId="42" fillId="5" fontId="1" numFmtId="0" xfId="0" applyAlignment="1" applyBorder="1" applyFont="1">
      <alignment horizontal="center" vertical="center"/>
    </xf>
    <xf borderId="19" fillId="0" fontId="3" numFmtId="167" xfId="0" applyAlignment="1" applyBorder="1" applyFont="1" applyNumberFormat="1">
      <alignment horizontal="center" vertical="top"/>
    </xf>
    <xf borderId="103" fillId="0" fontId="1" numFmtId="0" xfId="0" applyAlignment="1" applyBorder="1" applyFont="1">
      <alignment shrinkToFit="0" vertical="top" wrapText="1"/>
    </xf>
    <xf borderId="105" fillId="0" fontId="1" numFmtId="0" xfId="0" applyAlignment="1" applyBorder="1" applyFont="1">
      <alignment shrinkToFit="0" vertical="top" wrapText="1"/>
    </xf>
    <xf borderId="23" fillId="0" fontId="14" numFmtId="4" xfId="0" applyAlignment="1" applyBorder="1" applyFont="1" applyNumberFormat="1">
      <alignment horizontal="right" vertical="top"/>
    </xf>
    <xf borderId="102" fillId="7" fontId="2" numFmtId="0" xfId="0" applyAlignment="1" applyBorder="1" applyFont="1">
      <alignment horizontal="center" vertical="center"/>
    </xf>
    <xf borderId="33" fillId="5" fontId="3" numFmtId="0" xfId="0" applyAlignment="1" applyBorder="1" applyFont="1">
      <alignment horizontal="center" vertical="center"/>
    </xf>
    <xf borderId="106" fillId="6" fontId="20" numFmtId="0" xfId="0" applyAlignment="1" applyBorder="1" applyFont="1">
      <alignment horizontal="left" shrinkToFit="0" vertical="top" wrapText="1"/>
    </xf>
    <xf borderId="107" fillId="6" fontId="2" numFmtId="4" xfId="0" applyAlignment="1" applyBorder="1" applyFont="1" applyNumberFormat="1">
      <alignment horizontal="right" vertical="top"/>
    </xf>
    <xf borderId="46" fillId="6" fontId="2" numFmtId="4" xfId="0" applyAlignment="1" applyBorder="1" applyFont="1" applyNumberFormat="1">
      <alignment horizontal="right" vertical="top"/>
    </xf>
    <xf borderId="56" fillId="0" fontId="1" numFmtId="0" xfId="0" applyAlignment="1" applyBorder="1" applyFont="1">
      <alignment shrinkToFit="0" vertical="top" wrapText="1"/>
    </xf>
    <xf borderId="55" fillId="0" fontId="1" numFmtId="0" xfId="0" applyAlignment="1" applyBorder="1" applyFont="1">
      <alignment shrinkToFit="0" vertical="top" wrapText="1"/>
    </xf>
    <xf borderId="24" fillId="0" fontId="1" numFmtId="4" xfId="0" applyAlignment="1" applyBorder="1" applyFont="1" applyNumberFormat="1">
      <alignment horizontal="right" readingOrder="0" vertical="top"/>
    </xf>
    <xf borderId="26" fillId="0" fontId="1" numFmtId="4" xfId="0" applyAlignment="1" applyBorder="1" applyFont="1" applyNumberFormat="1">
      <alignment horizontal="right" readingOrder="0" vertical="top"/>
    </xf>
    <xf borderId="30" fillId="0" fontId="1" numFmtId="165" xfId="0" applyAlignment="1" applyBorder="1" applyFont="1" applyNumberFormat="1">
      <alignment shrinkToFit="0" vertical="top" wrapText="1"/>
    </xf>
    <xf borderId="100" fillId="0" fontId="1" numFmtId="4" xfId="0" applyAlignment="1" applyBorder="1" applyFont="1" applyNumberFormat="1">
      <alignment horizontal="right" vertical="top"/>
    </xf>
    <xf borderId="57" fillId="0" fontId="1" numFmtId="165" xfId="0" applyAlignment="1" applyBorder="1" applyFont="1" applyNumberFormat="1">
      <alignment horizontal="center" vertical="top"/>
    </xf>
    <xf borderId="108" fillId="0" fontId="1" numFmtId="0" xfId="0" applyAlignment="1" applyBorder="1" applyFont="1">
      <alignment shrinkToFit="0" vertical="top" wrapText="1"/>
    </xf>
    <xf borderId="109" fillId="0" fontId="1" numFmtId="4" xfId="0" applyAlignment="1" applyBorder="1" applyFont="1" applyNumberFormat="1">
      <alignment horizontal="right" vertical="top"/>
    </xf>
    <xf borderId="110" fillId="0" fontId="1" numFmtId="4" xfId="0" applyAlignment="1" applyBorder="1" applyFont="1" applyNumberFormat="1">
      <alignment horizontal="right" vertical="top"/>
    </xf>
    <xf borderId="111" fillId="0" fontId="1" numFmtId="4" xfId="0" applyAlignment="1" applyBorder="1" applyFont="1" applyNumberFormat="1">
      <alignment horizontal="right" vertical="top"/>
    </xf>
    <xf borderId="112" fillId="0" fontId="1" numFmtId="4" xfId="0" applyAlignment="1" applyBorder="1" applyFont="1" applyNumberFormat="1">
      <alignment horizontal="right" vertical="top"/>
    </xf>
    <xf borderId="36" fillId="0" fontId="1" numFmtId="0" xfId="0" applyAlignment="1" applyBorder="1" applyFont="1">
      <alignment shrinkToFit="0" vertical="top" wrapText="1"/>
    </xf>
    <xf borderId="106" fillId="6" fontId="2" numFmtId="0" xfId="0" applyAlignment="1" applyBorder="1" applyFont="1">
      <alignment shrinkToFit="0" vertical="top" wrapText="1"/>
    </xf>
    <xf borderId="62" fillId="6" fontId="19" numFmtId="0" xfId="0" applyAlignment="1" applyBorder="1" applyFont="1">
      <alignment horizontal="left" shrinkToFit="0" vertical="top" wrapText="1"/>
    </xf>
    <xf borderId="65" fillId="6" fontId="2" numFmtId="9" xfId="0" applyAlignment="1" applyBorder="1" applyFont="1" applyNumberFormat="1">
      <alignment horizontal="right" vertical="top"/>
    </xf>
    <xf borderId="102" fillId="8" fontId="1" numFmtId="0" xfId="0" applyAlignment="1" applyBorder="1" applyFont="1">
      <alignment shrinkToFit="0" vertical="top" wrapText="1"/>
    </xf>
    <xf borderId="39" fillId="8" fontId="1" numFmtId="0" xfId="0" applyAlignment="1" applyBorder="1" applyFont="1">
      <alignment vertical="center"/>
    </xf>
    <xf borderId="87" fillId="8" fontId="2" numFmtId="165" xfId="0" applyAlignment="1" applyBorder="1" applyFont="1" applyNumberFormat="1">
      <alignment shrinkToFit="0" vertical="top" wrapText="1"/>
    </xf>
    <xf borderId="25" fillId="0" fontId="4" numFmtId="4" xfId="0" applyAlignment="1" applyBorder="1" applyFont="1" applyNumberFormat="1">
      <alignment horizontal="right" vertical="top"/>
    </xf>
    <xf borderId="83" fillId="0" fontId="20" numFmtId="165" xfId="0" applyAlignment="1" applyBorder="1" applyFont="1" applyNumberFormat="1">
      <alignment shrinkToFit="0" vertical="top" wrapText="1"/>
    </xf>
    <xf borderId="87" fillId="8" fontId="20" numFmtId="165" xfId="0" applyAlignment="1" applyBorder="1" applyFont="1" applyNumberFormat="1">
      <alignment shrinkToFit="0" vertical="top" wrapText="1"/>
    </xf>
    <xf borderId="58" fillId="0" fontId="1" numFmtId="165" xfId="0" applyAlignment="1" applyBorder="1" applyFont="1" applyNumberFormat="1">
      <alignment horizontal="center" vertical="top"/>
    </xf>
    <xf borderId="59" fillId="0" fontId="1" numFmtId="165" xfId="0" applyAlignment="1" applyBorder="1" applyFont="1" applyNumberFormat="1">
      <alignment horizontal="center" vertical="top"/>
    </xf>
    <xf borderId="90" fillId="8" fontId="2" numFmtId="165" xfId="0" applyAlignment="1" applyBorder="1" applyFont="1" applyNumberFormat="1">
      <alignment vertical="top"/>
    </xf>
    <xf borderId="113" fillId="8" fontId="3" numFmtId="49" xfId="0" applyAlignment="1" applyBorder="1" applyFont="1" applyNumberFormat="1">
      <alignment horizontal="center" vertical="top"/>
    </xf>
    <xf borderId="114" fillId="8" fontId="1" numFmtId="4" xfId="0" applyAlignment="1" applyBorder="1" applyFont="1" applyNumberFormat="1">
      <alignment horizontal="right" vertical="top"/>
    </xf>
    <xf borderId="43" fillId="7" fontId="19" numFmtId="165" xfId="0" applyAlignment="1" applyBorder="1" applyFont="1" applyNumberFormat="1">
      <alignment vertical="center"/>
    </xf>
    <xf borderId="39" fillId="7" fontId="2" numFmtId="165" xfId="0" applyAlignment="1" applyBorder="1" applyFont="1" applyNumberFormat="1">
      <alignment horizontal="center" vertical="center"/>
    </xf>
    <xf borderId="39" fillId="7" fontId="2" numFmtId="0" xfId="0" applyAlignment="1" applyBorder="1" applyFont="1">
      <alignment shrinkToFit="0" vertical="center" wrapText="1"/>
    </xf>
    <xf borderId="38" fillId="7" fontId="2" numFmtId="0" xfId="0" applyAlignment="1" applyBorder="1" applyFont="1">
      <alignment horizontal="center" vertical="center"/>
    </xf>
    <xf borderId="77" fillId="7" fontId="2" numFmtId="4" xfId="0" applyAlignment="1" applyBorder="1" applyFont="1" applyNumberFormat="1">
      <alignment horizontal="right" vertical="center"/>
    </xf>
    <xf borderId="95" fillId="7" fontId="2" numFmtId="4" xfId="0" applyAlignment="1" applyBorder="1" applyFont="1" applyNumberFormat="1">
      <alignment horizontal="right" vertical="center"/>
    </xf>
    <xf borderId="115" fillId="7" fontId="2" numFmtId="4" xfId="0" applyAlignment="1" applyBorder="1" applyFont="1" applyNumberFormat="1">
      <alignment horizontal="right" vertical="center"/>
    </xf>
    <xf borderId="102" fillId="7" fontId="14" numFmtId="4" xfId="0" applyAlignment="1" applyBorder="1" applyFont="1" applyNumberFormat="1">
      <alignment horizontal="right" vertical="center"/>
    </xf>
    <xf borderId="102" fillId="7" fontId="14" numFmtId="9" xfId="0" applyAlignment="1" applyBorder="1" applyFont="1" applyNumberFormat="1">
      <alignment horizontal="right" vertical="center"/>
    </xf>
    <xf borderId="40" fillId="4" fontId="2" numFmtId="165" xfId="0" applyAlignment="1" applyBorder="1" applyFont="1" applyNumberFormat="1">
      <alignment vertical="center"/>
    </xf>
    <xf borderId="41" fillId="4" fontId="2" numFmtId="165" xfId="0" applyAlignment="1" applyBorder="1" applyFont="1" applyNumberFormat="1">
      <alignment horizontal="center" vertical="center"/>
    </xf>
    <xf borderId="41" fillId="4" fontId="2" numFmtId="0" xfId="0" applyAlignment="1" applyBorder="1" applyFont="1">
      <alignment shrinkToFit="0" vertical="center" wrapText="1"/>
    </xf>
    <xf borderId="41" fillId="4" fontId="2" numFmtId="0" xfId="0" applyAlignment="1" applyBorder="1" applyFont="1">
      <alignment horizontal="center" vertical="center"/>
    </xf>
    <xf borderId="40" fillId="4" fontId="2" numFmtId="4" xfId="0" applyAlignment="1" applyBorder="1" applyFont="1" applyNumberFormat="1">
      <alignment horizontal="right" vertical="center"/>
    </xf>
    <xf borderId="44" fillId="4" fontId="2" numFmtId="4" xfId="0" applyAlignment="1" applyBorder="1" applyFont="1" applyNumberFormat="1">
      <alignment horizontal="right" vertical="center"/>
    </xf>
    <xf borderId="102" fillId="4" fontId="2" numFmtId="4" xfId="0" applyAlignment="1" applyBorder="1" applyFont="1" applyNumberFormat="1">
      <alignment horizontal="right" vertical="center"/>
    </xf>
    <xf borderId="52" fillId="4" fontId="14" numFmtId="10" xfId="0" applyAlignment="1" applyBorder="1" applyFont="1" applyNumberFormat="1">
      <alignment horizontal="right" vertical="top"/>
    </xf>
    <xf borderId="75" fillId="4" fontId="2" numFmtId="0" xfId="0" applyAlignment="1" applyBorder="1" applyFont="1">
      <alignment shrinkToFit="0" vertical="center" wrapText="1"/>
    </xf>
    <xf borderId="5" fillId="0" fontId="1" numFmtId="165" xfId="0" applyAlignment="1" applyBorder="1" applyFont="1" applyNumberFormat="1">
      <alignment horizontal="center" vertical="center"/>
    </xf>
    <xf borderId="0" fillId="0" fontId="14" numFmtId="4" xfId="0" applyAlignment="1" applyFont="1" applyNumberFormat="1">
      <alignment horizontal="right" vertical="center"/>
    </xf>
    <xf borderId="4" fillId="4" fontId="3" numFmtId="165" xfId="0" applyAlignment="1" applyBorder="1" applyFont="1" applyNumberFormat="1">
      <alignment horizontal="left" vertical="center"/>
    </xf>
    <xf borderId="116" fillId="0" fontId="10" numFmtId="0" xfId="0" applyBorder="1" applyFont="1"/>
    <xf borderId="44" fillId="4" fontId="2" numFmtId="0" xfId="0" applyAlignment="1" applyBorder="1" applyFont="1">
      <alignment horizontal="center" vertical="center"/>
    </xf>
    <xf borderId="16" fillId="4" fontId="2" numFmtId="4" xfId="0" applyAlignment="1" applyBorder="1" applyFont="1" applyNumberFormat="1">
      <alignment horizontal="right" vertical="center"/>
    </xf>
    <xf borderId="16" fillId="4" fontId="14" numFmtId="4" xfId="0" applyAlignment="1" applyBorder="1" applyFont="1" applyNumberFormat="1">
      <alignment horizontal="right" vertical="center"/>
    </xf>
    <xf borderId="15" fillId="4" fontId="2" numFmtId="0" xfId="0" applyAlignment="1" applyBorder="1" applyFont="1">
      <alignment shrinkToFit="0" vertical="center" wrapText="1"/>
    </xf>
    <xf borderId="0" fillId="0" fontId="2" numFmtId="0" xfId="0" applyAlignment="1" applyFont="1">
      <alignment horizontal="center"/>
    </xf>
    <xf borderId="0" fillId="0" fontId="1" numFmtId="0" xfId="0" applyAlignment="1" applyFont="1">
      <alignment horizontal="center"/>
    </xf>
    <xf borderId="32" fillId="0" fontId="1" numFmtId="0" xfId="0" applyAlignment="1" applyBorder="1" applyFont="1">
      <alignment shrinkToFit="0" wrapText="1"/>
    </xf>
    <xf borderId="32" fillId="0" fontId="2" numFmtId="0" xfId="0" applyAlignment="1" applyBorder="1" applyFont="1">
      <alignment horizontal="center"/>
    </xf>
    <xf borderId="32" fillId="0" fontId="1" numFmtId="0" xfId="0" applyBorder="1" applyFont="1"/>
    <xf borderId="32" fillId="0" fontId="1" numFmtId="4" xfId="0" applyAlignment="1" applyBorder="1" applyFont="1" applyNumberFormat="1">
      <alignment horizontal="right"/>
    </xf>
    <xf borderId="32" fillId="0" fontId="2" numFmtId="4" xfId="0" applyAlignment="1" applyBorder="1" applyFont="1" applyNumberFormat="1">
      <alignment horizontal="right"/>
    </xf>
    <xf borderId="0" fillId="0" fontId="2" numFmtId="4" xfId="0" applyAlignment="1" applyFont="1" applyNumberFormat="1">
      <alignment horizontal="right"/>
    </xf>
    <xf borderId="0" fillId="0" fontId="21" numFmtId="0" xfId="0" applyAlignment="1" applyFont="1">
      <alignment shrinkToFit="0" wrapText="1"/>
    </xf>
    <xf borderId="0" fillId="0" fontId="22" numFmtId="0" xfId="0" applyAlignment="1" applyFont="1">
      <alignment horizontal="center"/>
    </xf>
    <xf borderId="0" fillId="0" fontId="23" numFmtId="0" xfId="0" applyAlignment="1" applyFont="1">
      <alignment horizontal="left" shrinkToFit="0" wrapText="1"/>
    </xf>
    <xf borderId="0" fillId="0" fontId="24" numFmtId="0" xfId="0" applyAlignment="1" applyFont="1">
      <alignment horizontal="center"/>
    </xf>
    <xf borderId="0" fillId="0" fontId="25" numFmtId="4" xfId="0" applyAlignment="1" applyFont="1" applyNumberFormat="1">
      <alignment horizontal="left"/>
    </xf>
    <xf borderId="0" fillId="0" fontId="26" numFmtId="4" xfId="0" applyAlignment="1" applyFont="1" applyNumberFormat="1">
      <alignment horizontal="right"/>
    </xf>
    <xf borderId="0" fillId="0" fontId="27" numFmtId="4" xfId="0" applyAlignment="1" applyFont="1" applyNumberFormat="1">
      <alignment horizontal="right"/>
    </xf>
    <xf borderId="0" fillId="0" fontId="28" numFmtId="0" xfId="0" applyAlignment="1" applyFont="1">
      <alignment horizontal="center" shrinkToFit="0" wrapText="1"/>
    </xf>
    <xf borderId="0" fillId="0" fontId="16" numFmtId="4" xfId="0" applyAlignment="1" applyFont="1" applyNumberFormat="1">
      <alignment horizontal="right"/>
    </xf>
    <xf borderId="0" fillId="0" fontId="29" numFmtId="0" xfId="0" applyAlignment="1" applyFont="1">
      <alignment shrinkToFit="0" wrapText="1"/>
    </xf>
    <xf borderId="0" fillId="0" fontId="30" numFmtId="0" xfId="0" applyFont="1"/>
    <xf borderId="0" fillId="0" fontId="31" numFmtId="4" xfId="0" applyAlignment="1" applyFont="1" applyNumberFormat="1">
      <alignment horizontal="right"/>
    </xf>
    <xf borderId="0" fillId="0" fontId="0" numFmtId="0" xfId="0" applyAlignment="1" applyFont="1">
      <alignment shrinkToFit="0" wrapText="1"/>
    </xf>
    <xf borderId="0" fillId="0" fontId="0" numFmtId="0" xfId="0" applyAlignment="1" applyFont="1">
      <alignment horizontal="left" shrinkToFit="0" wrapText="1"/>
    </xf>
    <xf borderId="0" fillId="0" fontId="0" numFmtId="4" xfId="0" applyFont="1" applyNumberFormat="1"/>
    <xf borderId="0" fillId="0" fontId="32" numFmtId="0" xfId="0" applyAlignment="1" applyFont="1">
      <alignment horizontal="right"/>
    </xf>
    <xf borderId="0" fillId="0" fontId="32" numFmtId="0" xfId="0" applyAlignment="1" applyFont="1">
      <alignment horizontal="right" shrinkToFit="0" wrapText="1"/>
    </xf>
    <xf borderId="0" fillId="0" fontId="33" numFmtId="0" xfId="0" applyAlignment="1" applyFont="1">
      <alignment horizontal="center" shrinkToFit="0" wrapText="1"/>
    </xf>
    <xf borderId="0" fillId="0" fontId="34" numFmtId="0" xfId="0" applyAlignment="1" applyFont="1">
      <alignment horizontal="center" shrinkToFit="0" wrapText="1"/>
    </xf>
    <xf borderId="83" fillId="5" fontId="8" numFmtId="0" xfId="0" applyAlignment="1" applyBorder="1" applyFont="1">
      <alignment horizontal="center" shrinkToFit="0" vertical="center" wrapText="1"/>
    </xf>
    <xf borderId="54" fillId="0" fontId="10" numFmtId="0" xfId="0" applyBorder="1" applyFont="1"/>
    <xf borderId="55" fillId="0" fontId="10" numFmtId="0" xfId="0" applyBorder="1" applyFont="1"/>
    <xf borderId="83" fillId="5" fontId="8" numFmtId="4" xfId="0" applyAlignment="1" applyBorder="1" applyFont="1" applyNumberFormat="1">
      <alignment horizontal="center" shrinkToFit="0" vertical="center" wrapText="1"/>
    </xf>
    <xf borderId="26" fillId="0" fontId="8" numFmtId="0" xfId="0" applyAlignment="1" applyBorder="1" applyFont="1">
      <alignment horizontal="center" shrinkToFit="0" vertical="center" wrapText="1"/>
    </xf>
    <xf borderId="26" fillId="0" fontId="8" numFmtId="0" xfId="0" applyAlignment="1" applyBorder="1" applyFont="1">
      <alignment horizontal="left" shrinkToFit="0" vertical="center" wrapText="1"/>
    </xf>
    <xf borderId="26" fillId="0" fontId="8" numFmtId="4" xfId="0" applyAlignment="1" applyBorder="1" applyFont="1" applyNumberFormat="1">
      <alignment horizontal="center" shrinkToFit="0" vertical="center" wrapText="1"/>
    </xf>
    <xf borderId="26" fillId="0" fontId="7" numFmtId="0" xfId="0" applyAlignment="1" applyBorder="1" applyFont="1">
      <alignment horizontal="left" shrinkToFit="0" vertical="top" wrapText="1"/>
    </xf>
    <xf borderId="26" fillId="0" fontId="7" numFmtId="4" xfId="0" applyAlignment="1" applyBorder="1" applyFont="1" applyNumberFormat="1">
      <alignment horizontal="left" shrinkToFit="0" vertical="top" wrapText="1"/>
    </xf>
    <xf borderId="26" fillId="0" fontId="7" numFmtId="2" xfId="0" applyAlignment="1" applyBorder="1" applyFont="1" applyNumberFormat="1">
      <alignment horizontal="left" shrinkToFit="0" vertical="top" wrapText="1"/>
    </xf>
    <xf borderId="26" fillId="0" fontId="7" numFmtId="0" xfId="0" applyAlignment="1" applyBorder="1" applyFont="1">
      <alignment horizontal="left" readingOrder="0" shrinkToFit="0" vertical="top" wrapText="1"/>
    </xf>
    <xf borderId="0" fillId="0" fontId="7" numFmtId="0" xfId="0" applyAlignment="1" applyFont="1">
      <alignment horizontal="left" shrinkToFit="0" vertical="top" wrapText="1"/>
    </xf>
    <xf borderId="26" fillId="0" fontId="8" numFmtId="0" xfId="0" applyAlignment="1" applyBorder="1" applyFont="1">
      <alignment horizontal="left" shrinkToFit="0" vertical="top" wrapText="1"/>
    </xf>
    <xf borderId="0" fillId="0" fontId="8" numFmtId="0" xfId="0" applyAlignment="1" applyFont="1">
      <alignment horizontal="left" shrinkToFit="0" vertical="top" wrapText="1"/>
    </xf>
    <xf borderId="83" fillId="0" fontId="8" numFmtId="0" xfId="0" applyAlignment="1" applyBorder="1" applyFont="1">
      <alignment horizontal="left" shrinkToFit="0" vertical="top" wrapText="1"/>
    </xf>
    <xf borderId="26" fillId="0" fontId="8" numFmtId="4" xfId="0" applyAlignment="1" applyBorder="1" applyFont="1" applyNumberFormat="1">
      <alignment horizontal="left" shrinkToFit="0" vertical="top" wrapText="1"/>
    </xf>
    <xf borderId="0" fillId="0" fontId="8" numFmtId="0" xfId="0" applyAlignment="1" applyFont="1">
      <alignment horizontal="left" vertical="top"/>
    </xf>
    <xf borderId="0" fillId="0" fontId="0" numFmtId="4" xfId="0" applyAlignment="1" applyFont="1" applyNumberFormat="1">
      <alignment horizontal="left" shrinkToFit="0" wrapText="1"/>
    </xf>
    <xf borderId="0" fillId="0" fontId="0" numFmtId="4" xfId="0" applyAlignment="1" applyFont="1" applyNumberFormat="1">
      <alignment shrinkToFit="0" wrapText="1"/>
    </xf>
    <xf borderId="83" fillId="0" fontId="35" numFmtId="4" xfId="0" applyAlignment="1" applyBorder="1" applyFont="1" applyNumberFormat="1">
      <alignment horizontal="center" readingOrder="0"/>
    </xf>
    <xf borderId="83" fillId="0" fontId="35" numFmtId="0" xfId="0" applyAlignment="1" applyBorder="1" applyFont="1">
      <alignment horizontal="center" readingOrder="0"/>
    </xf>
    <xf borderId="26" fillId="0" fontId="35" numFmtId="0" xfId="0" applyAlignment="1" applyBorder="1" applyFont="1">
      <alignment horizontal="center" readingOrder="0"/>
    </xf>
    <xf borderId="26" fillId="0" fontId="35" numFmtId="0" xfId="0" applyAlignment="1" applyBorder="1" applyFont="1">
      <alignment horizontal="center" readingOrder="0" shrinkToFit="0" wrapText="1"/>
    </xf>
    <xf borderId="26" fillId="0" fontId="35" numFmtId="4" xfId="0" applyAlignment="1" applyBorder="1" applyFont="1" applyNumberFormat="1">
      <alignment horizontal="center" readingOrder="0" shrinkToFit="0" wrapText="1"/>
    </xf>
    <xf borderId="26" fillId="0" fontId="36" numFmtId="4" xfId="0" applyAlignment="1" applyBorder="1" applyFont="1" applyNumberFormat="1">
      <alignment readingOrder="0" shrinkToFit="0" vertical="bottom" wrapText="0"/>
    </xf>
    <xf borderId="26" fillId="0" fontId="36" numFmtId="0" xfId="0" applyAlignment="1" applyBorder="1" applyFont="1">
      <alignment readingOrder="0" vertical="bottom"/>
    </xf>
    <xf borderId="26" fillId="0" fontId="36" numFmtId="0" xfId="0" applyAlignment="1" applyBorder="1" applyFont="1">
      <alignment shrinkToFit="0" vertical="bottom" wrapText="0"/>
    </xf>
    <xf borderId="26" fillId="0" fontId="36" numFmtId="0" xfId="0" applyAlignment="1" applyBorder="1" applyFont="1">
      <alignment vertical="bottom"/>
    </xf>
    <xf borderId="83" fillId="0" fontId="35" numFmtId="0" xfId="0" applyAlignment="1" applyBorder="1" applyFont="1">
      <alignment horizontal="right" readingOrder="0" vertical="bottom"/>
    </xf>
    <xf borderId="26" fillId="0" fontId="35" numFmtId="4" xfId="0" applyAlignment="1" applyBorder="1" applyFont="1" applyNumberFormat="1">
      <alignment horizontal="right" readingOrder="0" vertical="bottom"/>
    </xf>
    <xf borderId="26" fillId="0" fontId="35" numFmtId="0" xfId="0" applyAlignment="1" applyBorder="1" applyFont="1">
      <alignment vertical="bottom"/>
    </xf>
    <xf borderId="26" fillId="0" fontId="35" numFmtId="0" xfId="0" applyAlignment="1" applyBorder="1" applyFont="1">
      <alignment horizontal="right" readingOrder="0" vertical="bottom"/>
    </xf>
    <xf borderId="0" fillId="0" fontId="37" numFmtId="0" xfId="0" applyFont="1"/>
    <xf borderId="0" fillId="0" fontId="0" numFmtId="0" xfId="0" applyAlignment="1" applyFont="1">
      <alignment horizontal="left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customschemas.google.com/relationships/workbookmetadata" Target="metadata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247650</xdr:colOff>
      <xdr:row>0</xdr:row>
      <xdr:rowOff>76200</xdr:rowOff>
    </xdr:from>
    <xdr:ext cx="2000250" cy="1552575"/>
    <xdr:pic>
      <xdr:nvPicPr>
        <xdr:cNvPr descr="Mac SSD:Users:andrew:Desktop:logo.png"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C000"/>
    <pageSetUpPr fitToPage="1"/>
  </sheetPr>
  <sheetViews>
    <sheetView workbookViewId="0"/>
  </sheetViews>
  <sheetFormatPr customHeight="1" defaultColWidth="12.63" defaultRowHeight="15.0"/>
  <cols>
    <col customWidth="1" min="1" max="1" width="12.25"/>
    <col customWidth="1" min="2" max="2" width="9.63"/>
    <col customWidth="1" min="3" max="8" width="15.63"/>
    <col customWidth="1" min="9" max="9" width="9.63"/>
    <col customWidth="1" min="10" max="10" width="15.63"/>
    <col customWidth="1" min="11" max="11" width="9.63"/>
    <col customWidth="1" min="12" max="12" width="15.63"/>
    <col customWidth="1" min="13" max="13" width="9.63"/>
    <col customWidth="1" min="14" max="14" width="15.63"/>
    <col customWidth="1" min="15" max="23" width="3.63"/>
    <col customWidth="1" min="24" max="26" width="7.38"/>
    <col customWidth="1" min="27" max="31" width="8.5"/>
  </cols>
  <sheetData>
    <row r="1" ht="15.0" customHeight="1">
      <c r="A1" s="1" t="s">
        <v>0</v>
      </c>
      <c r="C1" s="2"/>
      <c r="D1" s="3"/>
      <c r="E1" s="2"/>
      <c r="F1" s="2"/>
      <c r="G1" s="2"/>
      <c r="H1" s="3" t="s">
        <v>1</v>
      </c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ht="15.0" customHeight="1">
      <c r="A2" s="4"/>
      <c r="B2" s="2"/>
      <c r="C2" s="2"/>
      <c r="D2" s="3"/>
      <c r="E2" s="2"/>
      <c r="F2" s="2"/>
      <c r="G2" s="2"/>
      <c r="H2" s="5" t="s">
        <v>2</v>
      </c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ht="15.0" customHeight="1">
      <c r="A3" s="4"/>
      <c r="B3" s="2"/>
      <c r="C3" s="2"/>
      <c r="D3" s="3"/>
      <c r="E3" s="2"/>
      <c r="F3" s="2"/>
      <c r="G3" s="2"/>
      <c r="H3" s="1" t="s">
        <v>3</v>
      </c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ht="15.0" customHeight="1">
      <c r="A4" s="4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ht="15.0" customHeight="1">
      <c r="A5" s="4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ht="15.0" customHeight="1">
      <c r="A6" s="4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>
      <c r="A7" s="4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>
      <c r="A8" s="4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>
      <c r="A9" s="4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ht="14.25" customHeight="1">
      <c r="A10" s="6" t="s">
        <v>4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7"/>
      <c r="AB10" s="7"/>
      <c r="AC10" s="7"/>
      <c r="AD10" s="7"/>
      <c r="AE10" s="7"/>
    </row>
    <row r="11" ht="14.25" customHeight="1">
      <c r="A11" s="4" t="s">
        <v>5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7"/>
      <c r="AB11" s="7"/>
      <c r="AC11" s="7"/>
      <c r="AD11" s="7"/>
      <c r="AE11" s="7"/>
    </row>
    <row r="12" ht="14.25" customHeight="1">
      <c r="A12" s="4" t="s">
        <v>6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7"/>
      <c r="AB12" s="7"/>
      <c r="AC12" s="7"/>
      <c r="AD12" s="7"/>
      <c r="AE12" s="7"/>
    </row>
    <row r="13" ht="14.25" customHeight="1">
      <c r="A13" s="4" t="s">
        <v>7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7"/>
      <c r="AB13" s="7"/>
      <c r="AC13" s="7"/>
      <c r="AD13" s="7"/>
      <c r="AE13" s="7"/>
    </row>
    <row r="14" ht="14.25" customHeight="1">
      <c r="A14" s="4" t="s">
        <v>8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7"/>
      <c r="AB14" s="7"/>
      <c r="AC14" s="7"/>
      <c r="AD14" s="7"/>
      <c r="AE14" s="7"/>
    </row>
    <row r="15" ht="14.25" customHeight="1">
      <c r="A15" s="4" t="s">
        <v>9</v>
      </c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7"/>
      <c r="AB15" s="7"/>
      <c r="AC15" s="7"/>
      <c r="AD15" s="7"/>
      <c r="AE15" s="7"/>
    </row>
    <row r="16" ht="15.75" customHeight="1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ht="15.75" customHeight="1">
      <c r="E17" s="8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</row>
    <row r="18">
      <c r="A18" s="10"/>
      <c r="B18" s="11" t="s">
        <v>10</v>
      </c>
      <c r="O18" s="12"/>
      <c r="P18" s="13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</row>
    <row r="19">
      <c r="A19" s="10"/>
      <c r="B19" s="11" t="s">
        <v>11</v>
      </c>
      <c r="O19" s="12"/>
      <c r="P19" s="13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</row>
    <row r="20">
      <c r="A20" s="10"/>
      <c r="B20" s="14" t="s">
        <v>12</v>
      </c>
      <c r="O20" s="12"/>
      <c r="P20" s="13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</row>
    <row r="21" ht="15.75" customHeight="1">
      <c r="A21" s="10"/>
      <c r="B21" s="4"/>
      <c r="C21" s="2"/>
      <c r="D21" s="15"/>
      <c r="E21" s="15"/>
      <c r="F21" s="15"/>
      <c r="G21" s="15"/>
      <c r="H21" s="15"/>
      <c r="I21" s="15"/>
      <c r="J21" s="16"/>
      <c r="K21" s="15"/>
      <c r="L21" s="16"/>
      <c r="M21" s="15"/>
      <c r="N21" s="16"/>
      <c r="O21" s="12"/>
      <c r="P21" s="13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</row>
    <row r="22" ht="15.75" customHeight="1">
      <c r="A22" s="7"/>
      <c r="B22" s="7"/>
      <c r="C22" s="7"/>
      <c r="D22" s="17"/>
      <c r="E22" s="17"/>
      <c r="F22" s="17"/>
      <c r="G22" s="17"/>
      <c r="H22" s="17"/>
      <c r="I22" s="17"/>
      <c r="J22" s="18"/>
      <c r="K22" s="17"/>
      <c r="L22" s="18"/>
      <c r="M22" s="17"/>
      <c r="N22" s="18"/>
      <c r="O22" s="17"/>
      <c r="P22" s="18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</row>
    <row r="23" ht="30.0" customHeight="1">
      <c r="A23" s="19"/>
      <c r="B23" s="20" t="s">
        <v>13</v>
      </c>
      <c r="C23" s="21"/>
      <c r="D23" s="22" t="s">
        <v>14</v>
      </c>
      <c r="E23" s="23"/>
      <c r="F23" s="23"/>
      <c r="G23" s="23"/>
      <c r="H23" s="23"/>
      <c r="I23" s="23"/>
      <c r="J23" s="24"/>
      <c r="K23" s="20" t="s">
        <v>15</v>
      </c>
      <c r="L23" s="21"/>
      <c r="M23" s="20" t="s">
        <v>16</v>
      </c>
      <c r="N23" s="21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</row>
    <row r="24" ht="135.0" customHeight="1">
      <c r="A24" s="26"/>
      <c r="B24" s="27"/>
      <c r="C24" s="28"/>
      <c r="D24" s="29" t="s">
        <v>17</v>
      </c>
      <c r="E24" s="30" t="s">
        <v>18</v>
      </c>
      <c r="F24" s="30" t="s">
        <v>19</v>
      </c>
      <c r="G24" s="30" t="s">
        <v>20</v>
      </c>
      <c r="H24" s="30" t="s">
        <v>21</v>
      </c>
      <c r="I24" s="31" t="s">
        <v>22</v>
      </c>
      <c r="J24" s="28"/>
      <c r="K24" s="27"/>
      <c r="L24" s="28"/>
      <c r="M24" s="27"/>
      <c r="N24" s="28"/>
      <c r="O24" s="7"/>
      <c r="P24" s="7"/>
      <c r="Q24" s="32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</row>
    <row r="25" ht="37.5" customHeight="1">
      <c r="A25" s="33"/>
      <c r="B25" s="34" t="s">
        <v>23</v>
      </c>
      <c r="C25" s="35" t="s">
        <v>24</v>
      </c>
      <c r="D25" s="34" t="s">
        <v>24</v>
      </c>
      <c r="E25" s="36" t="s">
        <v>24</v>
      </c>
      <c r="F25" s="36" t="s">
        <v>24</v>
      </c>
      <c r="G25" s="36" t="s">
        <v>24</v>
      </c>
      <c r="H25" s="36" t="s">
        <v>24</v>
      </c>
      <c r="I25" s="36" t="s">
        <v>23</v>
      </c>
      <c r="J25" s="37" t="s">
        <v>25</v>
      </c>
      <c r="K25" s="34" t="s">
        <v>23</v>
      </c>
      <c r="L25" s="35" t="s">
        <v>24</v>
      </c>
      <c r="M25" s="38" t="s">
        <v>23</v>
      </c>
      <c r="N25" s="39" t="s">
        <v>24</v>
      </c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</row>
    <row r="26" ht="30.0" customHeight="1">
      <c r="A26" s="41" t="s">
        <v>26</v>
      </c>
      <c r="B26" s="42" t="s">
        <v>27</v>
      </c>
      <c r="C26" s="43" t="s">
        <v>28</v>
      </c>
      <c r="D26" s="42" t="s">
        <v>29</v>
      </c>
      <c r="E26" s="44" t="s">
        <v>30</v>
      </c>
      <c r="F26" s="44" t="s">
        <v>31</v>
      </c>
      <c r="G26" s="44" t="s">
        <v>32</v>
      </c>
      <c r="H26" s="44" t="s">
        <v>33</v>
      </c>
      <c r="I26" s="44" t="s">
        <v>34</v>
      </c>
      <c r="J26" s="43" t="s">
        <v>35</v>
      </c>
      <c r="K26" s="42" t="s">
        <v>36</v>
      </c>
      <c r="L26" s="43" t="s">
        <v>37</v>
      </c>
      <c r="M26" s="42" t="s">
        <v>38</v>
      </c>
      <c r="N26" s="43" t="s">
        <v>39</v>
      </c>
      <c r="O26" s="45"/>
      <c r="P26" s="45"/>
      <c r="Q26" s="46"/>
      <c r="R26" s="45"/>
      <c r="S26" s="45"/>
      <c r="T26" s="45"/>
      <c r="U26" s="45"/>
      <c r="V26" s="45"/>
      <c r="W26" s="45"/>
      <c r="X26" s="45"/>
      <c r="Y26" s="45"/>
      <c r="Z26" s="45"/>
      <c r="AA26" s="45"/>
      <c r="AB26" s="45"/>
      <c r="AC26" s="45"/>
      <c r="AD26" s="45"/>
      <c r="AE26" s="45"/>
    </row>
    <row r="27" ht="30.0" customHeight="1">
      <c r="A27" s="47" t="s">
        <v>40</v>
      </c>
      <c r="B27" s="48">
        <f t="shared" ref="B27:B29" si="1">C27/N27</f>
        <v>0.9634919965</v>
      </c>
      <c r="C27" s="49">
        <f>'Кошторис  витрат'!G281</f>
        <v>2375212.87</v>
      </c>
      <c r="D27" s="50">
        <v>0.0</v>
      </c>
      <c r="E27" s="51">
        <v>0.0</v>
      </c>
      <c r="F27" s="51">
        <v>0.0</v>
      </c>
      <c r="G27" s="51">
        <v>0.0</v>
      </c>
      <c r="H27" s="52">
        <v>90000.0</v>
      </c>
      <c r="I27" s="53">
        <f t="shared" ref="I27:I29" si="2">J27/N27</f>
        <v>0.03650800347</v>
      </c>
      <c r="J27" s="49">
        <f t="shared" ref="J27:J29" si="3">D27+E27+F27+G27+H27</f>
        <v>90000</v>
      </c>
      <c r="K27" s="48">
        <f t="shared" ref="K27:K29" si="4">L27/N27</f>
        <v>0</v>
      </c>
      <c r="L27" s="49">
        <f>'Кошторис  витрат'!S281</f>
        <v>0</v>
      </c>
      <c r="M27" s="54">
        <v>1.0</v>
      </c>
      <c r="N27" s="55">
        <f t="shared" ref="N27:N29" si="5">C27+J27+L27</f>
        <v>2465212.87</v>
      </c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</row>
    <row r="28" ht="30.0" customHeight="1">
      <c r="A28" s="56" t="s">
        <v>41</v>
      </c>
      <c r="B28" s="57">
        <f t="shared" si="1"/>
        <v>0.9747118782</v>
      </c>
      <c r="C28" s="58">
        <f>'Кошторис  витрат'!J281</f>
        <v>2312655.45</v>
      </c>
      <c r="D28" s="59">
        <v>0.0</v>
      </c>
      <c r="E28" s="60">
        <v>0.0</v>
      </c>
      <c r="F28" s="60">
        <v>0.0</v>
      </c>
      <c r="G28" s="60">
        <v>0.0</v>
      </c>
      <c r="H28" s="61">
        <v>60000.0</v>
      </c>
      <c r="I28" s="62">
        <f t="shared" si="2"/>
        <v>0.0252881218</v>
      </c>
      <c r="J28" s="58">
        <f t="shared" si="3"/>
        <v>60000</v>
      </c>
      <c r="K28" s="57">
        <f t="shared" si="4"/>
        <v>0</v>
      </c>
      <c r="L28" s="58">
        <f>'Кошторис  витрат'!V281</f>
        <v>0</v>
      </c>
      <c r="M28" s="63">
        <v>1.0</v>
      </c>
      <c r="N28" s="64">
        <f t="shared" si="5"/>
        <v>2372655.45</v>
      </c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</row>
    <row r="29" ht="30.0" customHeight="1">
      <c r="A29" s="65" t="s">
        <v>42</v>
      </c>
      <c r="B29" s="66">
        <f t="shared" si="1"/>
        <v>1</v>
      </c>
      <c r="C29" s="67">
        <v>1781409.0</v>
      </c>
      <c r="D29" s="68">
        <v>0.0</v>
      </c>
      <c r="E29" s="69">
        <v>0.0</v>
      </c>
      <c r="F29" s="69">
        <v>0.0</v>
      </c>
      <c r="G29" s="69">
        <v>0.0</v>
      </c>
      <c r="H29" s="69">
        <v>0.0</v>
      </c>
      <c r="I29" s="70">
        <f t="shared" si="2"/>
        <v>0</v>
      </c>
      <c r="J29" s="67">
        <f t="shared" si="3"/>
        <v>0</v>
      </c>
      <c r="K29" s="66">
        <f t="shared" si="4"/>
        <v>0</v>
      </c>
      <c r="L29" s="67">
        <v>0.0</v>
      </c>
      <c r="M29" s="71">
        <f>(N29*M28)/N28</f>
        <v>0.7508081293</v>
      </c>
      <c r="N29" s="72">
        <f t="shared" si="5"/>
        <v>1781409</v>
      </c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</row>
    <row r="30" ht="30.0" customHeight="1">
      <c r="A30" s="73" t="s">
        <v>43</v>
      </c>
      <c r="B30" s="74">
        <f t="shared" ref="B30:N30" si="6">B28-B29</f>
        <v>-0.0252881218</v>
      </c>
      <c r="C30" s="75">
        <f t="shared" si="6"/>
        <v>531246.45</v>
      </c>
      <c r="D30" s="76">
        <f t="shared" si="6"/>
        <v>0</v>
      </c>
      <c r="E30" s="77">
        <f t="shared" si="6"/>
        <v>0</v>
      </c>
      <c r="F30" s="77">
        <f t="shared" si="6"/>
        <v>0</v>
      </c>
      <c r="G30" s="77">
        <f t="shared" si="6"/>
        <v>0</v>
      </c>
      <c r="H30" s="77">
        <f t="shared" si="6"/>
        <v>60000</v>
      </c>
      <c r="I30" s="78">
        <f t="shared" si="6"/>
        <v>0.0252881218</v>
      </c>
      <c r="J30" s="75">
        <f t="shared" si="6"/>
        <v>60000</v>
      </c>
      <c r="K30" s="79">
        <f t="shared" si="6"/>
        <v>0</v>
      </c>
      <c r="L30" s="75">
        <f t="shared" si="6"/>
        <v>0</v>
      </c>
      <c r="M30" s="80">
        <f t="shared" si="6"/>
        <v>0.2491918707</v>
      </c>
      <c r="N30" s="81">
        <f t="shared" si="6"/>
        <v>591246.45</v>
      </c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</row>
    <row r="31" ht="15.75" customHeight="1">
      <c r="A31" s="4"/>
      <c r="B31" s="4"/>
      <c r="C31" s="4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ht="15.75" customHeight="1">
      <c r="A32" s="82"/>
      <c r="B32" s="82" t="s">
        <v>44</v>
      </c>
      <c r="C32" s="83"/>
      <c r="D32" s="84"/>
      <c r="E32" s="84"/>
      <c r="F32" s="82"/>
      <c r="G32" s="85"/>
      <c r="H32" s="85"/>
      <c r="I32" s="86"/>
      <c r="J32" s="83"/>
      <c r="K32" s="84"/>
      <c r="L32" s="84"/>
      <c r="M32" s="84"/>
      <c r="N32" s="84"/>
      <c r="O32" s="82"/>
      <c r="P32" s="82"/>
      <c r="Q32" s="82"/>
      <c r="R32" s="82"/>
      <c r="S32" s="82"/>
      <c r="T32" s="82"/>
      <c r="U32" s="82"/>
      <c r="V32" s="82"/>
      <c r="W32" s="82"/>
      <c r="X32" s="82"/>
      <c r="Y32" s="82"/>
      <c r="Z32" s="82"/>
      <c r="AA32" s="82"/>
      <c r="AB32" s="82"/>
      <c r="AC32" s="82"/>
      <c r="AD32" s="82"/>
      <c r="AE32" s="82"/>
    </row>
    <row r="33" ht="15.75" customHeight="1">
      <c r="A33" s="7"/>
      <c r="B33" s="7"/>
      <c r="C33" s="7"/>
      <c r="D33" s="87" t="s">
        <v>45</v>
      </c>
      <c r="E33" s="7"/>
      <c r="F33" s="88"/>
      <c r="G33" s="89" t="s">
        <v>46</v>
      </c>
      <c r="I33" s="17"/>
      <c r="J33" s="89" t="s">
        <v>47</v>
      </c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</row>
    <row r="34" ht="15.75" customHeight="1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ht="15.75" customHeight="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ht="15.75" customHeight="1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ht="15.75" customHeight="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ht="15.75" customHeight="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ht="15.75" customHeight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ht="15.75" customHeigh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ht="15.75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ht="15.75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ht="15.75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ht="15.75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ht="15.7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ht="15.75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ht="15.75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ht="15.75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ht="15.75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ht="15.75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ht="15.75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ht="15.7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ht="15.75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ht="15.75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ht="15.7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ht="15.7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ht="15.7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ht="15.7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ht="15.7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ht="15.7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ht="15.7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ht="15.7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ht="15.7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ht="15.7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ht="15.7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ht="15.7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ht="15.7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ht="15.7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ht="15.7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ht="15.7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ht="15.7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ht="15.7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ht="15.7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ht="15.7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ht="15.7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ht="15.7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ht="15.7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ht="15.7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ht="15.7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ht="15.7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ht="15.7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ht="15.7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ht="15.7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ht="15.7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ht="15.7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ht="15.7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ht="15.7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ht="15.7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ht="15.7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ht="15.7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ht="15.7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ht="15.7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ht="15.7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ht="15.7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ht="15.7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ht="15.7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ht="15.7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ht="15.7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ht="15.7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ht="15.7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ht="15.7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ht="15.7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ht="15.7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ht="15.7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ht="15.7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ht="15.7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ht="15.7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ht="15.7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ht="15.7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ht="15.7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ht="15.7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ht="15.7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ht="15.7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ht="15.7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ht="15.7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ht="15.7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ht="15.7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ht="15.7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ht="15.7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ht="15.7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ht="15.7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ht="15.7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ht="15.7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ht="15.7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ht="15.7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ht="15.7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ht="15.7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ht="15.7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ht="15.7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ht="15.7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ht="15.7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ht="15.7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ht="15.7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ht="15.7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ht="15.7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ht="15.7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ht="15.7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ht="15.7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ht="15.7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ht="15.7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ht="15.7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ht="15.7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ht="15.7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ht="15.7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ht="15.7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ht="15.7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ht="15.7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ht="15.7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ht="15.7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ht="15.7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ht="15.7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ht="15.7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ht="15.7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ht="15.7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ht="15.7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ht="15.7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ht="15.7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ht="15.7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ht="15.7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ht="15.7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ht="15.7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ht="15.7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ht="15.7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ht="15.7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ht="15.7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ht="15.7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ht="15.7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ht="15.7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ht="15.7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ht="15.7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ht="15.7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ht="15.7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ht="15.7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ht="15.7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ht="15.7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ht="15.7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ht="15.7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ht="15.7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ht="15.7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ht="15.7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ht="15.7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ht="15.7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ht="15.7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ht="15.7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ht="15.7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ht="15.7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ht="15.7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ht="15.7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ht="15.7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ht="15.7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ht="15.7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ht="15.7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ht="15.7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ht="15.7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ht="15.7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ht="15.7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ht="15.7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ht="15.7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ht="15.7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ht="15.7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ht="15.7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ht="15.7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ht="15.7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ht="15.7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ht="15.7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ht="15.7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ht="15.7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ht="15.7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ht="15.7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ht="15.7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ht="15.7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ht="15.7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ht="15.7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ht="15.7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ht="15.7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ht="15.7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ht="15.7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ht="15.7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ht="15.7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ht="15.7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ht="15.7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ht="15.7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ht="15.7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ht="15.7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ht="15.7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ht="15.7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ht="15.7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ht="15.7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ht="15.7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ht="15.7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ht="15.7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ht="15.7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ht="15.7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6">
    <mergeCell ref="B23:C24"/>
    <mergeCell ref="D23:J23"/>
    <mergeCell ref="I24:J24"/>
    <mergeCell ref="C32:E32"/>
    <mergeCell ref="J32:N32"/>
    <mergeCell ref="G33:H33"/>
    <mergeCell ref="J33:N33"/>
    <mergeCell ref="K23:L24"/>
    <mergeCell ref="M23:N24"/>
    <mergeCell ref="A1:B1"/>
    <mergeCell ref="H2:J2"/>
    <mergeCell ref="H3:J3"/>
    <mergeCell ref="B18:N18"/>
    <mergeCell ref="B19:N19"/>
    <mergeCell ref="B20:N20"/>
    <mergeCell ref="A23:A25"/>
  </mergeCells>
  <printOptions/>
  <pageMargins bottom="0.58" footer="0.0" header="0.0" left="1.09" right="0.7086614173228347" top="0.2947793290544565"/>
  <pageSetup paperSize="9"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7030A0"/>
    <pageSetUpPr fitToPage="1"/>
  </sheetPr>
  <sheetViews>
    <sheetView workbookViewId="0">
      <pane ySplit="10.0" topLeftCell="A11" activePane="bottomLeft" state="frozen"/>
      <selection activeCell="B12" sqref="B12" pane="bottomLeft"/>
    </sheetView>
  </sheetViews>
  <sheetFormatPr customHeight="1" defaultColWidth="12.63" defaultRowHeight="15.0" outlineLevelCol="1"/>
  <cols>
    <col customWidth="1" min="1" max="1" width="10.25"/>
    <col customWidth="1" min="2" max="2" width="6.0"/>
    <col customWidth="1" min="3" max="3" width="37.5"/>
    <col customWidth="1" min="4" max="4" width="9.75"/>
    <col customWidth="1" min="5" max="5" width="9.5"/>
    <col customWidth="1" min="6" max="6" width="10.63"/>
    <col customWidth="1" min="7" max="7" width="11.88"/>
    <col customWidth="1" min="8" max="9" width="10.0"/>
    <col customWidth="1" min="10" max="10" width="11.88"/>
    <col customWidth="1" min="11" max="11" width="7.75" outlineLevel="1"/>
    <col customWidth="1" min="12" max="12" width="11.13" outlineLevel="1"/>
    <col customWidth="1" min="13" max="13" width="11.88" outlineLevel="1"/>
    <col customWidth="1" min="14" max="14" width="7.75" outlineLevel="1"/>
    <col customWidth="1" min="15" max="15" width="11.13" outlineLevel="1"/>
    <col customWidth="1" min="16" max="16" width="11.88" outlineLevel="1"/>
    <col customWidth="1" min="17" max="17" width="7.75" outlineLevel="1"/>
    <col customWidth="1" min="18" max="18" width="11.13" outlineLevel="1"/>
    <col customWidth="1" min="19" max="19" width="11.88" outlineLevel="1"/>
    <col customWidth="1" min="20" max="20" width="7.75" outlineLevel="1"/>
    <col customWidth="1" min="21" max="21" width="11.13" outlineLevel="1"/>
    <col customWidth="1" min="22" max="22" width="11.88" outlineLevel="1"/>
    <col customWidth="1" min="23" max="24" width="12.88"/>
    <col customWidth="1" min="25" max="25" width="8.5"/>
    <col customWidth="1" min="26" max="26" width="9.13"/>
    <col customWidth="1" min="27" max="27" width="12.88"/>
    <col customWidth="1" min="28" max="28" width="10.63"/>
    <col customWidth="1" min="29" max="33" width="3.88"/>
  </cols>
  <sheetData>
    <row r="1">
      <c r="A1" s="90" t="s">
        <v>48</v>
      </c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  <c r="U1" s="91"/>
      <c r="V1" s="91"/>
      <c r="W1" s="92"/>
      <c r="X1" s="92"/>
      <c r="Y1" s="92"/>
      <c r="Z1" s="92"/>
      <c r="AA1" s="3"/>
      <c r="AB1" s="2"/>
      <c r="AC1" s="2"/>
      <c r="AD1" s="2"/>
      <c r="AE1" s="2"/>
      <c r="AF1" s="2"/>
      <c r="AG1" s="2"/>
    </row>
    <row r="2">
      <c r="A2" s="93" t="str">
        <f>'Фінансування'!A12</f>
        <v>Назва Грантоотримувача: ГО "ДРІМ ТАУН"</v>
      </c>
      <c r="B2" s="94"/>
      <c r="C2" s="93"/>
      <c r="D2" s="95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  <c r="V2" s="96"/>
      <c r="W2" s="97"/>
      <c r="X2" s="97"/>
      <c r="Y2" s="97"/>
      <c r="Z2" s="97"/>
      <c r="AA2" s="9"/>
      <c r="AB2" s="2"/>
      <c r="AC2" s="2"/>
      <c r="AD2" s="2"/>
      <c r="AE2" s="2"/>
      <c r="AF2" s="2"/>
      <c r="AG2" s="2"/>
    </row>
    <row r="3">
      <c r="A3" s="4" t="str">
        <f>'Фінансування'!A13</f>
        <v>Назва проєкту: Східний Бастіон</v>
      </c>
      <c r="B3" s="94"/>
      <c r="C3" s="93"/>
      <c r="D3" s="95"/>
      <c r="E3" s="96"/>
      <c r="F3" s="96"/>
      <c r="G3" s="96"/>
      <c r="H3" s="96"/>
      <c r="I3" s="96"/>
      <c r="J3" s="96"/>
      <c r="K3" s="98"/>
      <c r="L3" s="98"/>
      <c r="M3" s="98"/>
      <c r="N3" s="98"/>
      <c r="O3" s="98"/>
      <c r="P3" s="98"/>
      <c r="Q3" s="98"/>
      <c r="R3" s="98"/>
      <c r="S3" s="98"/>
      <c r="T3" s="98"/>
      <c r="U3" s="98"/>
      <c r="V3" s="98"/>
      <c r="W3" s="99"/>
      <c r="X3" s="99"/>
      <c r="Y3" s="99"/>
      <c r="Z3" s="99"/>
      <c r="AA3" s="9"/>
      <c r="AB3" s="2"/>
      <c r="AC3" s="2"/>
      <c r="AD3" s="2"/>
      <c r="AE3" s="2"/>
      <c r="AF3" s="2"/>
      <c r="AG3" s="2"/>
    </row>
    <row r="4">
      <c r="A4" s="4" t="str">
        <f>'Фінансування'!A14</f>
        <v>Дата початку проєкту: 08 вересень 2021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</row>
    <row r="5">
      <c r="A5" s="4" t="str">
        <f>'Фінансування'!A15</f>
        <v>Дата завершення проєкту: 13 листопада 2021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</row>
    <row r="6">
      <c r="A6" s="4"/>
      <c r="B6" s="94"/>
      <c r="C6" s="100"/>
      <c r="D6" s="95"/>
      <c r="E6" s="101"/>
      <c r="F6" s="101"/>
      <c r="G6" s="101"/>
      <c r="H6" s="101"/>
      <c r="I6" s="101"/>
      <c r="J6" s="101"/>
      <c r="K6" s="102"/>
      <c r="L6" s="102"/>
      <c r="M6" s="102"/>
      <c r="N6" s="102"/>
      <c r="O6" s="102"/>
      <c r="P6" s="102"/>
      <c r="Q6" s="102"/>
      <c r="R6" s="102"/>
      <c r="S6" s="102"/>
      <c r="T6" s="102"/>
      <c r="U6" s="102"/>
      <c r="V6" s="102"/>
      <c r="W6" s="103"/>
      <c r="X6" s="103"/>
      <c r="Y6" s="103"/>
      <c r="Z6" s="103"/>
      <c r="AA6" s="104"/>
      <c r="AB6" s="2"/>
      <c r="AC6" s="2"/>
      <c r="AD6" s="2"/>
      <c r="AE6" s="2"/>
      <c r="AF6" s="2"/>
      <c r="AG6" s="2"/>
    </row>
    <row r="7" ht="26.25" customHeight="1">
      <c r="A7" s="105" t="s">
        <v>49</v>
      </c>
      <c r="B7" s="106" t="s">
        <v>50</v>
      </c>
      <c r="C7" s="107" t="s">
        <v>51</v>
      </c>
      <c r="D7" s="107" t="s">
        <v>52</v>
      </c>
      <c r="E7" s="108" t="s">
        <v>53</v>
      </c>
      <c r="F7" s="23"/>
      <c r="G7" s="23"/>
      <c r="H7" s="23"/>
      <c r="I7" s="23"/>
      <c r="J7" s="24"/>
      <c r="K7" s="108" t="s">
        <v>54</v>
      </c>
      <c r="L7" s="23"/>
      <c r="M7" s="23"/>
      <c r="N7" s="23"/>
      <c r="O7" s="23"/>
      <c r="P7" s="24"/>
      <c r="Q7" s="108" t="s">
        <v>55</v>
      </c>
      <c r="R7" s="23"/>
      <c r="S7" s="23"/>
      <c r="T7" s="23"/>
      <c r="U7" s="23"/>
      <c r="V7" s="24"/>
      <c r="W7" s="109" t="s">
        <v>56</v>
      </c>
      <c r="X7" s="23"/>
      <c r="Y7" s="23"/>
      <c r="Z7" s="24"/>
      <c r="AA7" s="110" t="s">
        <v>57</v>
      </c>
      <c r="AB7" s="2"/>
      <c r="AC7" s="2"/>
      <c r="AD7" s="2"/>
      <c r="AE7" s="2"/>
      <c r="AF7" s="2"/>
      <c r="AG7" s="2"/>
    </row>
    <row r="8" ht="42.0" customHeight="1">
      <c r="A8" s="111"/>
      <c r="B8" s="112"/>
      <c r="C8" s="113"/>
      <c r="D8" s="113"/>
      <c r="E8" s="114" t="s">
        <v>58</v>
      </c>
      <c r="F8" s="23"/>
      <c r="G8" s="24"/>
      <c r="H8" s="114" t="s">
        <v>59</v>
      </c>
      <c r="I8" s="23"/>
      <c r="J8" s="24"/>
      <c r="K8" s="114" t="s">
        <v>58</v>
      </c>
      <c r="L8" s="23"/>
      <c r="M8" s="24"/>
      <c r="N8" s="114" t="s">
        <v>59</v>
      </c>
      <c r="O8" s="23"/>
      <c r="P8" s="24"/>
      <c r="Q8" s="114" t="s">
        <v>58</v>
      </c>
      <c r="R8" s="23"/>
      <c r="S8" s="24"/>
      <c r="T8" s="114" t="s">
        <v>59</v>
      </c>
      <c r="U8" s="23"/>
      <c r="V8" s="24"/>
      <c r="W8" s="110" t="s">
        <v>60</v>
      </c>
      <c r="X8" s="110" t="s">
        <v>61</v>
      </c>
      <c r="Y8" s="109" t="s">
        <v>62</v>
      </c>
      <c r="Z8" s="24"/>
      <c r="AA8" s="111"/>
      <c r="AB8" s="2"/>
      <c r="AC8" s="2"/>
      <c r="AD8" s="2"/>
      <c r="AE8" s="2"/>
      <c r="AF8" s="2"/>
      <c r="AG8" s="2"/>
    </row>
    <row r="9" ht="37.5" customHeight="1">
      <c r="A9" s="111"/>
      <c r="B9" s="112"/>
      <c r="C9" s="113"/>
      <c r="D9" s="113"/>
      <c r="E9" s="115" t="s">
        <v>63</v>
      </c>
      <c r="F9" s="116" t="s">
        <v>64</v>
      </c>
      <c r="G9" s="117" t="s">
        <v>65</v>
      </c>
      <c r="H9" s="115" t="s">
        <v>63</v>
      </c>
      <c r="I9" s="116" t="s">
        <v>64</v>
      </c>
      <c r="J9" s="117" t="s">
        <v>66</v>
      </c>
      <c r="K9" s="115" t="s">
        <v>63</v>
      </c>
      <c r="L9" s="116" t="s">
        <v>67</v>
      </c>
      <c r="M9" s="117" t="s">
        <v>68</v>
      </c>
      <c r="N9" s="115" t="s">
        <v>63</v>
      </c>
      <c r="O9" s="116" t="s">
        <v>67</v>
      </c>
      <c r="P9" s="117" t="s">
        <v>69</v>
      </c>
      <c r="Q9" s="115" t="s">
        <v>63</v>
      </c>
      <c r="R9" s="116" t="s">
        <v>67</v>
      </c>
      <c r="S9" s="117" t="s">
        <v>70</v>
      </c>
      <c r="T9" s="115" t="s">
        <v>63</v>
      </c>
      <c r="U9" s="116" t="s">
        <v>67</v>
      </c>
      <c r="V9" s="117" t="s">
        <v>71</v>
      </c>
      <c r="W9" s="118"/>
      <c r="X9" s="118"/>
      <c r="Y9" s="119" t="s">
        <v>72</v>
      </c>
      <c r="Z9" s="120" t="s">
        <v>23</v>
      </c>
      <c r="AA9" s="118"/>
      <c r="AB9" s="2"/>
      <c r="AC9" s="2"/>
      <c r="AD9" s="2"/>
      <c r="AE9" s="2"/>
      <c r="AF9" s="2"/>
      <c r="AG9" s="2"/>
    </row>
    <row r="10" ht="24.75" customHeight="1">
      <c r="A10" s="121">
        <v>1.0</v>
      </c>
      <c r="B10" s="121">
        <v>2.0</v>
      </c>
      <c r="C10" s="122">
        <v>3.0</v>
      </c>
      <c r="D10" s="122">
        <v>4.0</v>
      </c>
      <c r="E10" s="123">
        <v>5.0</v>
      </c>
      <c r="F10" s="123">
        <v>6.0</v>
      </c>
      <c r="G10" s="123">
        <v>7.0</v>
      </c>
      <c r="H10" s="123">
        <v>8.0</v>
      </c>
      <c r="I10" s="123">
        <v>9.0</v>
      </c>
      <c r="J10" s="123">
        <v>10.0</v>
      </c>
      <c r="K10" s="123">
        <v>11.0</v>
      </c>
      <c r="L10" s="123">
        <v>12.0</v>
      </c>
      <c r="M10" s="123">
        <v>13.0</v>
      </c>
      <c r="N10" s="123">
        <v>14.0</v>
      </c>
      <c r="O10" s="123">
        <v>15.0</v>
      </c>
      <c r="P10" s="123">
        <v>16.0</v>
      </c>
      <c r="Q10" s="123">
        <v>17.0</v>
      </c>
      <c r="R10" s="123">
        <v>18.0</v>
      </c>
      <c r="S10" s="123">
        <v>19.0</v>
      </c>
      <c r="T10" s="123">
        <v>20.0</v>
      </c>
      <c r="U10" s="123">
        <v>21.0</v>
      </c>
      <c r="V10" s="123">
        <v>22.0</v>
      </c>
      <c r="W10" s="123">
        <v>23.0</v>
      </c>
      <c r="X10" s="123">
        <v>24.0</v>
      </c>
      <c r="Y10" s="123">
        <v>25.0</v>
      </c>
      <c r="Z10" s="123">
        <v>26.0</v>
      </c>
      <c r="AA10" s="124">
        <v>27.0</v>
      </c>
      <c r="AB10" s="2"/>
      <c r="AC10" s="2"/>
      <c r="AD10" s="2"/>
      <c r="AE10" s="2"/>
      <c r="AF10" s="2"/>
      <c r="AG10" s="2"/>
    </row>
    <row r="11" ht="23.25" customHeight="1">
      <c r="A11" s="125" t="s">
        <v>73</v>
      </c>
      <c r="B11" s="126"/>
      <c r="C11" s="127" t="s">
        <v>74</v>
      </c>
      <c r="D11" s="128"/>
      <c r="E11" s="129"/>
      <c r="F11" s="129"/>
      <c r="G11" s="129"/>
      <c r="H11" s="129"/>
      <c r="I11" s="129"/>
      <c r="J11" s="129"/>
      <c r="K11" s="129"/>
      <c r="L11" s="129"/>
      <c r="M11" s="129"/>
      <c r="N11" s="129"/>
      <c r="O11" s="129"/>
      <c r="P11" s="129"/>
      <c r="Q11" s="129"/>
      <c r="R11" s="129"/>
      <c r="S11" s="129"/>
      <c r="T11" s="129"/>
      <c r="U11" s="129"/>
      <c r="V11" s="129"/>
      <c r="W11" s="130"/>
      <c r="X11" s="130"/>
      <c r="Y11" s="130"/>
      <c r="Z11" s="130"/>
      <c r="AA11" s="131"/>
      <c r="AB11" s="132"/>
      <c r="AC11" s="132"/>
      <c r="AD11" s="132"/>
      <c r="AE11" s="132"/>
      <c r="AF11" s="132"/>
      <c r="AG11" s="132"/>
    </row>
    <row r="12" ht="30.0" customHeight="1">
      <c r="A12" s="133" t="s">
        <v>75</v>
      </c>
      <c r="B12" s="134">
        <v>1.0</v>
      </c>
      <c r="C12" s="135" t="s">
        <v>76</v>
      </c>
      <c r="D12" s="136"/>
      <c r="E12" s="137"/>
      <c r="F12" s="137"/>
      <c r="G12" s="137"/>
      <c r="H12" s="137"/>
      <c r="I12" s="137"/>
      <c r="J12" s="137"/>
      <c r="K12" s="137"/>
      <c r="L12" s="137"/>
      <c r="M12" s="137"/>
      <c r="N12" s="137"/>
      <c r="O12" s="137"/>
      <c r="P12" s="137"/>
      <c r="Q12" s="137"/>
      <c r="R12" s="137"/>
      <c r="S12" s="137"/>
      <c r="T12" s="137"/>
      <c r="U12" s="137"/>
      <c r="V12" s="137"/>
      <c r="W12" s="138"/>
      <c r="X12" s="138"/>
      <c r="Y12" s="138"/>
      <c r="Z12" s="138"/>
      <c r="AA12" s="139"/>
      <c r="AB12" s="8"/>
      <c r="AC12" s="9"/>
      <c r="AD12" s="9"/>
      <c r="AE12" s="9"/>
      <c r="AF12" s="9"/>
      <c r="AG12" s="9"/>
    </row>
    <row r="13" ht="30.0" customHeight="1">
      <c r="A13" s="140" t="s">
        <v>77</v>
      </c>
      <c r="B13" s="141" t="s">
        <v>78</v>
      </c>
      <c r="C13" s="142" t="s">
        <v>79</v>
      </c>
      <c r="D13" s="143"/>
      <c r="E13" s="144">
        <f>SUM(E14:E16)</f>
        <v>0</v>
      </c>
      <c r="F13" s="145"/>
      <c r="G13" s="146">
        <f t="shared" ref="G13:H13" si="1">SUM(G14:G16)</f>
        <v>0</v>
      </c>
      <c r="H13" s="144">
        <f t="shared" si="1"/>
        <v>0</v>
      </c>
      <c r="I13" s="145"/>
      <c r="J13" s="146">
        <f t="shared" ref="J13:K13" si="2">SUM(J14:J16)</f>
        <v>0</v>
      </c>
      <c r="K13" s="144">
        <f t="shared" si="2"/>
        <v>0</v>
      </c>
      <c r="L13" s="145"/>
      <c r="M13" s="146">
        <f t="shared" ref="M13:N13" si="3">SUM(M14:M16)</f>
        <v>0</v>
      </c>
      <c r="N13" s="144">
        <f t="shared" si="3"/>
        <v>0</v>
      </c>
      <c r="O13" s="145"/>
      <c r="P13" s="146">
        <f t="shared" ref="P13:Q13" si="4">SUM(P14:P16)</f>
        <v>0</v>
      </c>
      <c r="Q13" s="144">
        <f t="shared" si="4"/>
        <v>0</v>
      </c>
      <c r="R13" s="145"/>
      <c r="S13" s="146">
        <f t="shared" ref="S13:T13" si="5">SUM(S14:S16)</f>
        <v>0</v>
      </c>
      <c r="T13" s="144">
        <f t="shared" si="5"/>
        <v>0</v>
      </c>
      <c r="U13" s="145"/>
      <c r="V13" s="146">
        <f t="shared" ref="V13:X13" si="6">SUM(V14:V16)</f>
        <v>0</v>
      </c>
      <c r="W13" s="146">
        <f t="shared" si="6"/>
        <v>0</v>
      </c>
      <c r="X13" s="146">
        <f t="shared" si="6"/>
        <v>0</v>
      </c>
      <c r="Y13" s="147">
        <f t="shared" ref="Y13:Y41" si="7">W13-X13</f>
        <v>0</v>
      </c>
      <c r="Z13" s="148" t="str">
        <f t="shared" ref="Z13:Z41" si="8">Y13/W13</f>
        <v>#DIV/0!</v>
      </c>
      <c r="AA13" s="149"/>
      <c r="AB13" s="150"/>
      <c r="AC13" s="150"/>
      <c r="AD13" s="150"/>
      <c r="AE13" s="150"/>
      <c r="AF13" s="150"/>
      <c r="AG13" s="150"/>
    </row>
    <row r="14" ht="30.0" customHeight="1">
      <c r="A14" s="151" t="s">
        <v>80</v>
      </c>
      <c r="B14" s="152" t="s">
        <v>81</v>
      </c>
      <c r="C14" s="153" t="s">
        <v>82</v>
      </c>
      <c r="D14" s="154" t="s">
        <v>83</v>
      </c>
      <c r="E14" s="155"/>
      <c r="F14" s="156"/>
      <c r="G14" s="157">
        <f t="shared" ref="G14:G16" si="9">E14*F14</f>
        <v>0</v>
      </c>
      <c r="H14" s="155"/>
      <c r="I14" s="156"/>
      <c r="J14" s="157">
        <f t="shared" ref="J14:J16" si="10">H14*I14</f>
        <v>0</v>
      </c>
      <c r="K14" s="155"/>
      <c r="L14" s="156"/>
      <c r="M14" s="157">
        <f t="shared" ref="M14:M16" si="11">K14*L14</f>
        <v>0</v>
      </c>
      <c r="N14" s="155"/>
      <c r="O14" s="156"/>
      <c r="P14" s="157">
        <f t="shared" ref="P14:P16" si="12">N14*O14</f>
        <v>0</v>
      </c>
      <c r="Q14" s="155"/>
      <c r="R14" s="156"/>
      <c r="S14" s="157">
        <f t="shared" ref="S14:S16" si="13">Q14*R14</f>
        <v>0</v>
      </c>
      <c r="T14" s="155"/>
      <c r="U14" s="156"/>
      <c r="V14" s="157">
        <f t="shared" ref="V14:V16" si="14">T14*U14</f>
        <v>0</v>
      </c>
      <c r="W14" s="158">
        <f t="shared" ref="W14:W16" si="15">G14+M14+S14</f>
        <v>0</v>
      </c>
      <c r="X14" s="159">
        <f t="shared" ref="X14:X16" si="16">J14+P14+V14</f>
        <v>0</v>
      </c>
      <c r="Y14" s="159">
        <f t="shared" si="7"/>
        <v>0</v>
      </c>
      <c r="Z14" s="160" t="str">
        <f t="shared" si="8"/>
        <v>#DIV/0!</v>
      </c>
      <c r="AA14" s="161"/>
      <c r="AB14" s="162"/>
      <c r="AC14" s="163"/>
      <c r="AD14" s="163"/>
      <c r="AE14" s="163"/>
      <c r="AF14" s="163"/>
      <c r="AG14" s="163"/>
    </row>
    <row r="15" ht="30.0" customHeight="1">
      <c r="A15" s="151" t="s">
        <v>80</v>
      </c>
      <c r="B15" s="152" t="s">
        <v>84</v>
      </c>
      <c r="C15" s="153" t="s">
        <v>82</v>
      </c>
      <c r="D15" s="154" t="s">
        <v>83</v>
      </c>
      <c r="E15" s="155"/>
      <c r="F15" s="156"/>
      <c r="G15" s="157">
        <f t="shared" si="9"/>
        <v>0</v>
      </c>
      <c r="H15" s="155"/>
      <c r="I15" s="156"/>
      <c r="J15" s="157">
        <f t="shared" si="10"/>
        <v>0</v>
      </c>
      <c r="K15" s="155"/>
      <c r="L15" s="156"/>
      <c r="M15" s="157">
        <f t="shared" si="11"/>
        <v>0</v>
      </c>
      <c r="N15" s="155"/>
      <c r="O15" s="156"/>
      <c r="P15" s="157">
        <f t="shared" si="12"/>
        <v>0</v>
      </c>
      <c r="Q15" s="155"/>
      <c r="R15" s="156"/>
      <c r="S15" s="157">
        <f t="shared" si="13"/>
        <v>0</v>
      </c>
      <c r="T15" s="155"/>
      <c r="U15" s="156"/>
      <c r="V15" s="157">
        <f t="shared" si="14"/>
        <v>0</v>
      </c>
      <c r="W15" s="158">
        <f t="shared" si="15"/>
        <v>0</v>
      </c>
      <c r="X15" s="159">
        <f t="shared" si="16"/>
        <v>0</v>
      </c>
      <c r="Y15" s="159">
        <f t="shared" si="7"/>
        <v>0</v>
      </c>
      <c r="Z15" s="160" t="str">
        <f t="shared" si="8"/>
        <v>#DIV/0!</v>
      </c>
      <c r="AA15" s="161"/>
      <c r="AB15" s="163"/>
      <c r="AC15" s="163"/>
      <c r="AD15" s="163"/>
      <c r="AE15" s="163"/>
      <c r="AF15" s="163"/>
      <c r="AG15" s="163"/>
    </row>
    <row r="16" ht="30.0" customHeight="1">
      <c r="A16" s="164" t="s">
        <v>80</v>
      </c>
      <c r="B16" s="165" t="s">
        <v>85</v>
      </c>
      <c r="C16" s="153" t="s">
        <v>82</v>
      </c>
      <c r="D16" s="166" t="s">
        <v>83</v>
      </c>
      <c r="E16" s="167"/>
      <c r="F16" s="168"/>
      <c r="G16" s="169">
        <f t="shared" si="9"/>
        <v>0</v>
      </c>
      <c r="H16" s="167"/>
      <c r="I16" s="168"/>
      <c r="J16" s="169">
        <f t="shared" si="10"/>
        <v>0</v>
      </c>
      <c r="K16" s="167"/>
      <c r="L16" s="168"/>
      <c r="M16" s="169">
        <f t="shared" si="11"/>
        <v>0</v>
      </c>
      <c r="N16" s="167"/>
      <c r="O16" s="168"/>
      <c r="P16" s="169">
        <f t="shared" si="12"/>
        <v>0</v>
      </c>
      <c r="Q16" s="167"/>
      <c r="R16" s="156"/>
      <c r="S16" s="169">
        <f t="shared" si="13"/>
        <v>0</v>
      </c>
      <c r="T16" s="167"/>
      <c r="U16" s="156"/>
      <c r="V16" s="169">
        <f t="shared" si="14"/>
        <v>0</v>
      </c>
      <c r="W16" s="170">
        <f t="shared" si="15"/>
        <v>0</v>
      </c>
      <c r="X16" s="159">
        <f t="shared" si="16"/>
        <v>0</v>
      </c>
      <c r="Y16" s="159">
        <f t="shared" si="7"/>
        <v>0</v>
      </c>
      <c r="Z16" s="160" t="str">
        <f t="shared" si="8"/>
        <v>#DIV/0!</v>
      </c>
      <c r="AA16" s="171"/>
      <c r="AB16" s="163"/>
      <c r="AC16" s="163"/>
      <c r="AD16" s="163"/>
      <c r="AE16" s="163"/>
      <c r="AF16" s="163"/>
      <c r="AG16" s="163"/>
    </row>
    <row r="17" ht="30.0" customHeight="1">
      <c r="A17" s="140" t="s">
        <v>77</v>
      </c>
      <c r="B17" s="141" t="s">
        <v>86</v>
      </c>
      <c r="C17" s="172" t="s">
        <v>87</v>
      </c>
      <c r="D17" s="173"/>
      <c r="E17" s="174">
        <f>SUM(E18:E20)</f>
        <v>0</v>
      </c>
      <c r="F17" s="175"/>
      <c r="G17" s="176">
        <f t="shared" ref="G17:H17" si="17">SUM(G18:G20)</f>
        <v>0</v>
      </c>
      <c r="H17" s="174">
        <f t="shared" si="17"/>
        <v>0</v>
      </c>
      <c r="I17" s="175"/>
      <c r="J17" s="176">
        <f t="shared" ref="J17:K17" si="18">SUM(J18:J20)</f>
        <v>0</v>
      </c>
      <c r="K17" s="174">
        <f t="shared" si="18"/>
        <v>0</v>
      </c>
      <c r="L17" s="175"/>
      <c r="M17" s="176">
        <f t="shared" ref="M17:N17" si="19">SUM(M18:M20)</f>
        <v>0</v>
      </c>
      <c r="N17" s="174">
        <f t="shared" si="19"/>
        <v>0</v>
      </c>
      <c r="O17" s="175"/>
      <c r="P17" s="176">
        <f t="shared" ref="P17:Q17" si="20">SUM(P18:P20)</f>
        <v>0</v>
      </c>
      <c r="Q17" s="174">
        <f t="shared" si="20"/>
        <v>0</v>
      </c>
      <c r="R17" s="175"/>
      <c r="S17" s="176">
        <f t="shared" ref="S17:T17" si="21">SUM(S18:S20)</f>
        <v>0</v>
      </c>
      <c r="T17" s="174">
        <f t="shared" si="21"/>
        <v>0</v>
      </c>
      <c r="U17" s="175"/>
      <c r="V17" s="176">
        <f t="shared" ref="V17:X17" si="22">SUM(V18:V20)</f>
        <v>0</v>
      </c>
      <c r="W17" s="176">
        <f t="shared" si="22"/>
        <v>0</v>
      </c>
      <c r="X17" s="177">
        <f t="shared" si="22"/>
        <v>0</v>
      </c>
      <c r="Y17" s="177">
        <f t="shared" si="7"/>
        <v>0</v>
      </c>
      <c r="Z17" s="177" t="str">
        <f t="shared" si="8"/>
        <v>#DIV/0!</v>
      </c>
      <c r="AA17" s="178"/>
      <c r="AB17" s="150"/>
      <c r="AC17" s="150"/>
      <c r="AD17" s="150"/>
      <c r="AE17" s="150"/>
      <c r="AF17" s="150"/>
      <c r="AG17" s="150"/>
    </row>
    <row r="18" ht="30.0" customHeight="1">
      <c r="A18" s="151" t="s">
        <v>80</v>
      </c>
      <c r="B18" s="152" t="s">
        <v>88</v>
      </c>
      <c r="C18" s="153" t="s">
        <v>82</v>
      </c>
      <c r="D18" s="154" t="s">
        <v>83</v>
      </c>
      <c r="E18" s="155"/>
      <c r="F18" s="156"/>
      <c r="G18" s="157">
        <f t="shared" ref="G18:G20" si="23">E18*F18</f>
        <v>0</v>
      </c>
      <c r="H18" s="155"/>
      <c r="I18" s="156"/>
      <c r="J18" s="157">
        <f t="shared" ref="J18:J20" si="24">H18*I18</f>
        <v>0</v>
      </c>
      <c r="K18" s="155"/>
      <c r="L18" s="156"/>
      <c r="M18" s="157">
        <f t="shared" ref="M18:M20" si="25">K18*L18</f>
        <v>0</v>
      </c>
      <c r="N18" s="155"/>
      <c r="O18" s="156"/>
      <c r="P18" s="157">
        <f t="shared" ref="P18:P20" si="26">N18*O18</f>
        <v>0</v>
      </c>
      <c r="Q18" s="155"/>
      <c r="R18" s="156"/>
      <c r="S18" s="157">
        <f t="shared" ref="S18:S20" si="27">Q18*R18</f>
        <v>0</v>
      </c>
      <c r="T18" s="155"/>
      <c r="U18" s="156"/>
      <c r="V18" s="157">
        <f t="shared" ref="V18:V20" si="28">T18*U18</f>
        <v>0</v>
      </c>
      <c r="W18" s="158">
        <f t="shared" ref="W18:W20" si="29">G18+M18+S18</f>
        <v>0</v>
      </c>
      <c r="X18" s="159">
        <f t="shared" ref="X18:X20" si="30">J18+P18+V18</f>
        <v>0</v>
      </c>
      <c r="Y18" s="159">
        <f t="shared" si="7"/>
        <v>0</v>
      </c>
      <c r="Z18" s="160" t="str">
        <f t="shared" si="8"/>
        <v>#DIV/0!</v>
      </c>
      <c r="AA18" s="161"/>
      <c r="AB18" s="163"/>
      <c r="AC18" s="163"/>
      <c r="AD18" s="163"/>
      <c r="AE18" s="163"/>
      <c r="AF18" s="163"/>
      <c r="AG18" s="163"/>
    </row>
    <row r="19" ht="30.0" customHeight="1">
      <c r="A19" s="151" t="s">
        <v>80</v>
      </c>
      <c r="B19" s="152" t="s">
        <v>89</v>
      </c>
      <c r="C19" s="153" t="s">
        <v>82</v>
      </c>
      <c r="D19" s="154" t="s">
        <v>83</v>
      </c>
      <c r="E19" s="155"/>
      <c r="F19" s="156"/>
      <c r="G19" s="157">
        <f t="shared" si="23"/>
        <v>0</v>
      </c>
      <c r="H19" s="155"/>
      <c r="I19" s="156"/>
      <c r="J19" s="157">
        <f t="shared" si="24"/>
        <v>0</v>
      </c>
      <c r="K19" s="155"/>
      <c r="L19" s="156"/>
      <c r="M19" s="157">
        <f t="shared" si="25"/>
        <v>0</v>
      </c>
      <c r="N19" s="155"/>
      <c r="O19" s="156"/>
      <c r="P19" s="157">
        <f t="shared" si="26"/>
        <v>0</v>
      </c>
      <c r="Q19" s="155"/>
      <c r="R19" s="156"/>
      <c r="S19" s="157">
        <f t="shared" si="27"/>
        <v>0</v>
      </c>
      <c r="T19" s="155"/>
      <c r="U19" s="156"/>
      <c r="V19" s="157">
        <f t="shared" si="28"/>
        <v>0</v>
      </c>
      <c r="W19" s="158">
        <f t="shared" si="29"/>
        <v>0</v>
      </c>
      <c r="X19" s="159">
        <f t="shared" si="30"/>
        <v>0</v>
      </c>
      <c r="Y19" s="159">
        <f t="shared" si="7"/>
        <v>0</v>
      </c>
      <c r="Z19" s="160" t="str">
        <f t="shared" si="8"/>
        <v>#DIV/0!</v>
      </c>
      <c r="AA19" s="161"/>
      <c r="AB19" s="163"/>
      <c r="AC19" s="163"/>
      <c r="AD19" s="163"/>
      <c r="AE19" s="163"/>
      <c r="AF19" s="163"/>
      <c r="AG19" s="163"/>
    </row>
    <row r="20" ht="30.0" customHeight="1">
      <c r="A20" s="179" t="s">
        <v>80</v>
      </c>
      <c r="B20" s="165" t="s">
        <v>90</v>
      </c>
      <c r="C20" s="153" t="s">
        <v>82</v>
      </c>
      <c r="D20" s="180" t="s">
        <v>83</v>
      </c>
      <c r="E20" s="181"/>
      <c r="F20" s="182"/>
      <c r="G20" s="183">
        <f t="shared" si="23"/>
        <v>0</v>
      </c>
      <c r="H20" s="181"/>
      <c r="I20" s="182"/>
      <c r="J20" s="183">
        <f t="shared" si="24"/>
        <v>0</v>
      </c>
      <c r="K20" s="181"/>
      <c r="L20" s="182"/>
      <c r="M20" s="183">
        <f t="shared" si="25"/>
        <v>0</v>
      </c>
      <c r="N20" s="181"/>
      <c r="O20" s="182"/>
      <c r="P20" s="183">
        <f t="shared" si="26"/>
        <v>0</v>
      </c>
      <c r="Q20" s="181"/>
      <c r="R20" s="182"/>
      <c r="S20" s="183">
        <f t="shared" si="27"/>
        <v>0</v>
      </c>
      <c r="T20" s="181"/>
      <c r="U20" s="182"/>
      <c r="V20" s="183">
        <f t="shared" si="28"/>
        <v>0</v>
      </c>
      <c r="W20" s="170">
        <f t="shared" si="29"/>
        <v>0</v>
      </c>
      <c r="X20" s="159">
        <f t="shared" si="30"/>
        <v>0</v>
      </c>
      <c r="Y20" s="159">
        <f t="shared" si="7"/>
        <v>0</v>
      </c>
      <c r="Z20" s="160" t="str">
        <f t="shared" si="8"/>
        <v>#DIV/0!</v>
      </c>
      <c r="AA20" s="184"/>
      <c r="AB20" s="163"/>
      <c r="AC20" s="163"/>
      <c r="AD20" s="163"/>
      <c r="AE20" s="163"/>
      <c r="AF20" s="163"/>
      <c r="AG20" s="163"/>
    </row>
    <row r="21" ht="30.0" customHeight="1">
      <c r="A21" s="140" t="s">
        <v>77</v>
      </c>
      <c r="B21" s="141" t="s">
        <v>91</v>
      </c>
      <c r="C21" s="185" t="s">
        <v>92</v>
      </c>
      <c r="D21" s="173"/>
      <c r="E21" s="174">
        <f>SUM(E22:E32)</f>
        <v>22</v>
      </c>
      <c r="F21" s="175"/>
      <c r="G21" s="176">
        <f t="shared" ref="G21:H21" si="31">SUM(G22:G32)</f>
        <v>196600</v>
      </c>
      <c r="H21" s="174">
        <f t="shared" si="31"/>
        <v>22</v>
      </c>
      <c r="I21" s="175"/>
      <c r="J21" s="176">
        <f t="shared" ref="J21:K21" si="32">SUM(J22:J32)</f>
        <v>196600</v>
      </c>
      <c r="K21" s="174">
        <f t="shared" si="32"/>
        <v>0</v>
      </c>
      <c r="L21" s="175"/>
      <c r="M21" s="176">
        <f t="shared" ref="M21:N21" si="33">SUM(M22:M32)</f>
        <v>0</v>
      </c>
      <c r="N21" s="174">
        <f t="shared" si="33"/>
        <v>0</v>
      </c>
      <c r="O21" s="175"/>
      <c r="P21" s="176">
        <f t="shared" ref="P21:Q21" si="34">SUM(P22:P32)</f>
        <v>0</v>
      </c>
      <c r="Q21" s="174">
        <f t="shared" si="34"/>
        <v>0</v>
      </c>
      <c r="R21" s="175"/>
      <c r="S21" s="176">
        <f t="shared" ref="S21:T21" si="35">SUM(S22:S32)</f>
        <v>0</v>
      </c>
      <c r="T21" s="174">
        <f t="shared" si="35"/>
        <v>0</v>
      </c>
      <c r="U21" s="175"/>
      <c r="V21" s="176">
        <f t="shared" ref="V21:X21" si="36">SUM(V22:V32)</f>
        <v>0</v>
      </c>
      <c r="W21" s="176">
        <f t="shared" si="36"/>
        <v>196600</v>
      </c>
      <c r="X21" s="176">
        <f t="shared" si="36"/>
        <v>196600</v>
      </c>
      <c r="Y21" s="147">
        <f t="shared" si="7"/>
        <v>0</v>
      </c>
      <c r="Z21" s="148">
        <f t="shared" si="8"/>
        <v>0</v>
      </c>
      <c r="AA21" s="178"/>
      <c r="AB21" s="150"/>
      <c r="AC21" s="150"/>
      <c r="AD21" s="150"/>
      <c r="AE21" s="150"/>
      <c r="AF21" s="150"/>
      <c r="AG21" s="150"/>
    </row>
    <row r="22" ht="30.0" customHeight="1">
      <c r="A22" s="151" t="s">
        <v>80</v>
      </c>
      <c r="B22" s="152" t="s">
        <v>93</v>
      </c>
      <c r="C22" s="186" t="s">
        <v>94</v>
      </c>
      <c r="D22" s="154" t="s">
        <v>83</v>
      </c>
      <c r="E22" s="155">
        <v>2.0</v>
      </c>
      <c r="F22" s="156">
        <v>12500.0</v>
      </c>
      <c r="G22" s="157">
        <f t="shared" ref="G22:G32" si="37">E22*F22</f>
        <v>25000</v>
      </c>
      <c r="H22" s="155">
        <v>2.0</v>
      </c>
      <c r="I22" s="156">
        <f t="shared" ref="I22:I32" si="38">F22</f>
        <v>12500</v>
      </c>
      <c r="J22" s="157">
        <f t="shared" ref="J22:J32" si="39">H22*I22</f>
        <v>25000</v>
      </c>
      <c r="K22" s="155"/>
      <c r="L22" s="156"/>
      <c r="M22" s="157">
        <f t="shared" ref="M22:M23" si="40">K22*L22</f>
        <v>0</v>
      </c>
      <c r="N22" s="155"/>
      <c r="O22" s="156"/>
      <c r="P22" s="157">
        <f t="shared" ref="P22:P23" si="41">N22*O22</f>
        <v>0</v>
      </c>
      <c r="Q22" s="155"/>
      <c r="R22" s="156"/>
      <c r="S22" s="157">
        <f t="shared" ref="S22:S23" si="42">Q22*R22</f>
        <v>0</v>
      </c>
      <c r="T22" s="155"/>
      <c r="U22" s="156"/>
      <c r="V22" s="157">
        <f t="shared" ref="V22:V23" si="43">T22*U22</f>
        <v>0</v>
      </c>
      <c r="W22" s="158">
        <f t="shared" ref="W22:W32" si="44">G22+M22+S22</f>
        <v>25000</v>
      </c>
      <c r="X22" s="159">
        <f t="shared" ref="X22:X32" si="45">J22+P22+V22</f>
        <v>25000</v>
      </c>
      <c r="Y22" s="159">
        <f t="shared" si="7"/>
        <v>0</v>
      </c>
      <c r="Z22" s="160">
        <f t="shared" si="8"/>
        <v>0</v>
      </c>
      <c r="AA22" s="161"/>
      <c r="AB22" s="163"/>
      <c r="AC22" s="163"/>
      <c r="AD22" s="163"/>
      <c r="AE22" s="163"/>
      <c r="AF22" s="163"/>
      <c r="AG22" s="163"/>
    </row>
    <row r="23" ht="30.0" customHeight="1">
      <c r="A23" s="151" t="s">
        <v>80</v>
      </c>
      <c r="B23" s="152" t="s">
        <v>95</v>
      </c>
      <c r="C23" s="186" t="s">
        <v>96</v>
      </c>
      <c r="D23" s="154" t="s">
        <v>83</v>
      </c>
      <c r="E23" s="155">
        <v>2.0</v>
      </c>
      <c r="F23" s="156">
        <v>11500.0</v>
      </c>
      <c r="G23" s="157">
        <f t="shared" si="37"/>
        <v>23000</v>
      </c>
      <c r="H23" s="155">
        <v>2.0</v>
      </c>
      <c r="I23" s="156">
        <f t="shared" si="38"/>
        <v>11500</v>
      </c>
      <c r="J23" s="157">
        <f t="shared" si="39"/>
        <v>23000</v>
      </c>
      <c r="K23" s="155"/>
      <c r="L23" s="156"/>
      <c r="M23" s="157">
        <f t="shared" si="40"/>
        <v>0</v>
      </c>
      <c r="N23" s="155"/>
      <c r="O23" s="156"/>
      <c r="P23" s="157">
        <f t="shared" si="41"/>
        <v>0</v>
      </c>
      <c r="Q23" s="155"/>
      <c r="R23" s="156"/>
      <c r="S23" s="157">
        <f t="shared" si="42"/>
        <v>0</v>
      </c>
      <c r="T23" s="155"/>
      <c r="U23" s="156"/>
      <c r="V23" s="157">
        <f t="shared" si="43"/>
        <v>0</v>
      </c>
      <c r="W23" s="158">
        <f t="shared" si="44"/>
        <v>23000</v>
      </c>
      <c r="X23" s="159">
        <f t="shared" si="45"/>
        <v>23000</v>
      </c>
      <c r="Y23" s="159">
        <f t="shared" si="7"/>
        <v>0</v>
      </c>
      <c r="Z23" s="160">
        <f t="shared" si="8"/>
        <v>0</v>
      </c>
      <c r="AA23" s="161"/>
      <c r="AB23" s="163"/>
      <c r="AC23" s="163"/>
      <c r="AD23" s="163"/>
      <c r="AE23" s="163"/>
      <c r="AF23" s="163"/>
      <c r="AG23" s="163"/>
    </row>
    <row r="24" ht="30.0" customHeight="1">
      <c r="A24" s="151" t="s">
        <v>80</v>
      </c>
      <c r="B24" s="152" t="s">
        <v>97</v>
      </c>
      <c r="C24" s="186" t="s">
        <v>98</v>
      </c>
      <c r="D24" s="154" t="s">
        <v>83</v>
      </c>
      <c r="E24" s="187">
        <v>2.0</v>
      </c>
      <c r="F24" s="156">
        <v>10000.0</v>
      </c>
      <c r="G24" s="169">
        <f t="shared" si="37"/>
        <v>20000</v>
      </c>
      <c r="H24" s="155">
        <v>2.0</v>
      </c>
      <c r="I24" s="156">
        <f t="shared" si="38"/>
        <v>10000</v>
      </c>
      <c r="J24" s="157">
        <f t="shared" si="39"/>
        <v>20000</v>
      </c>
      <c r="K24" s="167"/>
      <c r="L24" s="168"/>
      <c r="M24" s="169"/>
      <c r="N24" s="167"/>
      <c r="O24" s="168"/>
      <c r="P24" s="169"/>
      <c r="Q24" s="167"/>
      <c r="R24" s="168"/>
      <c r="S24" s="169"/>
      <c r="T24" s="167"/>
      <c r="U24" s="168"/>
      <c r="V24" s="169"/>
      <c r="W24" s="158">
        <f t="shared" si="44"/>
        <v>20000</v>
      </c>
      <c r="X24" s="159">
        <f t="shared" si="45"/>
        <v>20000</v>
      </c>
      <c r="Y24" s="159">
        <f t="shared" si="7"/>
        <v>0</v>
      </c>
      <c r="Z24" s="160">
        <f t="shared" si="8"/>
        <v>0</v>
      </c>
      <c r="AA24" s="171"/>
      <c r="AB24" s="163"/>
      <c r="AC24" s="163"/>
      <c r="AD24" s="163"/>
      <c r="AE24" s="163"/>
      <c r="AF24" s="163"/>
      <c r="AG24" s="163"/>
    </row>
    <row r="25" ht="30.0" customHeight="1">
      <c r="A25" s="151" t="s">
        <v>80</v>
      </c>
      <c r="B25" s="152" t="s">
        <v>99</v>
      </c>
      <c r="C25" s="186" t="s">
        <v>100</v>
      </c>
      <c r="D25" s="154" t="s">
        <v>83</v>
      </c>
      <c r="E25" s="187">
        <v>2.0</v>
      </c>
      <c r="F25" s="156">
        <v>10000.0</v>
      </c>
      <c r="G25" s="169">
        <f t="shared" si="37"/>
        <v>20000</v>
      </c>
      <c r="H25" s="155">
        <v>2.0</v>
      </c>
      <c r="I25" s="156">
        <f t="shared" si="38"/>
        <v>10000</v>
      </c>
      <c r="J25" s="157">
        <f t="shared" si="39"/>
        <v>20000</v>
      </c>
      <c r="K25" s="167"/>
      <c r="L25" s="168"/>
      <c r="M25" s="169"/>
      <c r="N25" s="167"/>
      <c r="O25" s="168"/>
      <c r="P25" s="169"/>
      <c r="Q25" s="167"/>
      <c r="R25" s="168"/>
      <c r="S25" s="169"/>
      <c r="T25" s="167"/>
      <c r="U25" s="168"/>
      <c r="V25" s="169"/>
      <c r="W25" s="158">
        <f t="shared" si="44"/>
        <v>20000</v>
      </c>
      <c r="X25" s="159">
        <f t="shared" si="45"/>
        <v>20000</v>
      </c>
      <c r="Y25" s="159">
        <f t="shared" si="7"/>
        <v>0</v>
      </c>
      <c r="Z25" s="160">
        <f t="shared" si="8"/>
        <v>0</v>
      </c>
      <c r="AA25" s="171"/>
      <c r="AB25" s="163"/>
      <c r="AC25" s="163"/>
      <c r="AD25" s="163"/>
      <c r="AE25" s="163"/>
      <c r="AF25" s="163"/>
      <c r="AG25" s="163"/>
    </row>
    <row r="26" ht="30.0" customHeight="1">
      <c r="A26" s="151" t="s">
        <v>80</v>
      </c>
      <c r="B26" s="152" t="s">
        <v>101</v>
      </c>
      <c r="C26" s="186" t="s">
        <v>102</v>
      </c>
      <c r="D26" s="154" t="s">
        <v>83</v>
      </c>
      <c r="E26" s="187">
        <v>2.0</v>
      </c>
      <c r="F26" s="156">
        <v>7500.0</v>
      </c>
      <c r="G26" s="169">
        <f t="shared" si="37"/>
        <v>15000</v>
      </c>
      <c r="H26" s="155">
        <v>2.0</v>
      </c>
      <c r="I26" s="156">
        <f t="shared" si="38"/>
        <v>7500</v>
      </c>
      <c r="J26" s="157">
        <f t="shared" si="39"/>
        <v>15000</v>
      </c>
      <c r="K26" s="167"/>
      <c r="L26" s="168"/>
      <c r="M26" s="169"/>
      <c r="N26" s="167"/>
      <c r="O26" s="168"/>
      <c r="P26" s="169"/>
      <c r="Q26" s="167"/>
      <c r="R26" s="168"/>
      <c r="S26" s="169"/>
      <c r="T26" s="167"/>
      <c r="U26" s="168"/>
      <c r="V26" s="169"/>
      <c r="W26" s="158">
        <f t="shared" si="44"/>
        <v>15000</v>
      </c>
      <c r="X26" s="159">
        <f t="shared" si="45"/>
        <v>15000</v>
      </c>
      <c r="Y26" s="159">
        <f t="shared" si="7"/>
        <v>0</v>
      </c>
      <c r="Z26" s="160">
        <f t="shared" si="8"/>
        <v>0</v>
      </c>
      <c r="AA26" s="171"/>
      <c r="AB26" s="163"/>
      <c r="AC26" s="163"/>
      <c r="AD26" s="163"/>
      <c r="AE26" s="163"/>
      <c r="AF26" s="163"/>
      <c r="AG26" s="163"/>
    </row>
    <row r="27" ht="30.0" customHeight="1">
      <c r="A27" s="151" t="s">
        <v>80</v>
      </c>
      <c r="B27" s="152" t="s">
        <v>103</v>
      </c>
      <c r="C27" s="186" t="s">
        <v>104</v>
      </c>
      <c r="D27" s="154" t="s">
        <v>83</v>
      </c>
      <c r="E27" s="187">
        <v>2.0</v>
      </c>
      <c r="F27" s="156">
        <v>9000.0</v>
      </c>
      <c r="G27" s="169">
        <f t="shared" si="37"/>
        <v>18000</v>
      </c>
      <c r="H27" s="155">
        <v>2.0</v>
      </c>
      <c r="I27" s="156">
        <f t="shared" si="38"/>
        <v>9000</v>
      </c>
      <c r="J27" s="157">
        <f t="shared" si="39"/>
        <v>18000</v>
      </c>
      <c r="K27" s="167"/>
      <c r="L27" s="168"/>
      <c r="M27" s="169"/>
      <c r="N27" s="167"/>
      <c r="O27" s="168"/>
      <c r="P27" s="169"/>
      <c r="Q27" s="167"/>
      <c r="R27" s="168"/>
      <c r="S27" s="169"/>
      <c r="T27" s="167"/>
      <c r="U27" s="168"/>
      <c r="V27" s="169"/>
      <c r="W27" s="158">
        <f t="shared" si="44"/>
        <v>18000</v>
      </c>
      <c r="X27" s="159">
        <f t="shared" si="45"/>
        <v>18000</v>
      </c>
      <c r="Y27" s="159">
        <f t="shared" si="7"/>
        <v>0</v>
      </c>
      <c r="Z27" s="160">
        <f t="shared" si="8"/>
        <v>0</v>
      </c>
      <c r="AA27" s="171"/>
      <c r="AB27" s="163"/>
      <c r="AC27" s="163"/>
      <c r="AD27" s="163"/>
      <c r="AE27" s="163"/>
      <c r="AF27" s="163"/>
      <c r="AG27" s="163"/>
    </row>
    <row r="28" ht="30.0" customHeight="1">
      <c r="A28" s="151" t="s">
        <v>80</v>
      </c>
      <c r="B28" s="152" t="s">
        <v>105</v>
      </c>
      <c r="C28" s="186" t="s">
        <v>106</v>
      </c>
      <c r="D28" s="154" t="s">
        <v>83</v>
      </c>
      <c r="E28" s="187">
        <v>2.0</v>
      </c>
      <c r="F28" s="156">
        <v>6600.0</v>
      </c>
      <c r="G28" s="169">
        <f t="shared" si="37"/>
        <v>13200</v>
      </c>
      <c r="H28" s="155">
        <v>2.0</v>
      </c>
      <c r="I28" s="156">
        <f t="shared" si="38"/>
        <v>6600</v>
      </c>
      <c r="J28" s="157">
        <f t="shared" si="39"/>
        <v>13200</v>
      </c>
      <c r="K28" s="167"/>
      <c r="L28" s="168"/>
      <c r="M28" s="169"/>
      <c r="N28" s="167"/>
      <c r="O28" s="168"/>
      <c r="P28" s="169"/>
      <c r="Q28" s="167"/>
      <c r="R28" s="168"/>
      <c r="S28" s="169"/>
      <c r="T28" s="167"/>
      <c r="U28" s="168"/>
      <c r="V28" s="169"/>
      <c r="W28" s="158">
        <f t="shared" si="44"/>
        <v>13200</v>
      </c>
      <c r="X28" s="159">
        <f t="shared" si="45"/>
        <v>13200</v>
      </c>
      <c r="Y28" s="159">
        <f t="shared" si="7"/>
        <v>0</v>
      </c>
      <c r="Z28" s="160">
        <f t="shared" si="8"/>
        <v>0</v>
      </c>
      <c r="AA28" s="171"/>
      <c r="AB28" s="163"/>
      <c r="AC28" s="163"/>
      <c r="AD28" s="163"/>
      <c r="AE28" s="163"/>
      <c r="AF28" s="163"/>
      <c r="AG28" s="163"/>
    </row>
    <row r="29" ht="30.0" customHeight="1">
      <c r="A29" s="151" t="s">
        <v>80</v>
      </c>
      <c r="B29" s="152" t="s">
        <v>107</v>
      </c>
      <c r="C29" s="186" t="s">
        <v>108</v>
      </c>
      <c r="D29" s="154" t="s">
        <v>83</v>
      </c>
      <c r="E29" s="187">
        <v>2.0</v>
      </c>
      <c r="F29" s="156">
        <v>6600.0</v>
      </c>
      <c r="G29" s="169">
        <f t="shared" si="37"/>
        <v>13200</v>
      </c>
      <c r="H29" s="155">
        <v>2.0</v>
      </c>
      <c r="I29" s="156">
        <f t="shared" si="38"/>
        <v>6600</v>
      </c>
      <c r="J29" s="157">
        <f t="shared" si="39"/>
        <v>13200</v>
      </c>
      <c r="K29" s="167"/>
      <c r="L29" s="168"/>
      <c r="M29" s="169"/>
      <c r="N29" s="167"/>
      <c r="O29" s="168"/>
      <c r="P29" s="169"/>
      <c r="Q29" s="167"/>
      <c r="R29" s="168"/>
      <c r="S29" s="169"/>
      <c r="T29" s="167"/>
      <c r="U29" s="168"/>
      <c r="V29" s="169"/>
      <c r="W29" s="158">
        <f t="shared" si="44"/>
        <v>13200</v>
      </c>
      <c r="X29" s="159">
        <f t="shared" si="45"/>
        <v>13200</v>
      </c>
      <c r="Y29" s="159">
        <f t="shared" si="7"/>
        <v>0</v>
      </c>
      <c r="Z29" s="160">
        <f t="shared" si="8"/>
        <v>0</v>
      </c>
      <c r="AA29" s="171"/>
      <c r="AB29" s="163"/>
      <c r="AC29" s="163"/>
      <c r="AD29" s="163"/>
      <c r="AE29" s="163"/>
      <c r="AF29" s="163"/>
      <c r="AG29" s="163"/>
    </row>
    <row r="30" ht="30.0" customHeight="1">
      <c r="A30" s="151" t="s">
        <v>80</v>
      </c>
      <c r="B30" s="152" t="s">
        <v>109</v>
      </c>
      <c r="C30" s="186" t="s">
        <v>110</v>
      </c>
      <c r="D30" s="154" t="s">
        <v>83</v>
      </c>
      <c r="E30" s="187">
        <v>2.0</v>
      </c>
      <c r="F30" s="156">
        <v>6600.0</v>
      </c>
      <c r="G30" s="169">
        <f t="shared" si="37"/>
        <v>13200</v>
      </c>
      <c r="H30" s="155">
        <v>2.0</v>
      </c>
      <c r="I30" s="156">
        <f t="shared" si="38"/>
        <v>6600</v>
      </c>
      <c r="J30" s="157">
        <f t="shared" si="39"/>
        <v>13200</v>
      </c>
      <c r="K30" s="167"/>
      <c r="L30" s="168"/>
      <c r="M30" s="169"/>
      <c r="N30" s="167"/>
      <c r="O30" s="168"/>
      <c r="P30" s="169"/>
      <c r="Q30" s="167"/>
      <c r="R30" s="168"/>
      <c r="S30" s="169"/>
      <c r="T30" s="167"/>
      <c r="U30" s="168"/>
      <c r="V30" s="169"/>
      <c r="W30" s="158">
        <f t="shared" si="44"/>
        <v>13200</v>
      </c>
      <c r="X30" s="159">
        <f t="shared" si="45"/>
        <v>13200</v>
      </c>
      <c r="Y30" s="159">
        <f t="shared" si="7"/>
        <v>0</v>
      </c>
      <c r="Z30" s="160">
        <f t="shared" si="8"/>
        <v>0</v>
      </c>
      <c r="AA30" s="171"/>
      <c r="AB30" s="163"/>
      <c r="AC30" s="163"/>
      <c r="AD30" s="163"/>
      <c r="AE30" s="163"/>
      <c r="AF30" s="163"/>
      <c r="AG30" s="163"/>
    </row>
    <row r="31" ht="30.0" customHeight="1">
      <c r="A31" s="151" t="s">
        <v>80</v>
      </c>
      <c r="B31" s="152" t="s">
        <v>111</v>
      </c>
      <c r="C31" s="186" t="s">
        <v>112</v>
      </c>
      <c r="D31" s="154" t="s">
        <v>83</v>
      </c>
      <c r="E31" s="187">
        <v>2.0</v>
      </c>
      <c r="F31" s="156">
        <v>9000.0</v>
      </c>
      <c r="G31" s="169">
        <f t="shared" si="37"/>
        <v>18000</v>
      </c>
      <c r="H31" s="155">
        <v>2.0</v>
      </c>
      <c r="I31" s="156">
        <f t="shared" si="38"/>
        <v>9000</v>
      </c>
      <c r="J31" s="157">
        <f t="shared" si="39"/>
        <v>18000</v>
      </c>
      <c r="K31" s="167"/>
      <c r="L31" s="168"/>
      <c r="M31" s="169"/>
      <c r="N31" s="167"/>
      <c r="O31" s="168"/>
      <c r="P31" s="169"/>
      <c r="Q31" s="167"/>
      <c r="R31" s="168"/>
      <c r="S31" s="169"/>
      <c r="T31" s="167"/>
      <c r="U31" s="168"/>
      <c r="V31" s="169"/>
      <c r="W31" s="158">
        <f t="shared" si="44"/>
        <v>18000</v>
      </c>
      <c r="X31" s="159">
        <f t="shared" si="45"/>
        <v>18000</v>
      </c>
      <c r="Y31" s="159">
        <f t="shared" si="7"/>
        <v>0</v>
      </c>
      <c r="Z31" s="160">
        <f t="shared" si="8"/>
        <v>0</v>
      </c>
      <c r="AA31" s="171"/>
      <c r="AB31" s="163"/>
      <c r="AC31" s="163"/>
      <c r="AD31" s="163"/>
      <c r="AE31" s="163"/>
      <c r="AF31" s="163"/>
      <c r="AG31" s="163"/>
    </row>
    <row r="32" ht="30.0" customHeight="1">
      <c r="A32" s="164" t="s">
        <v>80</v>
      </c>
      <c r="B32" s="188" t="s">
        <v>113</v>
      </c>
      <c r="C32" s="189" t="s">
        <v>114</v>
      </c>
      <c r="D32" s="154" t="s">
        <v>83</v>
      </c>
      <c r="E32" s="187">
        <v>2.0</v>
      </c>
      <c r="F32" s="156">
        <v>9000.0</v>
      </c>
      <c r="G32" s="169">
        <f t="shared" si="37"/>
        <v>18000</v>
      </c>
      <c r="H32" s="155">
        <v>2.0</v>
      </c>
      <c r="I32" s="156">
        <f t="shared" si="38"/>
        <v>9000</v>
      </c>
      <c r="J32" s="157">
        <f t="shared" si="39"/>
        <v>18000</v>
      </c>
      <c r="K32" s="181"/>
      <c r="L32" s="182"/>
      <c r="M32" s="183">
        <f>K32*L32</f>
        <v>0</v>
      </c>
      <c r="N32" s="181"/>
      <c r="O32" s="182"/>
      <c r="P32" s="183">
        <f>N32*O32</f>
        <v>0</v>
      </c>
      <c r="Q32" s="181"/>
      <c r="R32" s="182"/>
      <c r="S32" s="183">
        <f>Q32*R32</f>
        <v>0</v>
      </c>
      <c r="T32" s="181"/>
      <c r="U32" s="182"/>
      <c r="V32" s="183">
        <f>T32*U32</f>
        <v>0</v>
      </c>
      <c r="W32" s="170">
        <f t="shared" si="44"/>
        <v>18000</v>
      </c>
      <c r="X32" s="159">
        <f t="shared" si="45"/>
        <v>18000</v>
      </c>
      <c r="Y32" s="159">
        <f t="shared" si="7"/>
        <v>0</v>
      </c>
      <c r="Z32" s="160">
        <f t="shared" si="8"/>
        <v>0</v>
      </c>
      <c r="AA32" s="184"/>
      <c r="AB32" s="163"/>
      <c r="AC32" s="163"/>
      <c r="AD32" s="163"/>
      <c r="AE32" s="163"/>
      <c r="AF32" s="163"/>
      <c r="AG32" s="163"/>
    </row>
    <row r="33" ht="30.0" customHeight="1">
      <c r="A33" s="140" t="s">
        <v>75</v>
      </c>
      <c r="B33" s="190" t="s">
        <v>115</v>
      </c>
      <c r="C33" s="172" t="s">
        <v>116</v>
      </c>
      <c r="D33" s="173"/>
      <c r="E33" s="174">
        <f>SUM(E34:E36)</f>
        <v>196600</v>
      </c>
      <c r="F33" s="175"/>
      <c r="G33" s="176">
        <f t="shared" ref="G33:H33" si="46">SUM(G34:G36)</f>
        <v>43252</v>
      </c>
      <c r="H33" s="174">
        <f t="shared" si="46"/>
        <v>196600</v>
      </c>
      <c r="I33" s="175"/>
      <c r="J33" s="176">
        <f t="shared" ref="J33:K33" si="47">SUM(J34:J36)</f>
        <v>43252</v>
      </c>
      <c r="K33" s="174">
        <f t="shared" si="47"/>
        <v>0</v>
      </c>
      <c r="L33" s="175"/>
      <c r="M33" s="176">
        <f t="shared" ref="M33:N33" si="48">SUM(M34:M36)</f>
        <v>0</v>
      </c>
      <c r="N33" s="174">
        <f t="shared" si="48"/>
        <v>0</v>
      </c>
      <c r="O33" s="175"/>
      <c r="P33" s="176">
        <f t="shared" ref="P33:Q33" si="49">SUM(P34:P36)</f>
        <v>0</v>
      </c>
      <c r="Q33" s="174">
        <f t="shared" si="49"/>
        <v>0</v>
      </c>
      <c r="R33" s="175"/>
      <c r="S33" s="176">
        <f t="shared" ref="S33:T33" si="50">SUM(S34:S36)</f>
        <v>0</v>
      </c>
      <c r="T33" s="174">
        <f t="shared" si="50"/>
        <v>0</v>
      </c>
      <c r="U33" s="175"/>
      <c r="V33" s="176">
        <f t="shared" ref="V33:X33" si="51">SUM(V34:V36)</f>
        <v>0</v>
      </c>
      <c r="W33" s="176">
        <f t="shared" si="51"/>
        <v>43252</v>
      </c>
      <c r="X33" s="176">
        <f t="shared" si="51"/>
        <v>43252</v>
      </c>
      <c r="Y33" s="147">
        <f t="shared" si="7"/>
        <v>0</v>
      </c>
      <c r="Z33" s="148">
        <f t="shared" si="8"/>
        <v>0</v>
      </c>
      <c r="AA33" s="178"/>
      <c r="AB33" s="9"/>
      <c r="AC33" s="9"/>
      <c r="AD33" s="9"/>
      <c r="AE33" s="9"/>
      <c r="AF33" s="9"/>
      <c r="AG33" s="9"/>
    </row>
    <row r="34" ht="30.0" customHeight="1">
      <c r="A34" s="191" t="s">
        <v>80</v>
      </c>
      <c r="B34" s="192" t="s">
        <v>117</v>
      </c>
      <c r="C34" s="153" t="s">
        <v>118</v>
      </c>
      <c r="D34" s="193"/>
      <c r="E34" s="194">
        <f>G13</f>
        <v>0</v>
      </c>
      <c r="F34" s="195">
        <v>0.22</v>
      </c>
      <c r="G34" s="196">
        <f t="shared" ref="G34:G36" si="52">E34*F34</f>
        <v>0</v>
      </c>
      <c r="H34" s="194">
        <f>J13</f>
        <v>0</v>
      </c>
      <c r="I34" s="195">
        <v>0.22</v>
      </c>
      <c r="J34" s="196">
        <f t="shared" ref="J34:J36" si="53">H34*I34</f>
        <v>0</v>
      </c>
      <c r="K34" s="194">
        <f>M13</f>
        <v>0</v>
      </c>
      <c r="L34" s="195">
        <v>0.22</v>
      </c>
      <c r="M34" s="196">
        <f t="shared" ref="M34:M36" si="54">K34*L34</f>
        <v>0</v>
      </c>
      <c r="N34" s="194">
        <f>P13</f>
        <v>0</v>
      </c>
      <c r="O34" s="195">
        <v>0.22</v>
      </c>
      <c r="P34" s="196">
        <f t="shared" ref="P34:P36" si="55">N34*O34</f>
        <v>0</v>
      </c>
      <c r="Q34" s="194">
        <f>S13</f>
        <v>0</v>
      </c>
      <c r="R34" s="195">
        <v>0.22</v>
      </c>
      <c r="S34" s="196">
        <f t="shared" ref="S34:S36" si="56">Q34*R34</f>
        <v>0</v>
      </c>
      <c r="T34" s="194">
        <f>V13</f>
        <v>0</v>
      </c>
      <c r="U34" s="195">
        <v>0.22</v>
      </c>
      <c r="V34" s="196">
        <f t="shared" ref="V34:V36" si="57">T34*U34</f>
        <v>0</v>
      </c>
      <c r="W34" s="159">
        <f t="shared" ref="W34:W36" si="58">G34+M34+S34</f>
        <v>0</v>
      </c>
      <c r="X34" s="159">
        <f t="shared" ref="X34:X36" si="59">J34+P34+V34</f>
        <v>0</v>
      </c>
      <c r="Y34" s="159">
        <f t="shared" si="7"/>
        <v>0</v>
      </c>
      <c r="Z34" s="160" t="str">
        <f t="shared" si="8"/>
        <v>#DIV/0!</v>
      </c>
      <c r="AA34" s="197"/>
      <c r="AB34" s="162"/>
      <c r="AC34" s="163"/>
      <c r="AD34" s="163"/>
      <c r="AE34" s="163"/>
      <c r="AF34" s="163"/>
      <c r="AG34" s="163"/>
    </row>
    <row r="35" ht="30.0" customHeight="1">
      <c r="A35" s="151" t="s">
        <v>80</v>
      </c>
      <c r="B35" s="152" t="s">
        <v>119</v>
      </c>
      <c r="C35" s="153" t="s">
        <v>120</v>
      </c>
      <c r="D35" s="154"/>
      <c r="E35" s="155">
        <f>G17</f>
        <v>0</v>
      </c>
      <c r="F35" s="156">
        <v>0.22</v>
      </c>
      <c r="G35" s="157">
        <f t="shared" si="52"/>
        <v>0</v>
      </c>
      <c r="H35" s="155">
        <f>J17</f>
        <v>0</v>
      </c>
      <c r="I35" s="156">
        <v>0.22</v>
      </c>
      <c r="J35" s="157">
        <f t="shared" si="53"/>
        <v>0</v>
      </c>
      <c r="K35" s="155">
        <f>M17</f>
        <v>0</v>
      </c>
      <c r="L35" s="156">
        <v>0.22</v>
      </c>
      <c r="M35" s="157">
        <f t="shared" si="54"/>
        <v>0</v>
      </c>
      <c r="N35" s="155">
        <f>P17</f>
        <v>0</v>
      </c>
      <c r="O35" s="156">
        <v>0.22</v>
      </c>
      <c r="P35" s="157">
        <f t="shared" si="55"/>
        <v>0</v>
      </c>
      <c r="Q35" s="155">
        <f>S17</f>
        <v>0</v>
      </c>
      <c r="R35" s="156">
        <v>0.22</v>
      </c>
      <c r="S35" s="157">
        <f t="shared" si="56"/>
        <v>0</v>
      </c>
      <c r="T35" s="155">
        <f>V17</f>
        <v>0</v>
      </c>
      <c r="U35" s="156">
        <v>0.22</v>
      </c>
      <c r="V35" s="157">
        <f t="shared" si="57"/>
        <v>0</v>
      </c>
      <c r="W35" s="158">
        <f t="shared" si="58"/>
        <v>0</v>
      </c>
      <c r="X35" s="159">
        <f t="shared" si="59"/>
        <v>0</v>
      </c>
      <c r="Y35" s="159">
        <f t="shared" si="7"/>
        <v>0</v>
      </c>
      <c r="Z35" s="160" t="str">
        <f t="shared" si="8"/>
        <v>#DIV/0!</v>
      </c>
      <c r="AA35" s="161"/>
      <c r="AB35" s="163"/>
      <c r="AC35" s="163"/>
      <c r="AD35" s="163"/>
      <c r="AE35" s="163"/>
      <c r="AF35" s="163"/>
      <c r="AG35" s="163"/>
    </row>
    <row r="36" ht="30.0" customHeight="1">
      <c r="A36" s="164" t="s">
        <v>80</v>
      </c>
      <c r="B36" s="188" t="s">
        <v>121</v>
      </c>
      <c r="C36" s="198" t="s">
        <v>92</v>
      </c>
      <c r="D36" s="166"/>
      <c r="E36" s="167">
        <f>G21</f>
        <v>196600</v>
      </c>
      <c r="F36" s="168">
        <v>0.22</v>
      </c>
      <c r="G36" s="169">
        <f t="shared" si="52"/>
        <v>43252</v>
      </c>
      <c r="H36" s="167">
        <f>J21</f>
        <v>196600</v>
      </c>
      <c r="I36" s="168">
        <v>0.22</v>
      </c>
      <c r="J36" s="169">
        <f t="shared" si="53"/>
        <v>43252</v>
      </c>
      <c r="K36" s="167">
        <f>M21</f>
        <v>0</v>
      </c>
      <c r="L36" s="168">
        <v>0.22</v>
      </c>
      <c r="M36" s="169">
        <f t="shared" si="54"/>
        <v>0</v>
      </c>
      <c r="N36" s="167">
        <f>P21</f>
        <v>0</v>
      </c>
      <c r="O36" s="168">
        <v>0.22</v>
      </c>
      <c r="P36" s="169">
        <f t="shared" si="55"/>
        <v>0</v>
      </c>
      <c r="Q36" s="167">
        <f>S21</f>
        <v>0</v>
      </c>
      <c r="R36" s="168">
        <v>0.22</v>
      </c>
      <c r="S36" s="169">
        <f t="shared" si="56"/>
        <v>0</v>
      </c>
      <c r="T36" s="167">
        <f>V21</f>
        <v>0</v>
      </c>
      <c r="U36" s="168">
        <v>0.22</v>
      </c>
      <c r="V36" s="169">
        <f t="shared" si="57"/>
        <v>0</v>
      </c>
      <c r="W36" s="170">
        <f t="shared" si="58"/>
        <v>43252</v>
      </c>
      <c r="X36" s="159">
        <f t="shared" si="59"/>
        <v>43252</v>
      </c>
      <c r="Y36" s="159">
        <f t="shared" si="7"/>
        <v>0</v>
      </c>
      <c r="Z36" s="160">
        <f t="shared" si="8"/>
        <v>0</v>
      </c>
      <c r="AA36" s="171"/>
      <c r="AB36" s="163"/>
      <c r="AC36" s="163"/>
      <c r="AD36" s="163"/>
      <c r="AE36" s="163"/>
      <c r="AF36" s="163"/>
      <c r="AG36" s="163"/>
    </row>
    <row r="37" ht="30.0" customHeight="1">
      <c r="A37" s="140" t="s">
        <v>77</v>
      </c>
      <c r="B37" s="190" t="s">
        <v>122</v>
      </c>
      <c r="C37" s="172" t="s">
        <v>123</v>
      </c>
      <c r="D37" s="173"/>
      <c r="E37" s="174">
        <f>SUM(E38:E40)</f>
        <v>0</v>
      </c>
      <c r="F37" s="175"/>
      <c r="G37" s="176">
        <f t="shared" ref="G37:H37" si="60">SUM(G38:G40)</f>
        <v>0</v>
      </c>
      <c r="H37" s="174">
        <f t="shared" si="60"/>
        <v>0</v>
      </c>
      <c r="I37" s="175"/>
      <c r="J37" s="176">
        <f t="shared" ref="J37:K37" si="61">SUM(J38:J40)</f>
        <v>0</v>
      </c>
      <c r="K37" s="174">
        <f t="shared" si="61"/>
        <v>0</v>
      </c>
      <c r="L37" s="175"/>
      <c r="M37" s="176">
        <f t="shared" ref="M37:N37" si="62">SUM(M38:M40)</f>
        <v>0</v>
      </c>
      <c r="N37" s="174">
        <f t="shared" si="62"/>
        <v>0</v>
      </c>
      <c r="O37" s="175"/>
      <c r="P37" s="176">
        <f t="shared" ref="P37:Q37" si="63">SUM(P38:P40)</f>
        <v>0</v>
      </c>
      <c r="Q37" s="174">
        <f t="shared" si="63"/>
        <v>0</v>
      </c>
      <c r="R37" s="175"/>
      <c r="S37" s="176">
        <f t="shared" ref="S37:T37" si="64">SUM(S38:S40)</f>
        <v>0</v>
      </c>
      <c r="T37" s="174">
        <f t="shared" si="64"/>
        <v>0</v>
      </c>
      <c r="U37" s="175"/>
      <c r="V37" s="176">
        <f t="shared" ref="V37:X37" si="65">SUM(V38:V40)</f>
        <v>0</v>
      </c>
      <c r="W37" s="176">
        <f t="shared" si="65"/>
        <v>0</v>
      </c>
      <c r="X37" s="176">
        <f t="shared" si="65"/>
        <v>0</v>
      </c>
      <c r="Y37" s="176">
        <f t="shared" si="7"/>
        <v>0</v>
      </c>
      <c r="Z37" s="176" t="str">
        <f t="shared" si="8"/>
        <v>#DIV/0!</v>
      </c>
      <c r="AA37" s="178"/>
      <c r="AB37" s="9"/>
      <c r="AC37" s="9"/>
      <c r="AD37" s="9"/>
      <c r="AE37" s="9"/>
      <c r="AF37" s="9"/>
      <c r="AG37" s="9"/>
    </row>
    <row r="38" ht="30.0" customHeight="1">
      <c r="A38" s="151" t="s">
        <v>80</v>
      </c>
      <c r="B38" s="192" t="s">
        <v>124</v>
      </c>
      <c r="C38" s="153" t="s">
        <v>125</v>
      </c>
      <c r="D38" s="154" t="s">
        <v>83</v>
      </c>
      <c r="E38" s="155"/>
      <c r="F38" s="156"/>
      <c r="G38" s="157">
        <f t="shared" ref="G38:G40" si="66">E38*F38</f>
        <v>0</v>
      </c>
      <c r="H38" s="155"/>
      <c r="I38" s="156"/>
      <c r="J38" s="157">
        <f t="shared" ref="J38:J40" si="67">H38*I38</f>
        <v>0</v>
      </c>
      <c r="K38" s="155"/>
      <c r="L38" s="156"/>
      <c r="M38" s="157">
        <f t="shared" ref="M38:M40" si="68">K38*L38</f>
        <v>0</v>
      </c>
      <c r="N38" s="155"/>
      <c r="O38" s="156"/>
      <c r="P38" s="157">
        <f t="shared" ref="P38:P40" si="69">N38*O38</f>
        <v>0</v>
      </c>
      <c r="Q38" s="155"/>
      <c r="R38" s="156"/>
      <c r="S38" s="157">
        <f t="shared" ref="S38:S40" si="70">Q38*R38</f>
        <v>0</v>
      </c>
      <c r="T38" s="155"/>
      <c r="U38" s="156"/>
      <c r="V38" s="157">
        <f t="shared" ref="V38:V40" si="71">T38*U38</f>
        <v>0</v>
      </c>
      <c r="W38" s="158">
        <f t="shared" ref="W38:W40" si="72">G38+M38+S38</f>
        <v>0</v>
      </c>
      <c r="X38" s="159">
        <f t="shared" ref="X38:X40" si="73">J38+P38+V38</f>
        <v>0</v>
      </c>
      <c r="Y38" s="159">
        <f t="shared" si="7"/>
        <v>0</v>
      </c>
      <c r="Z38" s="160" t="str">
        <f t="shared" si="8"/>
        <v>#DIV/0!</v>
      </c>
      <c r="AA38" s="161"/>
      <c r="AB38" s="9"/>
      <c r="AC38" s="9"/>
      <c r="AD38" s="9"/>
      <c r="AE38" s="9"/>
      <c r="AF38" s="9"/>
      <c r="AG38" s="9"/>
    </row>
    <row r="39" ht="30.0" customHeight="1">
      <c r="A39" s="151" t="s">
        <v>80</v>
      </c>
      <c r="B39" s="152" t="s">
        <v>126</v>
      </c>
      <c r="C39" s="153" t="s">
        <v>125</v>
      </c>
      <c r="D39" s="154" t="s">
        <v>83</v>
      </c>
      <c r="E39" s="155"/>
      <c r="F39" s="156"/>
      <c r="G39" s="157">
        <f t="shared" si="66"/>
        <v>0</v>
      </c>
      <c r="H39" s="155"/>
      <c r="I39" s="156"/>
      <c r="J39" s="157">
        <f t="shared" si="67"/>
        <v>0</v>
      </c>
      <c r="K39" s="155"/>
      <c r="L39" s="156"/>
      <c r="M39" s="157">
        <f t="shared" si="68"/>
        <v>0</v>
      </c>
      <c r="N39" s="155"/>
      <c r="O39" s="156"/>
      <c r="P39" s="157">
        <f t="shared" si="69"/>
        <v>0</v>
      </c>
      <c r="Q39" s="155"/>
      <c r="R39" s="156"/>
      <c r="S39" s="157">
        <f t="shared" si="70"/>
        <v>0</v>
      </c>
      <c r="T39" s="155"/>
      <c r="U39" s="156"/>
      <c r="V39" s="157">
        <f t="shared" si="71"/>
        <v>0</v>
      </c>
      <c r="W39" s="158">
        <f t="shared" si="72"/>
        <v>0</v>
      </c>
      <c r="X39" s="159">
        <f t="shared" si="73"/>
        <v>0</v>
      </c>
      <c r="Y39" s="159">
        <f t="shared" si="7"/>
        <v>0</v>
      </c>
      <c r="Z39" s="160" t="str">
        <f t="shared" si="8"/>
        <v>#DIV/0!</v>
      </c>
      <c r="AA39" s="161"/>
      <c r="AB39" s="9"/>
      <c r="AC39" s="9"/>
      <c r="AD39" s="9"/>
      <c r="AE39" s="9"/>
      <c r="AF39" s="9"/>
      <c r="AG39" s="9"/>
    </row>
    <row r="40" ht="30.0" customHeight="1">
      <c r="A40" s="164" t="s">
        <v>80</v>
      </c>
      <c r="B40" s="165" t="s">
        <v>127</v>
      </c>
      <c r="C40" s="199" t="s">
        <v>125</v>
      </c>
      <c r="D40" s="166" t="s">
        <v>83</v>
      </c>
      <c r="E40" s="167"/>
      <c r="F40" s="168"/>
      <c r="G40" s="169">
        <f t="shared" si="66"/>
        <v>0</v>
      </c>
      <c r="H40" s="167"/>
      <c r="I40" s="168"/>
      <c r="J40" s="169">
        <f t="shared" si="67"/>
        <v>0</v>
      </c>
      <c r="K40" s="181"/>
      <c r="L40" s="182"/>
      <c r="M40" s="183">
        <f t="shared" si="68"/>
        <v>0</v>
      </c>
      <c r="N40" s="181"/>
      <c r="O40" s="182"/>
      <c r="P40" s="183">
        <f t="shared" si="69"/>
        <v>0</v>
      </c>
      <c r="Q40" s="181"/>
      <c r="R40" s="182"/>
      <c r="S40" s="183">
        <f t="shared" si="70"/>
        <v>0</v>
      </c>
      <c r="T40" s="181"/>
      <c r="U40" s="182"/>
      <c r="V40" s="183">
        <f t="shared" si="71"/>
        <v>0</v>
      </c>
      <c r="W40" s="170">
        <f t="shared" si="72"/>
        <v>0</v>
      </c>
      <c r="X40" s="159">
        <f t="shared" si="73"/>
        <v>0</v>
      </c>
      <c r="Y40" s="200">
        <f t="shared" si="7"/>
        <v>0</v>
      </c>
      <c r="Z40" s="160" t="str">
        <f t="shared" si="8"/>
        <v>#DIV/0!</v>
      </c>
      <c r="AA40" s="184"/>
      <c r="AB40" s="9"/>
      <c r="AC40" s="9"/>
      <c r="AD40" s="9"/>
      <c r="AE40" s="9"/>
      <c r="AF40" s="9"/>
      <c r="AG40" s="9"/>
    </row>
    <row r="41" ht="30.0" customHeight="1">
      <c r="A41" s="201" t="s">
        <v>128</v>
      </c>
      <c r="B41" s="202"/>
      <c r="C41" s="203"/>
      <c r="D41" s="204"/>
      <c r="E41" s="205"/>
      <c r="F41" s="206"/>
      <c r="G41" s="207">
        <f>G13+G17+G21+G33+G37</f>
        <v>239852</v>
      </c>
      <c r="H41" s="205"/>
      <c r="I41" s="206"/>
      <c r="J41" s="207">
        <f>J13+J17+J21+J33+J37</f>
        <v>239852</v>
      </c>
      <c r="K41" s="205"/>
      <c r="L41" s="208"/>
      <c r="M41" s="207">
        <f>M13+M17+M21+M33+M37</f>
        <v>0</v>
      </c>
      <c r="N41" s="205"/>
      <c r="O41" s="208"/>
      <c r="P41" s="207">
        <f>P13+P17+P21+P33+P37</f>
        <v>0</v>
      </c>
      <c r="Q41" s="205"/>
      <c r="R41" s="208"/>
      <c r="S41" s="207">
        <f>S13+S17+S21+S33+S37</f>
        <v>0</v>
      </c>
      <c r="T41" s="205"/>
      <c r="U41" s="208"/>
      <c r="V41" s="207">
        <f t="shared" ref="V41:X41" si="74">V13+V17+V21+V33+V37</f>
        <v>0</v>
      </c>
      <c r="W41" s="207">
        <f t="shared" si="74"/>
        <v>239852</v>
      </c>
      <c r="X41" s="209">
        <f t="shared" si="74"/>
        <v>239852</v>
      </c>
      <c r="Y41" s="210">
        <f t="shared" si="7"/>
        <v>0</v>
      </c>
      <c r="Z41" s="211">
        <f t="shared" si="8"/>
        <v>0</v>
      </c>
      <c r="AA41" s="212"/>
      <c r="AB41" s="8"/>
      <c r="AC41" s="9"/>
      <c r="AD41" s="9"/>
      <c r="AE41" s="9"/>
      <c r="AF41" s="9"/>
      <c r="AG41" s="9"/>
    </row>
    <row r="42" ht="30.0" customHeight="1">
      <c r="A42" s="213" t="s">
        <v>75</v>
      </c>
      <c r="B42" s="214">
        <v>2.0</v>
      </c>
      <c r="C42" s="215" t="s">
        <v>129</v>
      </c>
      <c r="D42" s="216"/>
      <c r="E42" s="137"/>
      <c r="F42" s="137"/>
      <c r="G42" s="137"/>
      <c r="H42" s="137"/>
      <c r="I42" s="137"/>
      <c r="J42" s="137"/>
      <c r="K42" s="137"/>
      <c r="L42" s="137"/>
      <c r="M42" s="137"/>
      <c r="N42" s="137"/>
      <c r="O42" s="137"/>
      <c r="P42" s="137"/>
      <c r="Q42" s="137"/>
      <c r="R42" s="137"/>
      <c r="S42" s="137"/>
      <c r="T42" s="137"/>
      <c r="U42" s="137"/>
      <c r="V42" s="137"/>
      <c r="W42" s="138"/>
      <c r="X42" s="138"/>
      <c r="Y42" s="217"/>
      <c r="Z42" s="138"/>
      <c r="AA42" s="139"/>
      <c r="AB42" s="9"/>
      <c r="AC42" s="9"/>
      <c r="AD42" s="9"/>
      <c r="AE42" s="9"/>
      <c r="AF42" s="9"/>
      <c r="AG42" s="9"/>
    </row>
    <row r="43" ht="30.0" customHeight="1">
      <c r="A43" s="140" t="s">
        <v>77</v>
      </c>
      <c r="B43" s="190" t="s">
        <v>130</v>
      </c>
      <c r="C43" s="142" t="s">
        <v>131</v>
      </c>
      <c r="D43" s="143"/>
      <c r="E43" s="144">
        <f>SUM(E44:E46)</f>
        <v>0</v>
      </c>
      <c r="F43" s="145"/>
      <c r="G43" s="146">
        <f t="shared" ref="G43:H43" si="75">SUM(G44:G46)</f>
        <v>0</v>
      </c>
      <c r="H43" s="144">
        <f t="shared" si="75"/>
        <v>0</v>
      </c>
      <c r="I43" s="145"/>
      <c r="J43" s="146">
        <f t="shared" ref="J43:K43" si="76">SUM(J44:J46)</f>
        <v>0</v>
      </c>
      <c r="K43" s="144">
        <f t="shared" si="76"/>
        <v>0</v>
      </c>
      <c r="L43" s="145"/>
      <c r="M43" s="146">
        <f t="shared" ref="M43:N43" si="77">SUM(M44:M46)</f>
        <v>0</v>
      </c>
      <c r="N43" s="144">
        <f t="shared" si="77"/>
        <v>0</v>
      </c>
      <c r="O43" s="145"/>
      <c r="P43" s="146">
        <f t="shared" ref="P43:Q43" si="78">SUM(P44:P46)</f>
        <v>0</v>
      </c>
      <c r="Q43" s="144">
        <f t="shared" si="78"/>
        <v>0</v>
      </c>
      <c r="R43" s="145"/>
      <c r="S43" s="146">
        <f t="shared" ref="S43:T43" si="79">SUM(S44:S46)</f>
        <v>0</v>
      </c>
      <c r="T43" s="144">
        <f t="shared" si="79"/>
        <v>0</v>
      </c>
      <c r="U43" s="145"/>
      <c r="V43" s="146">
        <f t="shared" ref="V43:X43" si="80">SUM(V44:V46)</f>
        <v>0</v>
      </c>
      <c r="W43" s="146">
        <f t="shared" si="80"/>
        <v>0</v>
      </c>
      <c r="X43" s="218">
        <f t="shared" si="80"/>
        <v>0</v>
      </c>
      <c r="Y43" s="175">
        <f t="shared" ref="Y43:Y55" si="81">W43-X43</f>
        <v>0</v>
      </c>
      <c r="Z43" s="219" t="str">
        <f t="shared" ref="Z43:Z55" si="82">Y43/W43</f>
        <v>#DIV/0!</v>
      </c>
      <c r="AA43" s="149"/>
      <c r="AB43" s="220"/>
      <c r="AC43" s="150"/>
      <c r="AD43" s="150"/>
      <c r="AE43" s="150"/>
      <c r="AF43" s="150"/>
      <c r="AG43" s="150"/>
    </row>
    <row r="44" ht="30.0" customHeight="1">
      <c r="A44" s="151" t="s">
        <v>80</v>
      </c>
      <c r="B44" s="152" t="s">
        <v>132</v>
      </c>
      <c r="C44" s="153" t="s">
        <v>133</v>
      </c>
      <c r="D44" s="154" t="s">
        <v>134</v>
      </c>
      <c r="E44" s="155"/>
      <c r="F44" s="156"/>
      <c r="G44" s="157">
        <f t="shared" ref="G44:G46" si="83">E44*F44</f>
        <v>0</v>
      </c>
      <c r="H44" s="155"/>
      <c r="I44" s="156"/>
      <c r="J44" s="157">
        <f t="shared" ref="J44:J46" si="84">H44*I44</f>
        <v>0</v>
      </c>
      <c r="K44" s="155"/>
      <c r="L44" s="156"/>
      <c r="M44" s="157">
        <f t="shared" ref="M44:M46" si="85">K44*L44</f>
        <v>0</v>
      </c>
      <c r="N44" s="155"/>
      <c r="O44" s="156"/>
      <c r="P44" s="157">
        <f t="shared" ref="P44:P46" si="86">N44*O44</f>
        <v>0</v>
      </c>
      <c r="Q44" s="155"/>
      <c r="R44" s="156"/>
      <c r="S44" s="157">
        <f t="shared" ref="S44:S46" si="87">Q44*R44</f>
        <v>0</v>
      </c>
      <c r="T44" s="155"/>
      <c r="U44" s="156"/>
      <c r="V44" s="157">
        <f t="shared" ref="V44:V46" si="88">T44*U44</f>
        <v>0</v>
      </c>
      <c r="W44" s="158">
        <f t="shared" ref="W44:W46" si="89">G44+M44+S44</f>
        <v>0</v>
      </c>
      <c r="X44" s="159">
        <f t="shared" ref="X44:X46" si="90">J44+P44+V44</f>
        <v>0</v>
      </c>
      <c r="Y44" s="159">
        <f t="shared" si="81"/>
        <v>0</v>
      </c>
      <c r="Z44" s="160" t="str">
        <f t="shared" si="82"/>
        <v>#DIV/0!</v>
      </c>
      <c r="AA44" s="161"/>
      <c r="AB44" s="163"/>
      <c r="AC44" s="163"/>
      <c r="AD44" s="163"/>
      <c r="AE44" s="163"/>
      <c r="AF44" s="163"/>
      <c r="AG44" s="163"/>
    </row>
    <row r="45" ht="30.0" customHeight="1">
      <c r="A45" s="151" t="s">
        <v>80</v>
      </c>
      <c r="B45" s="152" t="s">
        <v>135</v>
      </c>
      <c r="C45" s="153" t="s">
        <v>133</v>
      </c>
      <c r="D45" s="154" t="s">
        <v>134</v>
      </c>
      <c r="E45" s="155"/>
      <c r="F45" s="156"/>
      <c r="G45" s="157">
        <f t="shared" si="83"/>
        <v>0</v>
      </c>
      <c r="H45" s="155"/>
      <c r="I45" s="156"/>
      <c r="J45" s="157">
        <f t="shared" si="84"/>
        <v>0</v>
      </c>
      <c r="K45" s="155"/>
      <c r="L45" s="156"/>
      <c r="M45" s="157">
        <f t="shared" si="85"/>
        <v>0</v>
      </c>
      <c r="N45" s="155"/>
      <c r="O45" s="156"/>
      <c r="P45" s="157">
        <f t="shared" si="86"/>
        <v>0</v>
      </c>
      <c r="Q45" s="155"/>
      <c r="R45" s="156"/>
      <c r="S45" s="157">
        <f t="shared" si="87"/>
        <v>0</v>
      </c>
      <c r="T45" s="155"/>
      <c r="U45" s="156"/>
      <c r="V45" s="157">
        <f t="shared" si="88"/>
        <v>0</v>
      </c>
      <c r="W45" s="158">
        <f t="shared" si="89"/>
        <v>0</v>
      </c>
      <c r="X45" s="159">
        <f t="shared" si="90"/>
        <v>0</v>
      </c>
      <c r="Y45" s="159">
        <f t="shared" si="81"/>
        <v>0</v>
      </c>
      <c r="Z45" s="160" t="str">
        <f t="shared" si="82"/>
        <v>#DIV/0!</v>
      </c>
      <c r="AA45" s="161"/>
      <c r="AB45" s="163"/>
      <c r="AC45" s="163"/>
      <c r="AD45" s="163"/>
      <c r="AE45" s="163"/>
      <c r="AF45" s="163"/>
      <c r="AG45" s="163"/>
    </row>
    <row r="46" ht="30.0" customHeight="1">
      <c r="A46" s="179" t="s">
        <v>80</v>
      </c>
      <c r="B46" s="188" t="s">
        <v>136</v>
      </c>
      <c r="C46" s="153" t="s">
        <v>133</v>
      </c>
      <c r="D46" s="180" t="s">
        <v>134</v>
      </c>
      <c r="E46" s="181"/>
      <c r="F46" s="182"/>
      <c r="G46" s="183">
        <f t="shared" si="83"/>
        <v>0</v>
      </c>
      <c r="H46" s="181"/>
      <c r="I46" s="182"/>
      <c r="J46" s="183">
        <f t="shared" si="84"/>
        <v>0</v>
      </c>
      <c r="K46" s="181"/>
      <c r="L46" s="182"/>
      <c r="M46" s="183">
        <f t="shared" si="85"/>
        <v>0</v>
      </c>
      <c r="N46" s="181"/>
      <c r="O46" s="182"/>
      <c r="P46" s="183">
        <f t="shared" si="86"/>
        <v>0</v>
      </c>
      <c r="Q46" s="181"/>
      <c r="R46" s="182"/>
      <c r="S46" s="183">
        <f t="shared" si="87"/>
        <v>0</v>
      </c>
      <c r="T46" s="181"/>
      <c r="U46" s="182"/>
      <c r="V46" s="183">
        <f t="shared" si="88"/>
        <v>0</v>
      </c>
      <c r="W46" s="170">
        <f t="shared" si="89"/>
        <v>0</v>
      </c>
      <c r="X46" s="159">
        <f t="shared" si="90"/>
        <v>0</v>
      </c>
      <c r="Y46" s="159">
        <f t="shared" si="81"/>
        <v>0</v>
      </c>
      <c r="Z46" s="160" t="str">
        <f t="shared" si="82"/>
        <v>#DIV/0!</v>
      </c>
      <c r="AA46" s="184"/>
      <c r="AB46" s="163"/>
      <c r="AC46" s="163"/>
      <c r="AD46" s="163"/>
      <c r="AE46" s="163"/>
      <c r="AF46" s="163"/>
      <c r="AG46" s="163"/>
    </row>
    <row r="47" ht="30.0" customHeight="1">
      <c r="A47" s="140" t="s">
        <v>77</v>
      </c>
      <c r="B47" s="190" t="s">
        <v>137</v>
      </c>
      <c r="C47" s="185" t="s">
        <v>138</v>
      </c>
      <c r="D47" s="173"/>
      <c r="E47" s="174">
        <f>SUM(E48:E50)</f>
        <v>0</v>
      </c>
      <c r="F47" s="175"/>
      <c r="G47" s="176">
        <f t="shared" ref="G47:H47" si="91">SUM(G48:G50)</f>
        <v>0</v>
      </c>
      <c r="H47" s="174">
        <f t="shared" si="91"/>
        <v>0</v>
      </c>
      <c r="I47" s="175"/>
      <c r="J47" s="176">
        <f t="shared" ref="J47:K47" si="92">SUM(J48:J50)</f>
        <v>0</v>
      </c>
      <c r="K47" s="174">
        <f t="shared" si="92"/>
        <v>0</v>
      </c>
      <c r="L47" s="175"/>
      <c r="M47" s="176">
        <f t="shared" ref="M47:N47" si="93">SUM(M48:M50)</f>
        <v>0</v>
      </c>
      <c r="N47" s="174">
        <f t="shared" si="93"/>
        <v>0</v>
      </c>
      <c r="O47" s="175"/>
      <c r="P47" s="176">
        <f t="shared" ref="P47:Q47" si="94">SUM(P48:P50)</f>
        <v>0</v>
      </c>
      <c r="Q47" s="174">
        <f t="shared" si="94"/>
        <v>0</v>
      </c>
      <c r="R47" s="175"/>
      <c r="S47" s="176">
        <f t="shared" ref="S47:T47" si="95">SUM(S48:S50)</f>
        <v>0</v>
      </c>
      <c r="T47" s="174">
        <f t="shared" si="95"/>
        <v>0</v>
      </c>
      <c r="U47" s="175"/>
      <c r="V47" s="176">
        <f t="shared" ref="V47:X47" si="96">SUM(V48:V50)</f>
        <v>0</v>
      </c>
      <c r="W47" s="176">
        <f t="shared" si="96"/>
        <v>0</v>
      </c>
      <c r="X47" s="176">
        <f t="shared" si="96"/>
        <v>0</v>
      </c>
      <c r="Y47" s="221">
        <f t="shared" si="81"/>
        <v>0</v>
      </c>
      <c r="Z47" s="221" t="str">
        <f t="shared" si="82"/>
        <v>#DIV/0!</v>
      </c>
      <c r="AA47" s="178"/>
      <c r="AB47" s="150"/>
      <c r="AC47" s="150"/>
      <c r="AD47" s="150"/>
      <c r="AE47" s="150"/>
      <c r="AF47" s="150"/>
      <c r="AG47" s="150"/>
    </row>
    <row r="48" ht="30.0" customHeight="1">
      <c r="A48" s="151" t="s">
        <v>80</v>
      </c>
      <c r="B48" s="152" t="s">
        <v>139</v>
      </c>
      <c r="C48" s="153" t="s">
        <v>140</v>
      </c>
      <c r="D48" s="154" t="s">
        <v>141</v>
      </c>
      <c r="E48" s="155"/>
      <c r="F48" s="156"/>
      <c r="G48" s="157">
        <f t="shared" ref="G48:G50" si="97">E48*F48</f>
        <v>0</v>
      </c>
      <c r="H48" s="155"/>
      <c r="I48" s="156"/>
      <c r="J48" s="157">
        <f t="shared" ref="J48:J50" si="98">H48*I48</f>
        <v>0</v>
      </c>
      <c r="K48" s="155"/>
      <c r="L48" s="156"/>
      <c r="M48" s="157">
        <f t="shared" ref="M48:M50" si="99">K48*L48</f>
        <v>0</v>
      </c>
      <c r="N48" s="155"/>
      <c r="O48" s="156"/>
      <c r="P48" s="157">
        <f t="shared" ref="P48:P50" si="100">N48*O48</f>
        <v>0</v>
      </c>
      <c r="Q48" s="155"/>
      <c r="R48" s="156"/>
      <c r="S48" s="157">
        <f t="shared" ref="S48:S50" si="101">Q48*R48</f>
        <v>0</v>
      </c>
      <c r="T48" s="155"/>
      <c r="U48" s="156"/>
      <c r="V48" s="157">
        <f t="shared" ref="V48:V50" si="102">T48*U48</f>
        <v>0</v>
      </c>
      <c r="W48" s="158">
        <f t="shared" ref="W48:W50" si="103">G48+M48+S48</f>
        <v>0</v>
      </c>
      <c r="X48" s="159">
        <f t="shared" ref="X48:X50" si="104">J48+P48+V48</f>
        <v>0</v>
      </c>
      <c r="Y48" s="159">
        <f t="shared" si="81"/>
        <v>0</v>
      </c>
      <c r="Z48" s="160" t="str">
        <f t="shared" si="82"/>
        <v>#DIV/0!</v>
      </c>
      <c r="AA48" s="161"/>
      <c r="AB48" s="163"/>
      <c r="AC48" s="163"/>
      <c r="AD48" s="163"/>
      <c r="AE48" s="163"/>
      <c r="AF48" s="163"/>
      <c r="AG48" s="163"/>
    </row>
    <row r="49" ht="30.0" customHeight="1">
      <c r="A49" s="151" t="s">
        <v>80</v>
      </c>
      <c r="B49" s="152" t="s">
        <v>142</v>
      </c>
      <c r="C49" s="222" t="s">
        <v>140</v>
      </c>
      <c r="D49" s="154" t="s">
        <v>141</v>
      </c>
      <c r="E49" s="155"/>
      <c r="F49" s="156"/>
      <c r="G49" s="157">
        <f t="shared" si="97"/>
        <v>0</v>
      </c>
      <c r="H49" s="155"/>
      <c r="I49" s="156"/>
      <c r="J49" s="157">
        <f t="shared" si="98"/>
        <v>0</v>
      </c>
      <c r="K49" s="155"/>
      <c r="L49" s="156"/>
      <c r="M49" s="157">
        <f t="shared" si="99"/>
        <v>0</v>
      </c>
      <c r="N49" s="155"/>
      <c r="O49" s="156"/>
      <c r="P49" s="157">
        <f t="shared" si="100"/>
        <v>0</v>
      </c>
      <c r="Q49" s="155"/>
      <c r="R49" s="156"/>
      <c r="S49" s="157">
        <f t="shared" si="101"/>
        <v>0</v>
      </c>
      <c r="T49" s="155"/>
      <c r="U49" s="156"/>
      <c r="V49" s="157">
        <f t="shared" si="102"/>
        <v>0</v>
      </c>
      <c r="W49" s="158">
        <f t="shared" si="103"/>
        <v>0</v>
      </c>
      <c r="X49" s="159">
        <f t="shared" si="104"/>
        <v>0</v>
      </c>
      <c r="Y49" s="159">
        <f t="shared" si="81"/>
        <v>0</v>
      </c>
      <c r="Z49" s="160" t="str">
        <f t="shared" si="82"/>
        <v>#DIV/0!</v>
      </c>
      <c r="AA49" s="161"/>
      <c r="AB49" s="163"/>
      <c r="AC49" s="163"/>
      <c r="AD49" s="163"/>
      <c r="AE49" s="163"/>
      <c r="AF49" s="163"/>
      <c r="AG49" s="163"/>
    </row>
    <row r="50" ht="30.0" customHeight="1">
      <c r="A50" s="179" t="s">
        <v>80</v>
      </c>
      <c r="B50" s="188" t="s">
        <v>143</v>
      </c>
      <c r="C50" s="223" t="s">
        <v>140</v>
      </c>
      <c r="D50" s="180" t="s">
        <v>141</v>
      </c>
      <c r="E50" s="181"/>
      <c r="F50" s="182"/>
      <c r="G50" s="183">
        <f t="shared" si="97"/>
        <v>0</v>
      </c>
      <c r="H50" s="181"/>
      <c r="I50" s="182"/>
      <c r="J50" s="183">
        <f t="shared" si="98"/>
        <v>0</v>
      </c>
      <c r="K50" s="181"/>
      <c r="L50" s="182"/>
      <c r="M50" s="183">
        <f t="shared" si="99"/>
        <v>0</v>
      </c>
      <c r="N50" s="181"/>
      <c r="O50" s="182"/>
      <c r="P50" s="183">
        <f t="shared" si="100"/>
        <v>0</v>
      </c>
      <c r="Q50" s="181"/>
      <c r="R50" s="182"/>
      <c r="S50" s="183">
        <f t="shared" si="101"/>
        <v>0</v>
      </c>
      <c r="T50" s="181"/>
      <c r="U50" s="182"/>
      <c r="V50" s="183">
        <f t="shared" si="102"/>
        <v>0</v>
      </c>
      <c r="W50" s="170">
        <f t="shared" si="103"/>
        <v>0</v>
      </c>
      <c r="X50" s="159">
        <f t="shared" si="104"/>
        <v>0</v>
      </c>
      <c r="Y50" s="159">
        <f t="shared" si="81"/>
        <v>0</v>
      </c>
      <c r="Z50" s="160" t="str">
        <f t="shared" si="82"/>
        <v>#DIV/0!</v>
      </c>
      <c r="AA50" s="184"/>
      <c r="AB50" s="163"/>
      <c r="AC50" s="163"/>
      <c r="AD50" s="163"/>
      <c r="AE50" s="163"/>
      <c r="AF50" s="163"/>
      <c r="AG50" s="163"/>
    </row>
    <row r="51" ht="30.0" customHeight="1">
      <c r="A51" s="140" t="s">
        <v>77</v>
      </c>
      <c r="B51" s="190" t="s">
        <v>144</v>
      </c>
      <c r="C51" s="185" t="s">
        <v>145</v>
      </c>
      <c r="D51" s="173"/>
      <c r="E51" s="174">
        <f>SUM(E52:E54)</f>
        <v>0</v>
      </c>
      <c r="F51" s="175"/>
      <c r="G51" s="176">
        <f t="shared" ref="G51:H51" si="105">SUM(G52:G54)</f>
        <v>0</v>
      </c>
      <c r="H51" s="174">
        <f t="shared" si="105"/>
        <v>0</v>
      </c>
      <c r="I51" s="175"/>
      <c r="J51" s="176">
        <f t="shared" ref="J51:K51" si="106">SUM(J52:J54)</f>
        <v>0</v>
      </c>
      <c r="K51" s="174">
        <f t="shared" si="106"/>
        <v>0</v>
      </c>
      <c r="L51" s="175"/>
      <c r="M51" s="176">
        <f t="shared" ref="M51:N51" si="107">SUM(M52:M54)</f>
        <v>0</v>
      </c>
      <c r="N51" s="174">
        <f t="shared" si="107"/>
        <v>0</v>
      </c>
      <c r="O51" s="175"/>
      <c r="P51" s="176">
        <f t="shared" ref="P51:Q51" si="108">SUM(P52:P54)</f>
        <v>0</v>
      </c>
      <c r="Q51" s="174">
        <f t="shared" si="108"/>
        <v>0</v>
      </c>
      <c r="R51" s="175"/>
      <c r="S51" s="176">
        <f t="shared" ref="S51:T51" si="109">SUM(S52:S54)</f>
        <v>0</v>
      </c>
      <c r="T51" s="174">
        <f t="shared" si="109"/>
        <v>0</v>
      </c>
      <c r="U51" s="175"/>
      <c r="V51" s="176">
        <f t="shared" ref="V51:X51" si="110">SUM(V52:V54)</f>
        <v>0</v>
      </c>
      <c r="W51" s="176">
        <f t="shared" si="110"/>
        <v>0</v>
      </c>
      <c r="X51" s="176">
        <f t="shared" si="110"/>
        <v>0</v>
      </c>
      <c r="Y51" s="175">
        <f t="shared" si="81"/>
        <v>0</v>
      </c>
      <c r="Z51" s="175" t="str">
        <f t="shared" si="82"/>
        <v>#DIV/0!</v>
      </c>
      <c r="AA51" s="178"/>
      <c r="AB51" s="150"/>
      <c r="AC51" s="150"/>
      <c r="AD51" s="150"/>
      <c r="AE51" s="150"/>
      <c r="AF51" s="150"/>
      <c r="AG51" s="150"/>
    </row>
    <row r="52" ht="30.0" customHeight="1">
      <c r="A52" s="151" t="s">
        <v>80</v>
      </c>
      <c r="B52" s="152" t="s">
        <v>146</v>
      </c>
      <c r="C52" s="153" t="s">
        <v>147</v>
      </c>
      <c r="D52" s="154" t="s">
        <v>141</v>
      </c>
      <c r="E52" s="155"/>
      <c r="F52" s="156"/>
      <c r="G52" s="157">
        <f t="shared" ref="G52:G54" si="111">E52*F52</f>
        <v>0</v>
      </c>
      <c r="H52" s="155"/>
      <c r="I52" s="156"/>
      <c r="J52" s="157">
        <f t="shared" ref="J52:J54" si="112">H52*I52</f>
        <v>0</v>
      </c>
      <c r="K52" s="155"/>
      <c r="L52" s="156"/>
      <c r="M52" s="157">
        <f t="shared" ref="M52:M54" si="113">K52*L52</f>
        <v>0</v>
      </c>
      <c r="N52" s="155"/>
      <c r="O52" s="156"/>
      <c r="P52" s="157">
        <f t="shared" ref="P52:P54" si="114">N52*O52</f>
        <v>0</v>
      </c>
      <c r="Q52" s="155"/>
      <c r="R52" s="156"/>
      <c r="S52" s="157">
        <f t="shared" ref="S52:S54" si="115">Q52*R52</f>
        <v>0</v>
      </c>
      <c r="T52" s="155"/>
      <c r="U52" s="156"/>
      <c r="V52" s="157">
        <f t="shared" ref="V52:V54" si="116">T52*U52</f>
        <v>0</v>
      </c>
      <c r="W52" s="158">
        <f t="shared" ref="W52:W54" si="117">G52+M52+S52</f>
        <v>0</v>
      </c>
      <c r="X52" s="159">
        <f t="shared" ref="X52:X54" si="118">J52+P52+V52</f>
        <v>0</v>
      </c>
      <c r="Y52" s="159">
        <f t="shared" si="81"/>
        <v>0</v>
      </c>
      <c r="Z52" s="160" t="str">
        <f t="shared" si="82"/>
        <v>#DIV/0!</v>
      </c>
      <c r="AA52" s="161"/>
      <c r="AB52" s="162"/>
      <c r="AC52" s="163"/>
      <c r="AD52" s="163"/>
      <c r="AE52" s="163"/>
      <c r="AF52" s="163"/>
      <c r="AG52" s="163"/>
    </row>
    <row r="53" ht="30.0" customHeight="1">
      <c r="A53" s="151" t="s">
        <v>80</v>
      </c>
      <c r="B53" s="152" t="s">
        <v>148</v>
      </c>
      <c r="C53" s="153" t="s">
        <v>149</v>
      </c>
      <c r="D53" s="154" t="s">
        <v>141</v>
      </c>
      <c r="E53" s="155"/>
      <c r="F53" s="156"/>
      <c r="G53" s="157">
        <f t="shared" si="111"/>
        <v>0</v>
      </c>
      <c r="H53" s="155"/>
      <c r="I53" s="156"/>
      <c r="J53" s="157">
        <f t="shared" si="112"/>
        <v>0</v>
      </c>
      <c r="K53" s="155"/>
      <c r="L53" s="156"/>
      <c r="M53" s="157">
        <f t="shared" si="113"/>
        <v>0</v>
      </c>
      <c r="N53" s="155"/>
      <c r="O53" s="156"/>
      <c r="P53" s="157">
        <f t="shared" si="114"/>
        <v>0</v>
      </c>
      <c r="Q53" s="155"/>
      <c r="R53" s="156"/>
      <c r="S53" s="157">
        <f t="shared" si="115"/>
        <v>0</v>
      </c>
      <c r="T53" s="155"/>
      <c r="U53" s="156"/>
      <c r="V53" s="157">
        <f t="shared" si="116"/>
        <v>0</v>
      </c>
      <c r="W53" s="158">
        <f t="shared" si="117"/>
        <v>0</v>
      </c>
      <c r="X53" s="159">
        <f t="shared" si="118"/>
        <v>0</v>
      </c>
      <c r="Y53" s="159">
        <f t="shared" si="81"/>
        <v>0</v>
      </c>
      <c r="Z53" s="160" t="str">
        <f t="shared" si="82"/>
        <v>#DIV/0!</v>
      </c>
      <c r="AA53" s="161"/>
      <c r="AB53" s="163"/>
      <c r="AC53" s="163"/>
      <c r="AD53" s="163"/>
      <c r="AE53" s="163"/>
      <c r="AF53" s="163"/>
      <c r="AG53" s="163"/>
    </row>
    <row r="54" ht="30.0" customHeight="1">
      <c r="A54" s="164" t="s">
        <v>80</v>
      </c>
      <c r="B54" s="165" t="s">
        <v>150</v>
      </c>
      <c r="C54" s="199" t="s">
        <v>147</v>
      </c>
      <c r="D54" s="166" t="s">
        <v>141</v>
      </c>
      <c r="E54" s="181"/>
      <c r="F54" s="182"/>
      <c r="G54" s="183">
        <f t="shared" si="111"/>
        <v>0</v>
      </c>
      <c r="H54" s="181"/>
      <c r="I54" s="182"/>
      <c r="J54" s="183">
        <f t="shared" si="112"/>
        <v>0</v>
      </c>
      <c r="K54" s="181"/>
      <c r="L54" s="182"/>
      <c r="M54" s="183">
        <f t="shared" si="113"/>
        <v>0</v>
      </c>
      <c r="N54" s="181"/>
      <c r="O54" s="182"/>
      <c r="P54" s="183">
        <f t="shared" si="114"/>
        <v>0</v>
      </c>
      <c r="Q54" s="181"/>
      <c r="R54" s="182"/>
      <c r="S54" s="183">
        <f t="shared" si="115"/>
        <v>0</v>
      </c>
      <c r="T54" s="181"/>
      <c r="U54" s="182"/>
      <c r="V54" s="183">
        <f t="shared" si="116"/>
        <v>0</v>
      </c>
      <c r="W54" s="170">
        <f t="shared" si="117"/>
        <v>0</v>
      </c>
      <c r="X54" s="159">
        <f t="shared" si="118"/>
        <v>0</v>
      </c>
      <c r="Y54" s="159">
        <f t="shared" si="81"/>
        <v>0</v>
      </c>
      <c r="Z54" s="160" t="str">
        <f t="shared" si="82"/>
        <v>#DIV/0!</v>
      </c>
      <c r="AA54" s="184"/>
      <c r="AB54" s="163"/>
      <c r="AC54" s="163"/>
      <c r="AD54" s="163"/>
      <c r="AE54" s="163"/>
      <c r="AF54" s="163"/>
      <c r="AG54" s="163"/>
    </row>
    <row r="55" ht="30.0" customHeight="1">
      <c r="A55" s="201" t="s">
        <v>151</v>
      </c>
      <c r="B55" s="202"/>
      <c r="C55" s="203"/>
      <c r="D55" s="204"/>
      <c r="E55" s="208">
        <f>E51+E47+E43</f>
        <v>0</v>
      </c>
      <c r="F55" s="224"/>
      <c r="G55" s="207">
        <f t="shared" ref="G55:H55" si="119">G51+G47+G43</f>
        <v>0</v>
      </c>
      <c r="H55" s="208">
        <f t="shared" si="119"/>
        <v>0</v>
      </c>
      <c r="I55" s="224"/>
      <c r="J55" s="207">
        <f t="shared" ref="J55:K55" si="120">J51+J47+J43</f>
        <v>0</v>
      </c>
      <c r="K55" s="225">
        <f t="shared" si="120"/>
        <v>0</v>
      </c>
      <c r="L55" s="224"/>
      <c r="M55" s="207">
        <f t="shared" ref="M55:N55" si="121">M51+M47+M43</f>
        <v>0</v>
      </c>
      <c r="N55" s="225">
        <f t="shared" si="121"/>
        <v>0</v>
      </c>
      <c r="O55" s="224"/>
      <c r="P55" s="207">
        <f t="shared" ref="P55:Q55" si="122">P51+P47+P43</f>
        <v>0</v>
      </c>
      <c r="Q55" s="225">
        <f t="shared" si="122"/>
        <v>0</v>
      </c>
      <c r="R55" s="224"/>
      <c r="S55" s="207">
        <f t="shared" ref="S55:T55" si="123">S51+S47+S43</f>
        <v>0</v>
      </c>
      <c r="T55" s="225">
        <f t="shared" si="123"/>
        <v>0</v>
      </c>
      <c r="U55" s="224"/>
      <c r="V55" s="207">
        <f t="shared" ref="V55:X55" si="124">V51+V47+V43</f>
        <v>0</v>
      </c>
      <c r="W55" s="226">
        <f t="shared" si="124"/>
        <v>0</v>
      </c>
      <c r="X55" s="226">
        <f t="shared" si="124"/>
        <v>0</v>
      </c>
      <c r="Y55" s="226">
        <f t="shared" si="81"/>
        <v>0</v>
      </c>
      <c r="Z55" s="226" t="str">
        <f t="shared" si="82"/>
        <v>#DIV/0!</v>
      </c>
      <c r="AA55" s="212"/>
      <c r="AB55" s="9"/>
      <c r="AC55" s="9"/>
      <c r="AD55" s="9"/>
      <c r="AE55" s="9"/>
      <c r="AF55" s="9"/>
      <c r="AG55" s="9"/>
    </row>
    <row r="56" ht="30.0" customHeight="1">
      <c r="A56" s="213" t="s">
        <v>75</v>
      </c>
      <c r="B56" s="214">
        <v>3.0</v>
      </c>
      <c r="C56" s="215" t="s">
        <v>152</v>
      </c>
      <c r="D56" s="216"/>
      <c r="E56" s="137"/>
      <c r="F56" s="137"/>
      <c r="G56" s="137"/>
      <c r="H56" s="137"/>
      <c r="I56" s="137"/>
      <c r="J56" s="137"/>
      <c r="K56" s="137"/>
      <c r="L56" s="137"/>
      <c r="M56" s="137"/>
      <c r="N56" s="137"/>
      <c r="O56" s="137"/>
      <c r="P56" s="137"/>
      <c r="Q56" s="137"/>
      <c r="R56" s="137"/>
      <c r="S56" s="137"/>
      <c r="T56" s="137"/>
      <c r="U56" s="137"/>
      <c r="V56" s="137"/>
      <c r="W56" s="138"/>
      <c r="X56" s="138"/>
      <c r="Y56" s="138"/>
      <c r="Z56" s="138"/>
      <c r="AA56" s="139"/>
      <c r="AB56" s="9"/>
      <c r="AC56" s="9"/>
      <c r="AD56" s="9"/>
      <c r="AE56" s="9"/>
      <c r="AF56" s="9"/>
      <c r="AG56" s="9"/>
    </row>
    <row r="57" ht="45.0" customHeight="1">
      <c r="A57" s="140" t="s">
        <v>77</v>
      </c>
      <c r="B57" s="190" t="s">
        <v>153</v>
      </c>
      <c r="C57" s="142" t="s">
        <v>154</v>
      </c>
      <c r="D57" s="143"/>
      <c r="E57" s="144">
        <f>SUM(E58:E75)</f>
        <v>561</v>
      </c>
      <c r="F57" s="145"/>
      <c r="G57" s="146">
        <f t="shared" ref="G57:H57" si="125">SUM(G58:G75)</f>
        <v>32791</v>
      </c>
      <c r="H57" s="144">
        <f t="shared" si="125"/>
        <v>561</v>
      </c>
      <c r="I57" s="145"/>
      <c r="J57" s="146">
        <f t="shared" ref="J57:K57" si="126">SUM(J58:J75)</f>
        <v>32791</v>
      </c>
      <c r="K57" s="144">
        <f t="shared" si="126"/>
        <v>0</v>
      </c>
      <c r="L57" s="145"/>
      <c r="M57" s="146">
        <f t="shared" ref="M57:N57" si="127">SUM(M58:M75)</f>
        <v>0</v>
      </c>
      <c r="N57" s="144">
        <f t="shared" si="127"/>
        <v>0</v>
      </c>
      <c r="O57" s="145"/>
      <c r="P57" s="146">
        <f t="shared" ref="P57:Q57" si="128">SUM(P58:P75)</f>
        <v>0</v>
      </c>
      <c r="Q57" s="144">
        <f t="shared" si="128"/>
        <v>0</v>
      </c>
      <c r="R57" s="145"/>
      <c r="S57" s="146">
        <f t="shared" ref="S57:T57" si="129">SUM(S58:S75)</f>
        <v>0</v>
      </c>
      <c r="T57" s="144">
        <f t="shared" si="129"/>
        <v>0</v>
      </c>
      <c r="U57" s="145"/>
      <c r="V57" s="146">
        <f t="shared" ref="V57:X57" si="130">SUM(V58:V75)</f>
        <v>0</v>
      </c>
      <c r="W57" s="146">
        <f t="shared" si="130"/>
        <v>32791</v>
      </c>
      <c r="X57" s="146">
        <f t="shared" si="130"/>
        <v>32791</v>
      </c>
      <c r="Y57" s="147">
        <f t="shared" ref="Y57:Y79" si="131">W57-X57</f>
        <v>0</v>
      </c>
      <c r="Z57" s="148">
        <f t="shared" ref="Z57:Z79" si="132">Y57/W57</f>
        <v>0</v>
      </c>
      <c r="AA57" s="149"/>
      <c r="AB57" s="150"/>
      <c r="AC57" s="150"/>
      <c r="AD57" s="150"/>
      <c r="AE57" s="150"/>
      <c r="AF57" s="150"/>
      <c r="AG57" s="150"/>
    </row>
    <row r="58" ht="30.0" customHeight="1">
      <c r="A58" s="151" t="s">
        <v>80</v>
      </c>
      <c r="B58" s="152" t="s">
        <v>155</v>
      </c>
      <c r="C58" s="222" t="s">
        <v>156</v>
      </c>
      <c r="D58" s="154" t="s">
        <v>134</v>
      </c>
      <c r="E58" s="155">
        <v>1.0</v>
      </c>
      <c r="F58" s="156">
        <v>2946.0</v>
      </c>
      <c r="G58" s="157">
        <f t="shared" ref="G58:G75" si="133">E58*F58</f>
        <v>2946</v>
      </c>
      <c r="H58" s="155">
        <f t="shared" ref="H58:H63" si="134">E58</f>
        <v>1</v>
      </c>
      <c r="I58" s="156">
        <f>G58</f>
        <v>2946</v>
      </c>
      <c r="J58" s="157">
        <f t="shared" ref="J58:J75" si="135">H58*I58</f>
        <v>2946</v>
      </c>
      <c r="K58" s="155"/>
      <c r="L58" s="156"/>
      <c r="M58" s="157">
        <f>K58*L58</f>
        <v>0</v>
      </c>
      <c r="N58" s="155"/>
      <c r="O58" s="156"/>
      <c r="P58" s="157">
        <f>N58*O58</f>
        <v>0</v>
      </c>
      <c r="Q58" s="155"/>
      <c r="R58" s="156"/>
      <c r="S58" s="157">
        <f>Q58*R58</f>
        <v>0</v>
      </c>
      <c r="T58" s="155"/>
      <c r="U58" s="156"/>
      <c r="V58" s="157">
        <f>T58*U58</f>
        <v>0</v>
      </c>
      <c r="W58" s="158">
        <f t="shared" ref="W58:W78" si="136">G58+M58+S58</f>
        <v>2946</v>
      </c>
      <c r="X58" s="159">
        <f t="shared" ref="X58:X75" si="137">J58+P58+V58</f>
        <v>2946</v>
      </c>
      <c r="Y58" s="159">
        <f t="shared" si="131"/>
        <v>0</v>
      </c>
      <c r="Z58" s="160">
        <f t="shared" si="132"/>
        <v>0</v>
      </c>
      <c r="AA58" s="161"/>
      <c r="AB58" s="163"/>
      <c r="AC58" s="163"/>
      <c r="AD58" s="163"/>
      <c r="AE58" s="163"/>
      <c r="AF58" s="163"/>
      <c r="AG58" s="163"/>
    </row>
    <row r="59" ht="30.0" customHeight="1">
      <c r="A59" s="151" t="s">
        <v>80</v>
      </c>
      <c r="B59" s="152" t="s">
        <v>157</v>
      </c>
      <c r="C59" s="222" t="s">
        <v>158</v>
      </c>
      <c r="D59" s="154" t="s">
        <v>134</v>
      </c>
      <c r="E59" s="155">
        <v>1.0</v>
      </c>
      <c r="F59" s="156">
        <v>2430.0</v>
      </c>
      <c r="G59" s="157">
        <f t="shared" si="133"/>
        <v>2430</v>
      </c>
      <c r="H59" s="155">
        <f t="shared" si="134"/>
        <v>1</v>
      </c>
      <c r="I59" s="156">
        <v>1500.0</v>
      </c>
      <c r="J59" s="157">
        <f t="shared" si="135"/>
        <v>1500</v>
      </c>
      <c r="K59" s="155"/>
      <c r="L59" s="156"/>
      <c r="M59" s="157"/>
      <c r="N59" s="155"/>
      <c r="O59" s="156"/>
      <c r="P59" s="157"/>
      <c r="Q59" s="155"/>
      <c r="R59" s="156"/>
      <c r="S59" s="157"/>
      <c r="T59" s="155"/>
      <c r="U59" s="156"/>
      <c r="V59" s="157"/>
      <c r="W59" s="158">
        <f t="shared" si="136"/>
        <v>2430</v>
      </c>
      <c r="X59" s="159">
        <f t="shared" si="137"/>
        <v>1500</v>
      </c>
      <c r="Y59" s="159">
        <f t="shared" si="131"/>
        <v>930</v>
      </c>
      <c r="Z59" s="160">
        <f t="shared" si="132"/>
        <v>0.3827160494</v>
      </c>
      <c r="AA59" s="161"/>
      <c r="AB59" s="163"/>
      <c r="AC59" s="163"/>
      <c r="AD59" s="163"/>
      <c r="AE59" s="163"/>
      <c r="AF59" s="163"/>
      <c r="AG59" s="163"/>
    </row>
    <row r="60" ht="30.0" customHeight="1">
      <c r="A60" s="151" t="s">
        <v>80</v>
      </c>
      <c r="B60" s="152" t="s">
        <v>159</v>
      </c>
      <c r="C60" s="222" t="s">
        <v>160</v>
      </c>
      <c r="D60" s="166" t="s">
        <v>134</v>
      </c>
      <c r="E60" s="155">
        <v>1.0</v>
      </c>
      <c r="F60" s="156">
        <v>2190.0</v>
      </c>
      <c r="G60" s="169">
        <f t="shared" si="133"/>
        <v>2190</v>
      </c>
      <c r="H60" s="155">
        <f t="shared" si="134"/>
        <v>1</v>
      </c>
      <c r="I60" s="156">
        <v>1550.0</v>
      </c>
      <c r="J60" s="157">
        <f t="shared" si="135"/>
        <v>1550</v>
      </c>
      <c r="K60" s="155"/>
      <c r="L60" s="156"/>
      <c r="M60" s="157"/>
      <c r="N60" s="155"/>
      <c r="O60" s="156"/>
      <c r="P60" s="157"/>
      <c r="Q60" s="155"/>
      <c r="R60" s="156"/>
      <c r="S60" s="157"/>
      <c r="T60" s="155"/>
      <c r="U60" s="156"/>
      <c r="V60" s="157"/>
      <c r="W60" s="158">
        <f t="shared" si="136"/>
        <v>2190</v>
      </c>
      <c r="X60" s="159">
        <f t="shared" si="137"/>
        <v>1550</v>
      </c>
      <c r="Y60" s="159">
        <f t="shared" si="131"/>
        <v>640</v>
      </c>
      <c r="Z60" s="160">
        <f t="shared" si="132"/>
        <v>0.2922374429</v>
      </c>
      <c r="AA60" s="161"/>
      <c r="AB60" s="163"/>
      <c r="AC60" s="163"/>
      <c r="AD60" s="163"/>
      <c r="AE60" s="163"/>
      <c r="AF60" s="163"/>
      <c r="AG60" s="163"/>
    </row>
    <row r="61" ht="30.0" customHeight="1">
      <c r="A61" s="151" t="s">
        <v>80</v>
      </c>
      <c r="B61" s="152" t="s">
        <v>161</v>
      </c>
      <c r="C61" s="222" t="s">
        <v>162</v>
      </c>
      <c r="D61" s="166" t="s">
        <v>134</v>
      </c>
      <c r="E61" s="155">
        <v>1.0</v>
      </c>
      <c r="F61" s="156">
        <v>2220.0</v>
      </c>
      <c r="G61" s="169">
        <f t="shared" si="133"/>
        <v>2220</v>
      </c>
      <c r="H61" s="155">
        <f t="shared" si="134"/>
        <v>1</v>
      </c>
      <c r="I61" s="156">
        <v>2220.0</v>
      </c>
      <c r="J61" s="157">
        <f t="shared" si="135"/>
        <v>2220</v>
      </c>
      <c r="K61" s="155"/>
      <c r="L61" s="156"/>
      <c r="M61" s="157"/>
      <c r="N61" s="155"/>
      <c r="O61" s="156"/>
      <c r="P61" s="157"/>
      <c r="Q61" s="155"/>
      <c r="R61" s="156"/>
      <c r="S61" s="157"/>
      <c r="T61" s="155"/>
      <c r="U61" s="156"/>
      <c r="V61" s="157"/>
      <c r="W61" s="158">
        <f t="shared" si="136"/>
        <v>2220</v>
      </c>
      <c r="X61" s="159">
        <f t="shared" si="137"/>
        <v>2220</v>
      </c>
      <c r="Y61" s="159">
        <f t="shared" si="131"/>
        <v>0</v>
      </c>
      <c r="Z61" s="160">
        <f t="shared" si="132"/>
        <v>0</v>
      </c>
      <c r="AA61" s="161"/>
      <c r="AB61" s="163"/>
      <c r="AC61" s="163"/>
      <c r="AD61" s="163"/>
      <c r="AE61" s="163"/>
      <c r="AF61" s="163"/>
      <c r="AG61" s="163"/>
    </row>
    <row r="62" ht="30.0" customHeight="1">
      <c r="A62" s="151" t="s">
        <v>80</v>
      </c>
      <c r="B62" s="152" t="s">
        <v>163</v>
      </c>
      <c r="C62" s="222" t="s">
        <v>164</v>
      </c>
      <c r="D62" s="166" t="s">
        <v>134</v>
      </c>
      <c r="E62" s="155">
        <v>4.0</v>
      </c>
      <c r="F62" s="156">
        <v>279.0</v>
      </c>
      <c r="G62" s="169">
        <f t="shared" si="133"/>
        <v>1116</v>
      </c>
      <c r="H62" s="155">
        <f t="shared" si="134"/>
        <v>4</v>
      </c>
      <c r="I62" s="156">
        <v>300.0</v>
      </c>
      <c r="J62" s="157">
        <f t="shared" si="135"/>
        <v>1200</v>
      </c>
      <c r="K62" s="155"/>
      <c r="L62" s="156"/>
      <c r="M62" s="157"/>
      <c r="N62" s="155"/>
      <c r="O62" s="156"/>
      <c r="P62" s="157"/>
      <c r="Q62" s="155"/>
      <c r="R62" s="156"/>
      <c r="S62" s="157"/>
      <c r="T62" s="155"/>
      <c r="U62" s="156"/>
      <c r="V62" s="157"/>
      <c r="W62" s="158">
        <f t="shared" si="136"/>
        <v>1116</v>
      </c>
      <c r="X62" s="159">
        <f t="shared" si="137"/>
        <v>1200</v>
      </c>
      <c r="Y62" s="159">
        <f t="shared" si="131"/>
        <v>-84</v>
      </c>
      <c r="Z62" s="160">
        <f t="shared" si="132"/>
        <v>-0.0752688172</v>
      </c>
      <c r="AA62" s="161"/>
      <c r="AB62" s="163"/>
      <c r="AC62" s="163"/>
      <c r="AD62" s="163"/>
      <c r="AE62" s="163"/>
      <c r="AF62" s="163"/>
      <c r="AG62" s="163"/>
    </row>
    <row r="63" ht="30.0" customHeight="1">
      <c r="A63" s="151" t="s">
        <v>80</v>
      </c>
      <c r="B63" s="152" t="s">
        <v>165</v>
      </c>
      <c r="C63" s="222" t="s">
        <v>166</v>
      </c>
      <c r="D63" s="166" t="s">
        <v>134</v>
      </c>
      <c r="E63" s="155">
        <v>10.0</v>
      </c>
      <c r="F63" s="156">
        <v>700.0</v>
      </c>
      <c r="G63" s="169">
        <f t="shared" si="133"/>
        <v>7000</v>
      </c>
      <c r="H63" s="155">
        <f t="shared" si="134"/>
        <v>10</v>
      </c>
      <c r="I63" s="156">
        <v>700.0</v>
      </c>
      <c r="J63" s="157">
        <f t="shared" si="135"/>
        <v>7000</v>
      </c>
      <c r="K63" s="155"/>
      <c r="L63" s="156"/>
      <c r="M63" s="157"/>
      <c r="N63" s="155"/>
      <c r="O63" s="156"/>
      <c r="P63" s="157"/>
      <c r="Q63" s="155"/>
      <c r="R63" s="156"/>
      <c r="S63" s="157"/>
      <c r="T63" s="155"/>
      <c r="U63" s="156"/>
      <c r="V63" s="157"/>
      <c r="W63" s="158">
        <f t="shared" si="136"/>
        <v>7000</v>
      </c>
      <c r="X63" s="159">
        <f t="shared" si="137"/>
        <v>7000</v>
      </c>
      <c r="Y63" s="159">
        <f t="shared" si="131"/>
        <v>0</v>
      </c>
      <c r="Z63" s="160">
        <f t="shared" si="132"/>
        <v>0</v>
      </c>
      <c r="AA63" s="161"/>
      <c r="AB63" s="163"/>
      <c r="AC63" s="163"/>
      <c r="AD63" s="163"/>
      <c r="AE63" s="163"/>
      <c r="AF63" s="163"/>
      <c r="AG63" s="163"/>
    </row>
    <row r="64" ht="30.0" customHeight="1">
      <c r="A64" s="151" t="s">
        <v>80</v>
      </c>
      <c r="B64" s="152" t="s">
        <v>167</v>
      </c>
      <c r="C64" s="227" t="s">
        <v>168</v>
      </c>
      <c r="D64" s="166" t="s">
        <v>134</v>
      </c>
      <c r="E64" s="228">
        <v>1.0</v>
      </c>
      <c r="F64" s="229">
        <v>222.0</v>
      </c>
      <c r="G64" s="169">
        <f t="shared" si="133"/>
        <v>222</v>
      </c>
      <c r="H64" s="155">
        <v>1.0</v>
      </c>
      <c r="I64" s="156">
        <v>230.0</v>
      </c>
      <c r="J64" s="157">
        <f t="shared" si="135"/>
        <v>230</v>
      </c>
      <c r="K64" s="155"/>
      <c r="L64" s="156"/>
      <c r="M64" s="157"/>
      <c r="N64" s="155"/>
      <c r="O64" s="156"/>
      <c r="P64" s="157"/>
      <c r="Q64" s="155"/>
      <c r="R64" s="156"/>
      <c r="S64" s="157"/>
      <c r="T64" s="155"/>
      <c r="U64" s="156"/>
      <c r="V64" s="157"/>
      <c r="W64" s="158">
        <f t="shared" si="136"/>
        <v>222</v>
      </c>
      <c r="X64" s="159">
        <f t="shared" si="137"/>
        <v>230</v>
      </c>
      <c r="Y64" s="159">
        <f t="shared" si="131"/>
        <v>-8</v>
      </c>
      <c r="Z64" s="160">
        <f t="shared" si="132"/>
        <v>-0.03603603604</v>
      </c>
      <c r="AA64" s="161"/>
      <c r="AB64" s="163"/>
      <c r="AC64" s="163"/>
      <c r="AD64" s="163"/>
      <c r="AE64" s="163"/>
      <c r="AF64" s="163"/>
      <c r="AG64" s="163"/>
    </row>
    <row r="65" ht="30.0" customHeight="1">
      <c r="A65" s="151" t="s">
        <v>80</v>
      </c>
      <c r="B65" s="152" t="s">
        <v>169</v>
      </c>
      <c r="C65" s="227" t="s">
        <v>170</v>
      </c>
      <c r="D65" s="166" t="s">
        <v>134</v>
      </c>
      <c r="E65" s="228">
        <v>2.0</v>
      </c>
      <c r="F65" s="229">
        <v>242.0</v>
      </c>
      <c r="G65" s="169">
        <f t="shared" si="133"/>
        <v>484</v>
      </c>
      <c r="H65" s="155">
        <v>2.0</v>
      </c>
      <c r="I65" s="156">
        <v>260.0</v>
      </c>
      <c r="J65" s="157">
        <f t="shared" si="135"/>
        <v>520</v>
      </c>
      <c r="K65" s="155"/>
      <c r="L65" s="156"/>
      <c r="M65" s="157"/>
      <c r="N65" s="155"/>
      <c r="O65" s="156"/>
      <c r="P65" s="157"/>
      <c r="Q65" s="155"/>
      <c r="R65" s="156"/>
      <c r="S65" s="157"/>
      <c r="T65" s="155"/>
      <c r="U65" s="156"/>
      <c r="V65" s="157"/>
      <c r="W65" s="158">
        <f t="shared" si="136"/>
        <v>484</v>
      </c>
      <c r="X65" s="159">
        <f t="shared" si="137"/>
        <v>520</v>
      </c>
      <c r="Y65" s="159">
        <f t="shared" si="131"/>
        <v>-36</v>
      </c>
      <c r="Z65" s="160">
        <f t="shared" si="132"/>
        <v>-0.07438016529</v>
      </c>
      <c r="AA65" s="161"/>
      <c r="AB65" s="163"/>
      <c r="AC65" s="163"/>
      <c r="AD65" s="163"/>
      <c r="AE65" s="163"/>
      <c r="AF65" s="163"/>
      <c r="AG65" s="163"/>
    </row>
    <row r="66" ht="30.0" customHeight="1">
      <c r="A66" s="151" t="s">
        <v>80</v>
      </c>
      <c r="B66" s="152" t="s">
        <v>171</v>
      </c>
      <c r="C66" s="227" t="s">
        <v>172</v>
      </c>
      <c r="D66" s="166" t="s">
        <v>134</v>
      </c>
      <c r="E66" s="228">
        <v>2.0</v>
      </c>
      <c r="F66" s="229">
        <v>141.0</v>
      </c>
      <c r="G66" s="169">
        <f t="shared" si="133"/>
        <v>282</v>
      </c>
      <c r="H66" s="155">
        <v>2.0</v>
      </c>
      <c r="I66" s="156">
        <v>180.0</v>
      </c>
      <c r="J66" s="157">
        <f t="shared" si="135"/>
        <v>360</v>
      </c>
      <c r="K66" s="155"/>
      <c r="L66" s="156"/>
      <c r="M66" s="157"/>
      <c r="N66" s="155"/>
      <c r="O66" s="156"/>
      <c r="P66" s="157"/>
      <c r="Q66" s="155"/>
      <c r="R66" s="156"/>
      <c r="S66" s="157"/>
      <c r="T66" s="155"/>
      <c r="U66" s="156"/>
      <c r="V66" s="157"/>
      <c r="W66" s="158">
        <f t="shared" si="136"/>
        <v>282</v>
      </c>
      <c r="X66" s="159">
        <f t="shared" si="137"/>
        <v>360</v>
      </c>
      <c r="Y66" s="159">
        <f t="shared" si="131"/>
        <v>-78</v>
      </c>
      <c r="Z66" s="160">
        <f t="shared" si="132"/>
        <v>-0.2765957447</v>
      </c>
      <c r="AA66" s="161"/>
      <c r="AB66" s="163"/>
      <c r="AC66" s="163"/>
      <c r="AD66" s="163"/>
      <c r="AE66" s="163"/>
      <c r="AF66" s="163"/>
      <c r="AG66" s="163"/>
    </row>
    <row r="67" ht="30.0" customHeight="1">
      <c r="A67" s="151" t="s">
        <v>80</v>
      </c>
      <c r="B67" s="152" t="s">
        <v>173</v>
      </c>
      <c r="C67" s="227" t="s">
        <v>174</v>
      </c>
      <c r="D67" s="166" t="s">
        <v>134</v>
      </c>
      <c r="E67" s="228">
        <v>5.0</v>
      </c>
      <c r="F67" s="229">
        <v>591.0</v>
      </c>
      <c r="G67" s="169">
        <f t="shared" si="133"/>
        <v>2955</v>
      </c>
      <c r="H67" s="155">
        <v>5.0</v>
      </c>
      <c r="I67" s="156">
        <v>600.0</v>
      </c>
      <c r="J67" s="157">
        <f t="shared" si="135"/>
        <v>3000</v>
      </c>
      <c r="K67" s="155"/>
      <c r="L67" s="156"/>
      <c r="M67" s="157"/>
      <c r="N67" s="155"/>
      <c r="O67" s="156"/>
      <c r="P67" s="157"/>
      <c r="Q67" s="155"/>
      <c r="R67" s="156"/>
      <c r="S67" s="157"/>
      <c r="T67" s="155"/>
      <c r="U67" s="156"/>
      <c r="V67" s="157"/>
      <c r="W67" s="158">
        <f t="shared" si="136"/>
        <v>2955</v>
      </c>
      <c r="X67" s="159">
        <f t="shared" si="137"/>
        <v>3000</v>
      </c>
      <c r="Y67" s="159">
        <f t="shared" si="131"/>
        <v>-45</v>
      </c>
      <c r="Z67" s="160">
        <f t="shared" si="132"/>
        <v>-0.0152284264</v>
      </c>
      <c r="AA67" s="161"/>
      <c r="AB67" s="163"/>
      <c r="AC67" s="163"/>
      <c r="AD67" s="163"/>
      <c r="AE67" s="163"/>
      <c r="AF67" s="163"/>
      <c r="AG67" s="163"/>
    </row>
    <row r="68" ht="30.0" customHeight="1">
      <c r="A68" s="151" t="s">
        <v>80</v>
      </c>
      <c r="B68" s="152" t="s">
        <v>175</v>
      </c>
      <c r="C68" s="227" t="s">
        <v>176</v>
      </c>
      <c r="D68" s="166" t="s">
        <v>134</v>
      </c>
      <c r="E68" s="228">
        <v>5.0</v>
      </c>
      <c r="F68" s="229">
        <v>525.0</v>
      </c>
      <c r="G68" s="169">
        <f t="shared" si="133"/>
        <v>2625</v>
      </c>
      <c r="H68" s="155">
        <v>5.0</v>
      </c>
      <c r="I68" s="156">
        <v>600.0</v>
      </c>
      <c r="J68" s="157">
        <f t="shared" si="135"/>
        <v>3000</v>
      </c>
      <c r="K68" s="155"/>
      <c r="L68" s="156"/>
      <c r="M68" s="157"/>
      <c r="N68" s="155"/>
      <c r="O68" s="156"/>
      <c r="P68" s="157"/>
      <c r="Q68" s="155"/>
      <c r="R68" s="156"/>
      <c r="S68" s="157"/>
      <c r="T68" s="155"/>
      <c r="U68" s="156"/>
      <c r="V68" s="157"/>
      <c r="W68" s="158">
        <f t="shared" si="136"/>
        <v>2625</v>
      </c>
      <c r="X68" s="159">
        <f t="shared" si="137"/>
        <v>3000</v>
      </c>
      <c r="Y68" s="159">
        <f t="shared" si="131"/>
        <v>-375</v>
      </c>
      <c r="Z68" s="160">
        <f t="shared" si="132"/>
        <v>-0.1428571429</v>
      </c>
      <c r="AA68" s="161"/>
      <c r="AB68" s="163"/>
      <c r="AC68" s="163"/>
      <c r="AD68" s="163"/>
      <c r="AE68" s="163"/>
      <c r="AF68" s="163"/>
      <c r="AG68" s="163"/>
    </row>
    <row r="69" ht="30.0" customHeight="1">
      <c r="A69" s="151" t="s">
        <v>80</v>
      </c>
      <c r="B69" s="152" t="s">
        <v>177</v>
      </c>
      <c r="C69" s="227" t="s">
        <v>178</v>
      </c>
      <c r="D69" s="166" t="s">
        <v>134</v>
      </c>
      <c r="E69" s="228">
        <v>2.0</v>
      </c>
      <c r="F69" s="229">
        <v>315.0</v>
      </c>
      <c r="G69" s="169">
        <f t="shared" si="133"/>
        <v>630</v>
      </c>
      <c r="H69" s="155">
        <v>2.0</v>
      </c>
      <c r="I69" s="156">
        <v>320.0</v>
      </c>
      <c r="J69" s="157">
        <f t="shared" si="135"/>
        <v>640</v>
      </c>
      <c r="K69" s="155"/>
      <c r="L69" s="156"/>
      <c r="M69" s="157"/>
      <c r="N69" s="155"/>
      <c r="O69" s="156"/>
      <c r="P69" s="157"/>
      <c r="Q69" s="155"/>
      <c r="R69" s="156"/>
      <c r="S69" s="157"/>
      <c r="T69" s="155"/>
      <c r="U69" s="156"/>
      <c r="V69" s="157"/>
      <c r="W69" s="158">
        <f t="shared" si="136"/>
        <v>630</v>
      </c>
      <c r="X69" s="159">
        <f t="shared" si="137"/>
        <v>640</v>
      </c>
      <c r="Y69" s="159">
        <f t="shared" si="131"/>
        <v>-10</v>
      </c>
      <c r="Z69" s="160">
        <f t="shared" si="132"/>
        <v>-0.01587301587</v>
      </c>
      <c r="AA69" s="161"/>
      <c r="AB69" s="163"/>
      <c r="AC69" s="163"/>
      <c r="AD69" s="163"/>
      <c r="AE69" s="163"/>
      <c r="AF69" s="163"/>
      <c r="AG69" s="163"/>
    </row>
    <row r="70" ht="30.0" customHeight="1">
      <c r="A70" s="151" t="s">
        <v>80</v>
      </c>
      <c r="B70" s="152" t="s">
        <v>179</v>
      </c>
      <c r="C70" s="227" t="s">
        <v>180</v>
      </c>
      <c r="D70" s="166" t="s">
        <v>134</v>
      </c>
      <c r="E70" s="228">
        <v>2.0</v>
      </c>
      <c r="F70" s="229">
        <v>195.0</v>
      </c>
      <c r="G70" s="169">
        <f t="shared" si="133"/>
        <v>390</v>
      </c>
      <c r="H70" s="155">
        <v>2.0</v>
      </c>
      <c r="I70" s="156">
        <v>250.0</v>
      </c>
      <c r="J70" s="157">
        <f t="shared" si="135"/>
        <v>500</v>
      </c>
      <c r="K70" s="155"/>
      <c r="L70" s="156"/>
      <c r="M70" s="157"/>
      <c r="N70" s="155"/>
      <c r="O70" s="156"/>
      <c r="P70" s="157"/>
      <c r="Q70" s="155"/>
      <c r="R70" s="156"/>
      <c r="S70" s="157"/>
      <c r="T70" s="155"/>
      <c r="U70" s="156"/>
      <c r="V70" s="157"/>
      <c r="W70" s="158">
        <f t="shared" si="136"/>
        <v>390</v>
      </c>
      <c r="X70" s="159">
        <f t="shared" si="137"/>
        <v>500</v>
      </c>
      <c r="Y70" s="159">
        <f t="shared" si="131"/>
        <v>-110</v>
      </c>
      <c r="Z70" s="160">
        <f t="shared" si="132"/>
        <v>-0.2820512821</v>
      </c>
      <c r="AA70" s="161"/>
      <c r="AB70" s="163"/>
      <c r="AC70" s="163"/>
      <c r="AD70" s="163"/>
      <c r="AE70" s="163"/>
      <c r="AF70" s="163"/>
      <c r="AG70" s="163"/>
    </row>
    <row r="71" ht="30.0" customHeight="1">
      <c r="A71" s="151" t="s">
        <v>80</v>
      </c>
      <c r="B71" s="152" t="s">
        <v>181</v>
      </c>
      <c r="C71" s="227" t="s">
        <v>182</v>
      </c>
      <c r="D71" s="166" t="s">
        <v>134</v>
      </c>
      <c r="E71" s="228">
        <v>1.0</v>
      </c>
      <c r="F71" s="229">
        <v>1452.0</v>
      </c>
      <c r="G71" s="169">
        <f t="shared" si="133"/>
        <v>1452</v>
      </c>
      <c r="H71" s="155">
        <v>1.0</v>
      </c>
      <c r="I71" s="156">
        <v>1600.0</v>
      </c>
      <c r="J71" s="157">
        <f t="shared" si="135"/>
        <v>1600</v>
      </c>
      <c r="K71" s="155"/>
      <c r="L71" s="156"/>
      <c r="M71" s="157"/>
      <c r="N71" s="155"/>
      <c r="O71" s="156"/>
      <c r="P71" s="157"/>
      <c r="Q71" s="155"/>
      <c r="R71" s="156"/>
      <c r="S71" s="157"/>
      <c r="T71" s="155"/>
      <c r="U71" s="156"/>
      <c r="V71" s="157"/>
      <c r="W71" s="158">
        <f t="shared" si="136"/>
        <v>1452</v>
      </c>
      <c r="X71" s="159">
        <f t="shared" si="137"/>
        <v>1600</v>
      </c>
      <c r="Y71" s="159">
        <f t="shared" si="131"/>
        <v>-148</v>
      </c>
      <c r="Z71" s="160">
        <f t="shared" si="132"/>
        <v>-0.1019283747</v>
      </c>
      <c r="AA71" s="161"/>
      <c r="AB71" s="163"/>
      <c r="AC71" s="163"/>
      <c r="AD71" s="163"/>
      <c r="AE71" s="163"/>
      <c r="AF71" s="163"/>
      <c r="AG71" s="163"/>
    </row>
    <row r="72" ht="30.0" customHeight="1">
      <c r="A72" s="151" t="s">
        <v>80</v>
      </c>
      <c r="B72" s="152" t="s">
        <v>183</v>
      </c>
      <c r="C72" s="227" t="s">
        <v>184</v>
      </c>
      <c r="D72" s="166" t="s">
        <v>134</v>
      </c>
      <c r="E72" s="228">
        <v>1.0</v>
      </c>
      <c r="F72" s="229">
        <v>669.0</v>
      </c>
      <c r="G72" s="169">
        <f t="shared" si="133"/>
        <v>669</v>
      </c>
      <c r="H72" s="155">
        <v>1.0</v>
      </c>
      <c r="I72" s="156">
        <v>965.0</v>
      </c>
      <c r="J72" s="157">
        <f t="shared" si="135"/>
        <v>965</v>
      </c>
      <c r="K72" s="155"/>
      <c r="L72" s="156"/>
      <c r="M72" s="157"/>
      <c r="N72" s="155"/>
      <c r="O72" s="156"/>
      <c r="P72" s="157"/>
      <c r="Q72" s="155"/>
      <c r="R72" s="156"/>
      <c r="S72" s="157"/>
      <c r="T72" s="155"/>
      <c r="U72" s="156"/>
      <c r="V72" s="157"/>
      <c r="W72" s="158">
        <f t="shared" si="136"/>
        <v>669</v>
      </c>
      <c r="X72" s="159">
        <f t="shared" si="137"/>
        <v>965</v>
      </c>
      <c r="Y72" s="159">
        <f t="shared" si="131"/>
        <v>-296</v>
      </c>
      <c r="Z72" s="160">
        <f t="shared" si="132"/>
        <v>-0.44245142</v>
      </c>
      <c r="AA72" s="161"/>
      <c r="AB72" s="163"/>
      <c r="AC72" s="163"/>
      <c r="AD72" s="163"/>
      <c r="AE72" s="163"/>
      <c r="AF72" s="163"/>
      <c r="AG72" s="163"/>
    </row>
    <row r="73" ht="30.0" customHeight="1">
      <c r="A73" s="151" t="s">
        <v>80</v>
      </c>
      <c r="B73" s="152" t="s">
        <v>185</v>
      </c>
      <c r="C73" s="227" t="s">
        <v>186</v>
      </c>
      <c r="D73" s="166" t="s">
        <v>134</v>
      </c>
      <c r="E73" s="228">
        <v>2.0</v>
      </c>
      <c r="F73" s="229">
        <v>45.0</v>
      </c>
      <c r="G73" s="169">
        <f t="shared" si="133"/>
        <v>90</v>
      </c>
      <c r="H73" s="155">
        <v>2.0</v>
      </c>
      <c r="I73" s="156">
        <v>205.0</v>
      </c>
      <c r="J73" s="157">
        <f t="shared" si="135"/>
        <v>410</v>
      </c>
      <c r="K73" s="155"/>
      <c r="L73" s="156"/>
      <c r="M73" s="157"/>
      <c r="N73" s="155"/>
      <c r="O73" s="156"/>
      <c r="P73" s="157"/>
      <c r="Q73" s="155"/>
      <c r="R73" s="156"/>
      <c r="S73" s="157"/>
      <c r="T73" s="155"/>
      <c r="U73" s="156"/>
      <c r="V73" s="157"/>
      <c r="W73" s="158">
        <f t="shared" si="136"/>
        <v>90</v>
      </c>
      <c r="X73" s="159">
        <f t="shared" si="137"/>
        <v>410</v>
      </c>
      <c r="Y73" s="159">
        <f t="shared" si="131"/>
        <v>-320</v>
      </c>
      <c r="Z73" s="160">
        <f t="shared" si="132"/>
        <v>-3.555555556</v>
      </c>
      <c r="AA73" s="161"/>
      <c r="AB73" s="163"/>
      <c r="AC73" s="163"/>
      <c r="AD73" s="163"/>
      <c r="AE73" s="163"/>
      <c r="AF73" s="163"/>
      <c r="AG73" s="163"/>
    </row>
    <row r="74" ht="30.0" customHeight="1">
      <c r="A74" s="151" t="s">
        <v>80</v>
      </c>
      <c r="B74" s="152" t="s">
        <v>187</v>
      </c>
      <c r="C74" s="227" t="s">
        <v>188</v>
      </c>
      <c r="D74" s="230" t="s">
        <v>134</v>
      </c>
      <c r="E74" s="228">
        <v>20.0</v>
      </c>
      <c r="F74" s="229">
        <v>42.0</v>
      </c>
      <c r="G74" s="169">
        <f t="shared" si="133"/>
        <v>840</v>
      </c>
      <c r="H74" s="155">
        <v>20.0</v>
      </c>
      <c r="I74" s="156">
        <v>45.0</v>
      </c>
      <c r="J74" s="157">
        <f t="shared" si="135"/>
        <v>900</v>
      </c>
      <c r="K74" s="155"/>
      <c r="L74" s="156"/>
      <c r="M74" s="157">
        <f t="shared" ref="M74:M75" si="138">K74*L74</f>
        <v>0</v>
      </c>
      <c r="N74" s="155"/>
      <c r="O74" s="156"/>
      <c r="P74" s="157">
        <f t="shared" ref="P74:P75" si="139">N74*O74</f>
        <v>0</v>
      </c>
      <c r="Q74" s="155"/>
      <c r="R74" s="156"/>
      <c r="S74" s="157">
        <f t="shared" ref="S74:S75" si="140">Q74*R74</f>
        <v>0</v>
      </c>
      <c r="T74" s="155"/>
      <c r="U74" s="156"/>
      <c r="V74" s="157">
        <f t="shared" ref="V74:V75" si="141">T74*U74</f>
        <v>0</v>
      </c>
      <c r="W74" s="158">
        <f t="shared" si="136"/>
        <v>840</v>
      </c>
      <c r="X74" s="159">
        <f t="shared" si="137"/>
        <v>900</v>
      </c>
      <c r="Y74" s="159">
        <f t="shared" si="131"/>
        <v>-60</v>
      </c>
      <c r="Z74" s="160">
        <f t="shared" si="132"/>
        <v>-0.07142857143</v>
      </c>
      <c r="AA74" s="161"/>
      <c r="AB74" s="163"/>
      <c r="AC74" s="163"/>
      <c r="AD74" s="163"/>
      <c r="AE74" s="163"/>
      <c r="AF74" s="163"/>
      <c r="AG74" s="163"/>
    </row>
    <row r="75" ht="30.0" customHeight="1">
      <c r="A75" s="151" t="s">
        <v>80</v>
      </c>
      <c r="B75" s="152" t="s">
        <v>189</v>
      </c>
      <c r="C75" s="227" t="s">
        <v>190</v>
      </c>
      <c r="D75" s="231" t="s">
        <v>191</v>
      </c>
      <c r="E75" s="228">
        <v>500.0</v>
      </c>
      <c r="F75" s="229">
        <v>8.5</v>
      </c>
      <c r="G75" s="169">
        <f t="shared" si="133"/>
        <v>4250</v>
      </c>
      <c r="H75" s="167">
        <v>500.0</v>
      </c>
      <c r="I75" s="168">
        <v>8.5</v>
      </c>
      <c r="J75" s="157">
        <f t="shared" si="135"/>
        <v>4250</v>
      </c>
      <c r="K75" s="167"/>
      <c r="L75" s="168"/>
      <c r="M75" s="169">
        <f t="shared" si="138"/>
        <v>0</v>
      </c>
      <c r="N75" s="167"/>
      <c r="O75" s="168"/>
      <c r="P75" s="169">
        <f t="shared" si="139"/>
        <v>0</v>
      </c>
      <c r="Q75" s="167"/>
      <c r="R75" s="168"/>
      <c r="S75" s="169">
        <f t="shared" si="140"/>
        <v>0</v>
      </c>
      <c r="T75" s="167"/>
      <c r="U75" s="168"/>
      <c r="V75" s="169">
        <f t="shared" si="141"/>
        <v>0</v>
      </c>
      <c r="W75" s="158">
        <f t="shared" si="136"/>
        <v>4250</v>
      </c>
      <c r="X75" s="159">
        <f t="shared" si="137"/>
        <v>4250</v>
      </c>
      <c r="Y75" s="159">
        <f t="shared" si="131"/>
        <v>0</v>
      </c>
      <c r="Z75" s="160">
        <f t="shared" si="132"/>
        <v>0</v>
      </c>
      <c r="AA75" s="171"/>
      <c r="AB75" s="163"/>
      <c r="AC75" s="163"/>
      <c r="AD75" s="163"/>
      <c r="AE75" s="163"/>
      <c r="AF75" s="163"/>
      <c r="AG75" s="163"/>
    </row>
    <row r="76" ht="56.25" customHeight="1">
      <c r="A76" s="140" t="s">
        <v>77</v>
      </c>
      <c r="B76" s="190" t="s">
        <v>192</v>
      </c>
      <c r="C76" s="172" t="s">
        <v>193</v>
      </c>
      <c r="D76" s="173"/>
      <c r="E76" s="174"/>
      <c r="F76" s="175"/>
      <c r="G76" s="176"/>
      <c r="H76" s="174"/>
      <c r="I76" s="175"/>
      <c r="J76" s="176"/>
      <c r="K76" s="174">
        <f>SUM(K77:K78)</f>
        <v>0</v>
      </c>
      <c r="L76" s="175"/>
      <c r="M76" s="176">
        <f t="shared" ref="M76:N76" si="142">SUM(M77:M78)</f>
        <v>0</v>
      </c>
      <c r="N76" s="174">
        <f t="shared" si="142"/>
        <v>0</v>
      </c>
      <c r="O76" s="175"/>
      <c r="P76" s="176">
        <f t="shared" ref="P76:Q76" si="143">SUM(P77:P78)</f>
        <v>0</v>
      </c>
      <c r="Q76" s="174">
        <f t="shared" si="143"/>
        <v>0</v>
      </c>
      <c r="R76" s="175"/>
      <c r="S76" s="176">
        <f t="shared" ref="S76:T76" si="144">SUM(S77:S78)</f>
        <v>0</v>
      </c>
      <c r="T76" s="174">
        <f t="shared" si="144"/>
        <v>0</v>
      </c>
      <c r="U76" s="175"/>
      <c r="V76" s="176">
        <f>SUM(V77:V78)</f>
        <v>0</v>
      </c>
      <c r="W76" s="175">
        <f t="shared" si="136"/>
        <v>0</v>
      </c>
      <c r="X76" s="176">
        <f>SUM(X77:X78)</f>
        <v>0</v>
      </c>
      <c r="Y76" s="176">
        <f t="shared" si="131"/>
        <v>0</v>
      </c>
      <c r="Z76" s="176" t="str">
        <f t="shared" si="132"/>
        <v>#DIV/0!</v>
      </c>
      <c r="AA76" s="178"/>
      <c r="AB76" s="150"/>
      <c r="AC76" s="150"/>
      <c r="AD76" s="150"/>
      <c r="AE76" s="150"/>
      <c r="AF76" s="150"/>
      <c r="AG76" s="150"/>
    </row>
    <row r="77" ht="30.0" customHeight="1">
      <c r="A77" s="151" t="s">
        <v>80</v>
      </c>
      <c r="B77" s="152" t="s">
        <v>194</v>
      </c>
      <c r="C77" s="222" t="s">
        <v>195</v>
      </c>
      <c r="D77" s="154" t="s">
        <v>196</v>
      </c>
      <c r="E77" s="232" t="s">
        <v>197</v>
      </c>
      <c r="F77" s="233"/>
      <c r="G77" s="234"/>
      <c r="H77" s="232" t="s">
        <v>197</v>
      </c>
      <c r="I77" s="235"/>
      <c r="J77" s="236"/>
      <c r="K77" s="155"/>
      <c r="L77" s="156"/>
      <c r="M77" s="157">
        <f t="shared" ref="M77:M78" si="145">K77*L77</f>
        <v>0</v>
      </c>
      <c r="N77" s="155"/>
      <c r="O77" s="156"/>
      <c r="P77" s="157">
        <f t="shared" ref="P77:P78" si="146">N77*O77</f>
        <v>0</v>
      </c>
      <c r="Q77" s="155"/>
      <c r="R77" s="156"/>
      <c r="S77" s="157">
        <f t="shared" ref="S77:S78" si="147">Q77*R77</f>
        <v>0</v>
      </c>
      <c r="T77" s="155"/>
      <c r="U77" s="156"/>
      <c r="V77" s="157">
        <f t="shared" ref="V77:V78" si="148">T77*U77</f>
        <v>0</v>
      </c>
      <c r="W77" s="158">
        <f t="shared" si="136"/>
        <v>0</v>
      </c>
      <c r="X77" s="159">
        <f t="shared" ref="X77:X78" si="149">J77+P77+V77</f>
        <v>0</v>
      </c>
      <c r="Y77" s="159">
        <f t="shared" si="131"/>
        <v>0</v>
      </c>
      <c r="Z77" s="160" t="str">
        <f t="shared" si="132"/>
        <v>#DIV/0!</v>
      </c>
      <c r="AA77" s="161"/>
      <c r="AB77" s="163"/>
      <c r="AC77" s="163"/>
      <c r="AD77" s="163"/>
      <c r="AE77" s="163"/>
      <c r="AF77" s="163"/>
      <c r="AG77" s="163"/>
    </row>
    <row r="78" ht="30.0" customHeight="1">
      <c r="A78" s="164" t="s">
        <v>80</v>
      </c>
      <c r="B78" s="165" t="s">
        <v>198</v>
      </c>
      <c r="C78" s="198" t="s">
        <v>199</v>
      </c>
      <c r="D78" s="166" t="s">
        <v>196</v>
      </c>
      <c r="E78" s="237"/>
      <c r="F78" s="238"/>
      <c r="G78" s="239"/>
      <c r="H78" s="240"/>
      <c r="I78" s="241"/>
      <c r="J78" s="242"/>
      <c r="K78" s="181"/>
      <c r="L78" s="182"/>
      <c r="M78" s="183">
        <f t="shared" si="145"/>
        <v>0</v>
      </c>
      <c r="N78" s="181"/>
      <c r="O78" s="182"/>
      <c r="P78" s="183">
        <f t="shared" si="146"/>
        <v>0</v>
      </c>
      <c r="Q78" s="181"/>
      <c r="R78" s="182"/>
      <c r="S78" s="183">
        <f t="shared" si="147"/>
        <v>0</v>
      </c>
      <c r="T78" s="181"/>
      <c r="U78" s="182"/>
      <c r="V78" s="183">
        <f t="shared" si="148"/>
        <v>0</v>
      </c>
      <c r="W78" s="158">
        <f t="shared" si="136"/>
        <v>0</v>
      </c>
      <c r="X78" s="159">
        <f t="shared" si="149"/>
        <v>0</v>
      </c>
      <c r="Y78" s="200">
        <f t="shared" si="131"/>
        <v>0</v>
      </c>
      <c r="Z78" s="160" t="str">
        <f t="shared" si="132"/>
        <v>#DIV/0!</v>
      </c>
      <c r="AA78" s="184"/>
      <c r="AB78" s="163"/>
      <c r="AC78" s="163"/>
      <c r="AD78" s="163"/>
      <c r="AE78" s="163"/>
      <c r="AF78" s="163"/>
      <c r="AG78" s="163"/>
    </row>
    <row r="79" ht="30.0" customHeight="1">
      <c r="A79" s="201" t="s">
        <v>200</v>
      </c>
      <c r="B79" s="202"/>
      <c r="C79" s="203"/>
      <c r="D79" s="204"/>
      <c r="E79" s="208">
        <f>E57</f>
        <v>561</v>
      </c>
      <c r="F79" s="224"/>
      <c r="G79" s="207">
        <f t="shared" ref="G79:H79" si="150">G57</f>
        <v>32791</v>
      </c>
      <c r="H79" s="208">
        <f t="shared" si="150"/>
        <v>561</v>
      </c>
      <c r="I79" s="224"/>
      <c r="J79" s="207">
        <f>J57</f>
        <v>32791</v>
      </c>
      <c r="K79" s="225">
        <f>K76+K57</f>
        <v>0</v>
      </c>
      <c r="L79" s="224"/>
      <c r="M79" s="207">
        <f t="shared" ref="M79:N79" si="151">M76+M57</f>
        <v>0</v>
      </c>
      <c r="N79" s="225">
        <f t="shared" si="151"/>
        <v>0</v>
      </c>
      <c r="O79" s="224"/>
      <c r="P79" s="207">
        <f t="shared" ref="P79:Q79" si="152">P76+P57</f>
        <v>0</v>
      </c>
      <c r="Q79" s="225">
        <f t="shared" si="152"/>
        <v>0</v>
      </c>
      <c r="R79" s="224"/>
      <c r="S79" s="207">
        <f t="shared" ref="S79:T79" si="153">S76+S57</f>
        <v>0</v>
      </c>
      <c r="T79" s="225">
        <f t="shared" si="153"/>
        <v>0</v>
      </c>
      <c r="U79" s="224"/>
      <c r="V79" s="207">
        <f t="shared" ref="V79:X79" si="154">V76+V57</f>
        <v>0</v>
      </c>
      <c r="W79" s="226">
        <f t="shared" si="154"/>
        <v>32791</v>
      </c>
      <c r="X79" s="226">
        <f t="shared" si="154"/>
        <v>32791</v>
      </c>
      <c r="Y79" s="226">
        <f t="shared" si="131"/>
        <v>0</v>
      </c>
      <c r="Z79" s="226">
        <f t="shared" si="132"/>
        <v>0</v>
      </c>
      <c r="AA79" s="212"/>
      <c r="AB79" s="163"/>
      <c r="AC79" s="163"/>
      <c r="AD79" s="163"/>
      <c r="AE79" s="9"/>
      <c r="AF79" s="9"/>
      <c r="AG79" s="9"/>
    </row>
    <row r="80" ht="30.0" customHeight="1">
      <c r="A80" s="213" t="s">
        <v>75</v>
      </c>
      <c r="B80" s="214">
        <v>4.0</v>
      </c>
      <c r="C80" s="215" t="s">
        <v>201</v>
      </c>
      <c r="D80" s="216"/>
      <c r="E80" s="137"/>
      <c r="F80" s="137"/>
      <c r="G80" s="137"/>
      <c r="H80" s="137"/>
      <c r="I80" s="137"/>
      <c r="J80" s="137"/>
      <c r="K80" s="137"/>
      <c r="L80" s="137"/>
      <c r="M80" s="137"/>
      <c r="N80" s="137"/>
      <c r="O80" s="137"/>
      <c r="P80" s="137"/>
      <c r="Q80" s="137"/>
      <c r="R80" s="137"/>
      <c r="S80" s="137"/>
      <c r="T80" s="137"/>
      <c r="U80" s="137"/>
      <c r="V80" s="137"/>
      <c r="W80" s="138"/>
      <c r="X80" s="138"/>
      <c r="Y80" s="217"/>
      <c r="Z80" s="138"/>
      <c r="AA80" s="139"/>
      <c r="AB80" s="9"/>
      <c r="AC80" s="9"/>
      <c r="AD80" s="9"/>
      <c r="AE80" s="9"/>
      <c r="AF80" s="9"/>
      <c r="AG80" s="9"/>
    </row>
    <row r="81" ht="30.0" customHeight="1">
      <c r="A81" s="140" t="s">
        <v>77</v>
      </c>
      <c r="B81" s="190" t="s">
        <v>202</v>
      </c>
      <c r="C81" s="243" t="s">
        <v>203</v>
      </c>
      <c r="D81" s="143"/>
      <c r="E81" s="144">
        <f>SUM(E82:E84)</f>
        <v>4</v>
      </c>
      <c r="F81" s="145"/>
      <c r="G81" s="146">
        <f t="shared" ref="G81:H81" si="155">SUM(G82:G84)</f>
        <v>35000</v>
      </c>
      <c r="H81" s="144">
        <f t="shared" si="155"/>
        <v>2</v>
      </c>
      <c r="I81" s="145"/>
      <c r="J81" s="146">
        <f t="shared" ref="J81:K81" si="156">SUM(J82:J84)</f>
        <v>20000</v>
      </c>
      <c r="K81" s="144">
        <f t="shared" si="156"/>
        <v>0</v>
      </c>
      <c r="L81" s="145"/>
      <c r="M81" s="146">
        <f t="shared" ref="M81:N81" si="157">SUM(M82:M84)</f>
        <v>0</v>
      </c>
      <c r="N81" s="144">
        <f t="shared" si="157"/>
        <v>0</v>
      </c>
      <c r="O81" s="145"/>
      <c r="P81" s="146">
        <f t="shared" ref="P81:Q81" si="158">SUM(P82:P84)</f>
        <v>0</v>
      </c>
      <c r="Q81" s="144">
        <f t="shared" si="158"/>
        <v>0</v>
      </c>
      <c r="R81" s="145"/>
      <c r="S81" s="146">
        <f t="shared" ref="S81:T81" si="159">SUM(S82:S84)</f>
        <v>0</v>
      </c>
      <c r="T81" s="144">
        <f t="shared" si="159"/>
        <v>0</v>
      </c>
      <c r="U81" s="145"/>
      <c r="V81" s="146">
        <f t="shared" ref="V81:X81" si="160">SUM(V82:V84)</f>
        <v>0</v>
      </c>
      <c r="W81" s="146">
        <f t="shared" si="160"/>
        <v>35000</v>
      </c>
      <c r="X81" s="146">
        <f t="shared" si="160"/>
        <v>20000</v>
      </c>
      <c r="Y81" s="244">
        <f t="shared" ref="Y81:Y85" si="161">W81-X81</f>
        <v>15000</v>
      </c>
      <c r="Z81" s="148">
        <f t="shared" ref="Z81:Z85" si="162">Y81/W81</f>
        <v>0.4285714286</v>
      </c>
      <c r="AA81" s="149"/>
      <c r="AB81" s="150"/>
      <c r="AC81" s="150"/>
      <c r="AD81" s="150"/>
      <c r="AE81" s="150"/>
      <c r="AF81" s="150"/>
      <c r="AG81" s="150"/>
    </row>
    <row r="82" ht="30.0" customHeight="1">
      <c r="A82" s="151" t="s">
        <v>80</v>
      </c>
      <c r="B82" s="152" t="s">
        <v>204</v>
      </c>
      <c r="C82" s="222" t="s">
        <v>205</v>
      </c>
      <c r="D82" s="245" t="s">
        <v>206</v>
      </c>
      <c r="E82" s="246">
        <v>2.0</v>
      </c>
      <c r="F82" s="247">
        <v>10000.0</v>
      </c>
      <c r="G82" s="248">
        <f t="shared" ref="G82:G84" si="163">E82*F82</f>
        <v>20000</v>
      </c>
      <c r="H82" s="246">
        <v>2.0</v>
      </c>
      <c r="I82" s="247">
        <v>10000.0</v>
      </c>
      <c r="J82" s="248">
        <f t="shared" ref="J82:J84" si="164">H82*I82</f>
        <v>20000</v>
      </c>
      <c r="K82" s="155"/>
      <c r="L82" s="247"/>
      <c r="M82" s="157">
        <f t="shared" ref="M82:M84" si="165">K82*L82</f>
        <v>0</v>
      </c>
      <c r="N82" s="155"/>
      <c r="O82" s="247"/>
      <c r="P82" s="157">
        <f t="shared" ref="P82:P84" si="166">N82*O82</f>
        <v>0</v>
      </c>
      <c r="Q82" s="155"/>
      <c r="R82" s="247"/>
      <c r="S82" s="157">
        <f t="shared" ref="S82:S84" si="167">Q82*R82</f>
        <v>0</v>
      </c>
      <c r="T82" s="155"/>
      <c r="U82" s="247"/>
      <c r="V82" s="157">
        <f t="shared" ref="V82:V84" si="168">T82*U82</f>
        <v>0</v>
      </c>
      <c r="W82" s="158">
        <f t="shared" ref="W82:W84" si="169">G82+M82+S82</f>
        <v>20000</v>
      </c>
      <c r="X82" s="159">
        <f t="shared" ref="X82:X84" si="170">J82+P82+V82</f>
        <v>20000</v>
      </c>
      <c r="Y82" s="159">
        <f t="shared" si="161"/>
        <v>0</v>
      </c>
      <c r="Z82" s="160">
        <f t="shared" si="162"/>
        <v>0</v>
      </c>
      <c r="AA82" s="161"/>
      <c r="AB82" s="163"/>
      <c r="AC82" s="163"/>
      <c r="AD82" s="163"/>
      <c r="AE82" s="163"/>
      <c r="AF82" s="163"/>
      <c r="AG82" s="163"/>
    </row>
    <row r="83" ht="30.0" customHeight="1">
      <c r="A83" s="151" t="s">
        <v>80</v>
      </c>
      <c r="B83" s="152" t="s">
        <v>207</v>
      </c>
      <c r="C83" s="222" t="s">
        <v>208</v>
      </c>
      <c r="D83" s="245" t="s">
        <v>206</v>
      </c>
      <c r="E83" s="246">
        <v>2.0</v>
      </c>
      <c r="F83" s="247">
        <v>7500.0</v>
      </c>
      <c r="G83" s="248">
        <f t="shared" si="163"/>
        <v>15000</v>
      </c>
      <c r="H83" s="246"/>
      <c r="I83" s="247"/>
      <c r="J83" s="248">
        <f t="shared" si="164"/>
        <v>0</v>
      </c>
      <c r="K83" s="155"/>
      <c r="L83" s="247"/>
      <c r="M83" s="157">
        <f t="shared" si="165"/>
        <v>0</v>
      </c>
      <c r="N83" s="155"/>
      <c r="O83" s="247"/>
      <c r="P83" s="157">
        <f t="shared" si="166"/>
        <v>0</v>
      </c>
      <c r="Q83" s="155"/>
      <c r="R83" s="247"/>
      <c r="S83" s="157">
        <f t="shared" si="167"/>
        <v>0</v>
      </c>
      <c r="T83" s="155"/>
      <c r="U83" s="247"/>
      <c r="V83" s="157">
        <f t="shared" si="168"/>
        <v>0</v>
      </c>
      <c r="W83" s="158">
        <f t="shared" si="169"/>
        <v>15000</v>
      </c>
      <c r="X83" s="159">
        <f t="shared" si="170"/>
        <v>0</v>
      </c>
      <c r="Y83" s="159">
        <f t="shared" si="161"/>
        <v>15000</v>
      </c>
      <c r="Z83" s="160">
        <f t="shared" si="162"/>
        <v>1</v>
      </c>
      <c r="AA83" s="161"/>
      <c r="AB83" s="163"/>
      <c r="AC83" s="163"/>
      <c r="AD83" s="163"/>
      <c r="AE83" s="163"/>
      <c r="AF83" s="163"/>
      <c r="AG83" s="163"/>
    </row>
    <row r="84" ht="30.0" customHeight="1">
      <c r="A84" s="179" t="s">
        <v>80</v>
      </c>
      <c r="B84" s="165" t="s">
        <v>209</v>
      </c>
      <c r="C84" s="198" t="s">
        <v>210</v>
      </c>
      <c r="D84" s="245" t="s">
        <v>211</v>
      </c>
      <c r="E84" s="249"/>
      <c r="F84" s="250"/>
      <c r="G84" s="251">
        <f t="shared" si="163"/>
        <v>0</v>
      </c>
      <c r="H84" s="249"/>
      <c r="I84" s="250"/>
      <c r="J84" s="251">
        <f t="shared" si="164"/>
        <v>0</v>
      </c>
      <c r="K84" s="167"/>
      <c r="L84" s="250"/>
      <c r="M84" s="169">
        <f t="shared" si="165"/>
        <v>0</v>
      </c>
      <c r="N84" s="167"/>
      <c r="O84" s="250"/>
      <c r="P84" s="169">
        <f t="shared" si="166"/>
        <v>0</v>
      </c>
      <c r="Q84" s="167"/>
      <c r="R84" s="250"/>
      <c r="S84" s="169">
        <f t="shared" si="167"/>
        <v>0</v>
      </c>
      <c r="T84" s="167"/>
      <c r="U84" s="250"/>
      <c r="V84" s="169">
        <f t="shared" si="168"/>
        <v>0</v>
      </c>
      <c r="W84" s="170">
        <f t="shared" si="169"/>
        <v>0</v>
      </c>
      <c r="X84" s="159">
        <f t="shared" si="170"/>
        <v>0</v>
      </c>
      <c r="Y84" s="159">
        <f t="shared" si="161"/>
        <v>0</v>
      </c>
      <c r="Z84" s="160" t="str">
        <f t="shared" si="162"/>
        <v>#DIV/0!</v>
      </c>
      <c r="AA84" s="171"/>
      <c r="AB84" s="163"/>
      <c r="AC84" s="163"/>
      <c r="AD84" s="163"/>
      <c r="AE84" s="163"/>
      <c r="AF84" s="163"/>
      <c r="AG84" s="163"/>
    </row>
    <row r="85" ht="30.0" customHeight="1">
      <c r="A85" s="140" t="s">
        <v>77</v>
      </c>
      <c r="B85" s="190" t="s">
        <v>212</v>
      </c>
      <c r="C85" s="185" t="s">
        <v>213</v>
      </c>
      <c r="D85" s="173"/>
      <c r="E85" s="174">
        <f>SUM(E87:E111)</f>
        <v>50</v>
      </c>
      <c r="F85" s="175"/>
      <c r="G85" s="176">
        <f t="shared" ref="G85:H85" si="171">SUM(G87:G111)</f>
        <v>178980</v>
      </c>
      <c r="H85" s="174">
        <f t="shared" si="171"/>
        <v>50</v>
      </c>
      <c r="I85" s="175"/>
      <c r="J85" s="176">
        <f>SUM(J87:J111)</f>
        <v>248980</v>
      </c>
      <c r="K85" s="174">
        <f>SUM(K87:K96)</f>
        <v>0</v>
      </c>
      <c r="L85" s="175"/>
      <c r="M85" s="176">
        <f t="shared" ref="M85:N85" si="172">SUM(M87:M96)</f>
        <v>0</v>
      </c>
      <c r="N85" s="174">
        <f t="shared" si="172"/>
        <v>0</v>
      </c>
      <c r="O85" s="175"/>
      <c r="P85" s="176">
        <f t="shared" ref="P85:Q85" si="173">SUM(P87:P96)</f>
        <v>0</v>
      </c>
      <c r="Q85" s="174">
        <f t="shared" si="173"/>
        <v>0</v>
      </c>
      <c r="R85" s="175"/>
      <c r="S85" s="176">
        <f t="shared" ref="S85:T85" si="174">SUM(S87:S96)</f>
        <v>0</v>
      </c>
      <c r="T85" s="174">
        <f t="shared" si="174"/>
        <v>0</v>
      </c>
      <c r="U85" s="175"/>
      <c r="V85" s="176">
        <f>SUM(V87:V96)</f>
        <v>0</v>
      </c>
      <c r="W85" s="252">
        <f t="shared" ref="W85:X85" si="175">SUM(W87:W111)</f>
        <v>178980</v>
      </c>
      <c r="X85" s="176">
        <f t="shared" si="175"/>
        <v>248980</v>
      </c>
      <c r="Y85" s="252">
        <f t="shared" si="161"/>
        <v>-70000</v>
      </c>
      <c r="Z85" s="253">
        <f t="shared" si="162"/>
        <v>-0.3911051514</v>
      </c>
      <c r="AA85" s="178"/>
      <c r="AB85" s="150"/>
      <c r="AC85" s="150"/>
      <c r="AD85" s="150"/>
      <c r="AE85" s="150"/>
      <c r="AF85" s="150"/>
      <c r="AG85" s="150"/>
    </row>
    <row r="86" ht="30.0" customHeight="1">
      <c r="A86" s="254"/>
      <c r="B86" s="255"/>
      <c r="C86" s="256" t="s">
        <v>214</v>
      </c>
      <c r="D86" s="257"/>
      <c r="E86" s="258"/>
      <c r="F86" s="259"/>
      <c r="G86" s="260"/>
      <c r="H86" s="261"/>
      <c r="I86" s="262"/>
      <c r="J86" s="263"/>
      <c r="K86" s="264"/>
      <c r="L86" s="265"/>
      <c r="M86" s="266"/>
      <c r="N86" s="264"/>
      <c r="O86" s="265"/>
      <c r="P86" s="266"/>
      <c r="Q86" s="264"/>
      <c r="R86" s="265"/>
      <c r="S86" s="266"/>
      <c r="T86" s="264"/>
      <c r="U86" s="265"/>
      <c r="V86" s="267"/>
      <c r="W86" s="268"/>
      <c r="X86" s="269"/>
      <c r="Y86" s="268"/>
      <c r="Z86" s="268"/>
      <c r="AA86" s="270"/>
      <c r="AB86" s="271"/>
      <c r="AC86" s="271"/>
      <c r="AD86" s="271"/>
      <c r="AE86" s="271"/>
      <c r="AF86" s="271"/>
      <c r="AG86" s="271"/>
    </row>
    <row r="87" ht="30.0" customHeight="1">
      <c r="A87" s="151" t="s">
        <v>80</v>
      </c>
      <c r="B87" s="152" t="s">
        <v>215</v>
      </c>
      <c r="C87" s="272" t="s">
        <v>216</v>
      </c>
      <c r="D87" s="273" t="s">
        <v>217</v>
      </c>
      <c r="E87" s="274">
        <v>2.0</v>
      </c>
      <c r="F87" s="275">
        <v>12960.0</v>
      </c>
      <c r="G87" s="157">
        <f t="shared" ref="G87:G111" si="176">E87*F87</f>
        <v>25920</v>
      </c>
      <c r="H87" s="155">
        <f t="shared" ref="H87:H111" si="177">E87</f>
        <v>2</v>
      </c>
      <c r="I87" s="156">
        <v>18000.0</v>
      </c>
      <c r="J87" s="157">
        <f t="shared" ref="J87:J111" si="178">H87*I87</f>
        <v>36000</v>
      </c>
      <c r="K87" s="155"/>
      <c r="L87" s="156"/>
      <c r="M87" s="157">
        <f>K87*L87</f>
        <v>0</v>
      </c>
      <c r="N87" s="155"/>
      <c r="O87" s="156"/>
      <c r="P87" s="157">
        <f>N87*O87</f>
        <v>0</v>
      </c>
      <c r="Q87" s="155"/>
      <c r="R87" s="156"/>
      <c r="S87" s="157">
        <f>Q87*R87</f>
        <v>0</v>
      </c>
      <c r="T87" s="155"/>
      <c r="U87" s="156"/>
      <c r="V87" s="157">
        <f>T87*U87</f>
        <v>0</v>
      </c>
      <c r="W87" s="159">
        <f t="shared" ref="W87:W111" si="179">G87+M87+S87</f>
        <v>25920</v>
      </c>
      <c r="X87" s="159">
        <f t="shared" ref="X87:X111" si="180">J87+P87+V87</f>
        <v>36000</v>
      </c>
      <c r="Y87" s="159">
        <f t="shared" ref="Y87:Y125" si="181">W87-X87</f>
        <v>-10080</v>
      </c>
      <c r="Z87" s="160">
        <f t="shared" ref="Z87:Z125" si="182">Y87/W87</f>
        <v>-0.3888888889</v>
      </c>
      <c r="AA87" s="161"/>
      <c r="AB87" s="163"/>
      <c r="AC87" s="163"/>
      <c r="AD87" s="163"/>
      <c r="AE87" s="163"/>
      <c r="AF87" s="163"/>
      <c r="AG87" s="163"/>
    </row>
    <row r="88" ht="30.0" customHeight="1">
      <c r="A88" s="151" t="s">
        <v>80</v>
      </c>
      <c r="B88" s="152" t="s">
        <v>218</v>
      </c>
      <c r="C88" s="272" t="s">
        <v>219</v>
      </c>
      <c r="D88" s="273" t="s">
        <v>217</v>
      </c>
      <c r="E88" s="274">
        <v>2.0</v>
      </c>
      <c r="F88" s="275">
        <v>6100.0</v>
      </c>
      <c r="G88" s="157">
        <f t="shared" si="176"/>
        <v>12200</v>
      </c>
      <c r="H88" s="155">
        <f t="shared" si="177"/>
        <v>2</v>
      </c>
      <c r="I88" s="156">
        <v>8000.0</v>
      </c>
      <c r="J88" s="157">
        <f t="shared" si="178"/>
        <v>16000</v>
      </c>
      <c r="K88" s="155"/>
      <c r="L88" s="156"/>
      <c r="M88" s="157"/>
      <c r="N88" s="155"/>
      <c r="O88" s="156"/>
      <c r="P88" s="157"/>
      <c r="Q88" s="155"/>
      <c r="R88" s="156"/>
      <c r="S88" s="157"/>
      <c r="T88" s="155"/>
      <c r="U88" s="156"/>
      <c r="V88" s="157"/>
      <c r="W88" s="158">
        <f t="shared" si="179"/>
        <v>12200</v>
      </c>
      <c r="X88" s="159">
        <f t="shared" si="180"/>
        <v>16000</v>
      </c>
      <c r="Y88" s="159">
        <f t="shared" si="181"/>
        <v>-3800</v>
      </c>
      <c r="Z88" s="160">
        <f t="shared" si="182"/>
        <v>-0.3114754098</v>
      </c>
      <c r="AA88" s="161"/>
      <c r="AB88" s="163"/>
      <c r="AC88" s="163"/>
      <c r="AD88" s="163"/>
      <c r="AE88" s="163"/>
      <c r="AF88" s="163"/>
      <c r="AG88" s="163"/>
    </row>
    <row r="89" ht="30.0" customHeight="1">
      <c r="A89" s="151" t="s">
        <v>80</v>
      </c>
      <c r="B89" s="152" t="s">
        <v>220</v>
      </c>
      <c r="C89" s="272" t="s">
        <v>221</v>
      </c>
      <c r="D89" s="273" t="s">
        <v>217</v>
      </c>
      <c r="E89" s="274">
        <v>2.0</v>
      </c>
      <c r="F89" s="275">
        <v>3000.0</v>
      </c>
      <c r="G89" s="157">
        <f t="shared" si="176"/>
        <v>6000</v>
      </c>
      <c r="H89" s="155">
        <f t="shared" si="177"/>
        <v>2</v>
      </c>
      <c r="I89" s="156">
        <v>4000.0</v>
      </c>
      <c r="J89" s="157">
        <f t="shared" si="178"/>
        <v>8000</v>
      </c>
      <c r="K89" s="155"/>
      <c r="L89" s="156"/>
      <c r="M89" s="157"/>
      <c r="N89" s="155"/>
      <c r="O89" s="156"/>
      <c r="P89" s="157"/>
      <c r="Q89" s="155"/>
      <c r="R89" s="156"/>
      <c r="S89" s="157"/>
      <c r="T89" s="155"/>
      <c r="U89" s="156"/>
      <c r="V89" s="157"/>
      <c r="W89" s="158">
        <f t="shared" si="179"/>
        <v>6000</v>
      </c>
      <c r="X89" s="159">
        <f t="shared" si="180"/>
        <v>8000</v>
      </c>
      <c r="Y89" s="159">
        <f t="shared" si="181"/>
        <v>-2000</v>
      </c>
      <c r="Z89" s="160">
        <f t="shared" si="182"/>
        <v>-0.3333333333</v>
      </c>
      <c r="AA89" s="161"/>
      <c r="AB89" s="163"/>
      <c r="AC89" s="163"/>
      <c r="AD89" s="163"/>
      <c r="AE89" s="163"/>
      <c r="AF89" s="163"/>
      <c r="AG89" s="163"/>
    </row>
    <row r="90" ht="30.0" customHeight="1">
      <c r="A90" s="151" t="s">
        <v>80</v>
      </c>
      <c r="B90" s="152" t="s">
        <v>222</v>
      </c>
      <c r="C90" s="272" t="s">
        <v>223</v>
      </c>
      <c r="D90" s="273" t="s">
        <v>217</v>
      </c>
      <c r="E90" s="274">
        <v>2.0</v>
      </c>
      <c r="F90" s="275">
        <v>980.0</v>
      </c>
      <c r="G90" s="157">
        <f t="shared" si="176"/>
        <v>1960</v>
      </c>
      <c r="H90" s="155">
        <f t="shared" si="177"/>
        <v>2</v>
      </c>
      <c r="I90" s="156">
        <v>1460.0</v>
      </c>
      <c r="J90" s="157">
        <f t="shared" si="178"/>
        <v>2920</v>
      </c>
      <c r="K90" s="155"/>
      <c r="L90" s="156"/>
      <c r="M90" s="157">
        <f>K90*L90</f>
        <v>0</v>
      </c>
      <c r="N90" s="155"/>
      <c r="O90" s="156"/>
      <c r="P90" s="157">
        <f>N90*O90</f>
        <v>0</v>
      </c>
      <c r="Q90" s="155"/>
      <c r="R90" s="156"/>
      <c r="S90" s="157">
        <f>Q90*R90</f>
        <v>0</v>
      </c>
      <c r="T90" s="155"/>
      <c r="U90" s="156"/>
      <c r="V90" s="157">
        <f>T90*U90</f>
        <v>0</v>
      </c>
      <c r="W90" s="158">
        <f t="shared" si="179"/>
        <v>1960</v>
      </c>
      <c r="X90" s="159">
        <f t="shared" si="180"/>
        <v>2920</v>
      </c>
      <c r="Y90" s="159">
        <f t="shared" si="181"/>
        <v>-960</v>
      </c>
      <c r="Z90" s="160">
        <f t="shared" si="182"/>
        <v>-0.4897959184</v>
      </c>
      <c r="AA90" s="161"/>
      <c r="AB90" s="163"/>
      <c r="AC90" s="163"/>
      <c r="AD90" s="163"/>
      <c r="AE90" s="163"/>
      <c r="AF90" s="163"/>
      <c r="AG90" s="163"/>
    </row>
    <row r="91" ht="30.0" customHeight="1">
      <c r="A91" s="151" t="s">
        <v>80</v>
      </c>
      <c r="B91" s="152" t="s">
        <v>224</v>
      </c>
      <c r="C91" s="272" t="s">
        <v>225</v>
      </c>
      <c r="D91" s="273" t="s">
        <v>217</v>
      </c>
      <c r="E91" s="274">
        <v>2.0</v>
      </c>
      <c r="F91" s="275">
        <v>480.0</v>
      </c>
      <c r="G91" s="157">
        <f t="shared" si="176"/>
        <v>960</v>
      </c>
      <c r="H91" s="155">
        <f t="shared" si="177"/>
        <v>2</v>
      </c>
      <c r="I91" s="156">
        <v>672.0</v>
      </c>
      <c r="J91" s="157">
        <f t="shared" si="178"/>
        <v>1344</v>
      </c>
      <c r="K91" s="155"/>
      <c r="L91" s="156"/>
      <c r="M91" s="157"/>
      <c r="N91" s="155"/>
      <c r="O91" s="156"/>
      <c r="P91" s="157"/>
      <c r="Q91" s="155"/>
      <c r="R91" s="156"/>
      <c r="S91" s="157"/>
      <c r="T91" s="155"/>
      <c r="U91" s="156"/>
      <c r="V91" s="157"/>
      <c r="W91" s="158">
        <f t="shared" si="179"/>
        <v>960</v>
      </c>
      <c r="X91" s="159">
        <f t="shared" si="180"/>
        <v>1344</v>
      </c>
      <c r="Y91" s="159">
        <f t="shared" si="181"/>
        <v>-384</v>
      </c>
      <c r="Z91" s="160">
        <f t="shared" si="182"/>
        <v>-0.4</v>
      </c>
      <c r="AA91" s="161"/>
      <c r="AB91" s="163"/>
      <c r="AC91" s="163"/>
      <c r="AD91" s="163"/>
      <c r="AE91" s="163"/>
      <c r="AF91" s="163"/>
      <c r="AG91" s="163"/>
    </row>
    <row r="92" ht="30.0" customHeight="1">
      <c r="A92" s="151" t="s">
        <v>80</v>
      </c>
      <c r="B92" s="152" t="s">
        <v>226</v>
      </c>
      <c r="C92" s="272" t="s">
        <v>227</v>
      </c>
      <c r="D92" s="273" t="s">
        <v>217</v>
      </c>
      <c r="E92" s="274">
        <v>2.0</v>
      </c>
      <c r="F92" s="275">
        <v>610.0</v>
      </c>
      <c r="G92" s="157">
        <f t="shared" si="176"/>
        <v>1220</v>
      </c>
      <c r="H92" s="155">
        <f t="shared" si="177"/>
        <v>2</v>
      </c>
      <c r="I92" s="156">
        <v>854.0</v>
      </c>
      <c r="J92" s="157">
        <f t="shared" si="178"/>
        <v>1708</v>
      </c>
      <c r="K92" s="155"/>
      <c r="L92" s="156"/>
      <c r="M92" s="157"/>
      <c r="N92" s="155"/>
      <c r="O92" s="156"/>
      <c r="P92" s="157"/>
      <c r="Q92" s="155"/>
      <c r="R92" s="156"/>
      <c r="S92" s="157"/>
      <c r="T92" s="155"/>
      <c r="U92" s="156"/>
      <c r="V92" s="157"/>
      <c r="W92" s="158">
        <f t="shared" si="179"/>
        <v>1220</v>
      </c>
      <c r="X92" s="159">
        <f t="shared" si="180"/>
        <v>1708</v>
      </c>
      <c r="Y92" s="159">
        <f t="shared" si="181"/>
        <v>-488</v>
      </c>
      <c r="Z92" s="160">
        <f t="shared" si="182"/>
        <v>-0.4</v>
      </c>
      <c r="AA92" s="161"/>
      <c r="AB92" s="163"/>
      <c r="AC92" s="163"/>
      <c r="AD92" s="163"/>
      <c r="AE92" s="163"/>
      <c r="AF92" s="163"/>
      <c r="AG92" s="163"/>
    </row>
    <row r="93" ht="30.0" customHeight="1">
      <c r="A93" s="151" t="s">
        <v>80</v>
      </c>
      <c r="B93" s="152" t="s">
        <v>228</v>
      </c>
      <c r="C93" s="272" t="s">
        <v>229</v>
      </c>
      <c r="D93" s="273" t="s">
        <v>217</v>
      </c>
      <c r="E93" s="274">
        <v>2.0</v>
      </c>
      <c r="F93" s="275">
        <v>670.0</v>
      </c>
      <c r="G93" s="157">
        <f t="shared" si="176"/>
        <v>1340</v>
      </c>
      <c r="H93" s="155">
        <f t="shared" si="177"/>
        <v>2</v>
      </c>
      <c r="I93" s="156">
        <v>937.9999999999999</v>
      </c>
      <c r="J93" s="157">
        <f t="shared" si="178"/>
        <v>1876</v>
      </c>
      <c r="K93" s="155"/>
      <c r="L93" s="156"/>
      <c r="M93" s="157"/>
      <c r="N93" s="155"/>
      <c r="O93" s="156"/>
      <c r="P93" s="157"/>
      <c r="Q93" s="155"/>
      <c r="R93" s="156"/>
      <c r="S93" s="157"/>
      <c r="T93" s="155"/>
      <c r="U93" s="156"/>
      <c r="V93" s="157"/>
      <c r="W93" s="158">
        <f t="shared" si="179"/>
        <v>1340</v>
      </c>
      <c r="X93" s="159">
        <f t="shared" si="180"/>
        <v>1876</v>
      </c>
      <c r="Y93" s="159">
        <f t="shared" si="181"/>
        <v>-536</v>
      </c>
      <c r="Z93" s="160">
        <f t="shared" si="182"/>
        <v>-0.4</v>
      </c>
      <c r="AA93" s="161"/>
      <c r="AB93" s="163"/>
      <c r="AC93" s="163"/>
      <c r="AD93" s="163"/>
      <c r="AE93" s="163"/>
      <c r="AF93" s="163"/>
      <c r="AG93" s="163"/>
    </row>
    <row r="94" ht="30.0" customHeight="1">
      <c r="A94" s="151" t="s">
        <v>80</v>
      </c>
      <c r="B94" s="152" t="s">
        <v>230</v>
      </c>
      <c r="C94" s="272" t="s">
        <v>231</v>
      </c>
      <c r="D94" s="273" t="s">
        <v>217</v>
      </c>
      <c r="E94" s="274">
        <v>2.0</v>
      </c>
      <c r="F94" s="275">
        <v>320.0</v>
      </c>
      <c r="G94" s="157">
        <f t="shared" si="176"/>
        <v>640</v>
      </c>
      <c r="H94" s="155">
        <f t="shared" si="177"/>
        <v>2</v>
      </c>
      <c r="I94" s="156">
        <v>448.0</v>
      </c>
      <c r="J94" s="157">
        <f t="shared" si="178"/>
        <v>896</v>
      </c>
      <c r="K94" s="155"/>
      <c r="L94" s="156"/>
      <c r="M94" s="157"/>
      <c r="N94" s="155"/>
      <c r="O94" s="156"/>
      <c r="P94" s="157"/>
      <c r="Q94" s="155"/>
      <c r="R94" s="156"/>
      <c r="S94" s="157"/>
      <c r="T94" s="155"/>
      <c r="U94" s="156"/>
      <c r="V94" s="157"/>
      <c r="W94" s="158">
        <f t="shared" si="179"/>
        <v>640</v>
      </c>
      <c r="X94" s="159">
        <f t="shared" si="180"/>
        <v>896</v>
      </c>
      <c r="Y94" s="159">
        <f t="shared" si="181"/>
        <v>-256</v>
      </c>
      <c r="Z94" s="160">
        <f t="shared" si="182"/>
        <v>-0.4</v>
      </c>
      <c r="AA94" s="161"/>
      <c r="AB94" s="163"/>
      <c r="AC94" s="163"/>
      <c r="AD94" s="163"/>
      <c r="AE94" s="163"/>
      <c r="AF94" s="163"/>
      <c r="AG94" s="163"/>
    </row>
    <row r="95" ht="30.0" customHeight="1">
      <c r="A95" s="151" t="s">
        <v>80</v>
      </c>
      <c r="B95" s="152" t="s">
        <v>232</v>
      </c>
      <c r="C95" s="272" t="s">
        <v>233</v>
      </c>
      <c r="D95" s="273" t="s">
        <v>217</v>
      </c>
      <c r="E95" s="274">
        <v>2.0</v>
      </c>
      <c r="F95" s="275">
        <v>720.0</v>
      </c>
      <c r="G95" s="157">
        <f t="shared" si="176"/>
        <v>1440</v>
      </c>
      <c r="H95" s="155">
        <f t="shared" si="177"/>
        <v>2</v>
      </c>
      <c r="I95" s="156">
        <v>1007.9999999999999</v>
      </c>
      <c r="J95" s="157">
        <f t="shared" si="178"/>
        <v>2016</v>
      </c>
      <c r="K95" s="155"/>
      <c r="L95" s="156"/>
      <c r="M95" s="157"/>
      <c r="N95" s="155"/>
      <c r="O95" s="156"/>
      <c r="P95" s="157"/>
      <c r="Q95" s="155"/>
      <c r="R95" s="156"/>
      <c r="S95" s="157"/>
      <c r="T95" s="155"/>
      <c r="U95" s="156"/>
      <c r="V95" s="157"/>
      <c r="W95" s="158">
        <f t="shared" si="179"/>
        <v>1440</v>
      </c>
      <c r="X95" s="159">
        <f t="shared" si="180"/>
        <v>2016</v>
      </c>
      <c r="Y95" s="159">
        <f t="shared" si="181"/>
        <v>-576</v>
      </c>
      <c r="Z95" s="160">
        <f t="shared" si="182"/>
        <v>-0.4</v>
      </c>
      <c r="AA95" s="161"/>
      <c r="AB95" s="163"/>
      <c r="AC95" s="163"/>
      <c r="AD95" s="163"/>
      <c r="AE95" s="163"/>
      <c r="AF95" s="163"/>
      <c r="AG95" s="163"/>
    </row>
    <row r="96" ht="30.0" customHeight="1">
      <c r="A96" s="151" t="s">
        <v>80</v>
      </c>
      <c r="B96" s="152" t="s">
        <v>234</v>
      </c>
      <c r="C96" s="272" t="s">
        <v>235</v>
      </c>
      <c r="D96" s="273" t="s">
        <v>217</v>
      </c>
      <c r="E96" s="274">
        <v>2.0</v>
      </c>
      <c r="F96" s="275">
        <v>1400.0</v>
      </c>
      <c r="G96" s="157">
        <f t="shared" si="176"/>
        <v>2800</v>
      </c>
      <c r="H96" s="155">
        <f t="shared" si="177"/>
        <v>2</v>
      </c>
      <c r="I96" s="156">
        <v>1959.9999999999998</v>
      </c>
      <c r="J96" s="157">
        <f t="shared" si="178"/>
        <v>3920</v>
      </c>
      <c r="K96" s="155"/>
      <c r="L96" s="156"/>
      <c r="M96" s="157">
        <f>K96*L96</f>
        <v>0</v>
      </c>
      <c r="N96" s="155"/>
      <c r="O96" s="156"/>
      <c r="P96" s="157">
        <f>N96*O96</f>
        <v>0</v>
      </c>
      <c r="Q96" s="155"/>
      <c r="R96" s="156"/>
      <c r="S96" s="157">
        <f>Q96*R96</f>
        <v>0</v>
      </c>
      <c r="T96" s="155"/>
      <c r="U96" s="156"/>
      <c r="V96" s="157">
        <f>T96*U96</f>
        <v>0</v>
      </c>
      <c r="W96" s="158">
        <f t="shared" si="179"/>
        <v>2800</v>
      </c>
      <c r="X96" s="159">
        <f t="shared" si="180"/>
        <v>3920</v>
      </c>
      <c r="Y96" s="159">
        <f t="shared" si="181"/>
        <v>-1120</v>
      </c>
      <c r="Z96" s="160">
        <f t="shared" si="182"/>
        <v>-0.4</v>
      </c>
      <c r="AA96" s="161"/>
      <c r="AB96" s="163"/>
      <c r="AC96" s="163"/>
      <c r="AD96" s="163"/>
      <c r="AE96" s="163"/>
      <c r="AF96" s="163"/>
      <c r="AG96" s="163"/>
    </row>
    <row r="97" ht="30.0" customHeight="1">
      <c r="A97" s="151" t="s">
        <v>80</v>
      </c>
      <c r="B97" s="152" t="s">
        <v>236</v>
      </c>
      <c r="C97" s="272" t="s">
        <v>237</v>
      </c>
      <c r="D97" s="273" t="s">
        <v>217</v>
      </c>
      <c r="E97" s="274">
        <v>2.0</v>
      </c>
      <c r="F97" s="275">
        <v>340.0</v>
      </c>
      <c r="G97" s="157">
        <f t="shared" si="176"/>
        <v>680</v>
      </c>
      <c r="H97" s="155">
        <f t="shared" si="177"/>
        <v>2</v>
      </c>
      <c r="I97" s="156">
        <v>475.99999999999994</v>
      </c>
      <c r="J97" s="157">
        <f t="shared" si="178"/>
        <v>952</v>
      </c>
      <c r="K97" s="155"/>
      <c r="L97" s="156"/>
      <c r="M97" s="157"/>
      <c r="N97" s="155"/>
      <c r="O97" s="156"/>
      <c r="P97" s="157"/>
      <c r="Q97" s="155"/>
      <c r="R97" s="156"/>
      <c r="S97" s="157"/>
      <c r="T97" s="155"/>
      <c r="U97" s="156"/>
      <c r="V97" s="157"/>
      <c r="W97" s="158">
        <f t="shared" si="179"/>
        <v>680</v>
      </c>
      <c r="X97" s="159">
        <f t="shared" si="180"/>
        <v>952</v>
      </c>
      <c r="Y97" s="159">
        <f t="shared" si="181"/>
        <v>-272</v>
      </c>
      <c r="Z97" s="160">
        <f t="shared" si="182"/>
        <v>-0.4</v>
      </c>
      <c r="AA97" s="161"/>
      <c r="AB97" s="163"/>
      <c r="AC97" s="163"/>
      <c r="AD97" s="163"/>
      <c r="AE97" s="163"/>
      <c r="AF97" s="163"/>
      <c r="AG97" s="163"/>
    </row>
    <row r="98" ht="30.0" customHeight="1">
      <c r="A98" s="151" t="s">
        <v>80</v>
      </c>
      <c r="B98" s="152" t="s">
        <v>238</v>
      </c>
      <c r="C98" s="272" t="s">
        <v>239</v>
      </c>
      <c r="D98" s="273" t="s">
        <v>217</v>
      </c>
      <c r="E98" s="274">
        <v>2.0</v>
      </c>
      <c r="F98" s="275">
        <v>600.0</v>
      </c>
      <c r="G98" s="157">
        <f t="shared" si="176"/>
        <v>1200</v>
      </c>
      <c r="H98" s="155">
        <f t="shared" si="177"/>
        <v>2</v>
      </c>
      <c r="I98" s="156">
        <v>840.0</v>
      </c>
      <c r="J98" s="157">
        <f t="shared" si="178"/>
        <v>1680</v>
      </c>
      <c r="K98" s="155"/>
      <c r="L98" s="156"/>
      <c r="M98" s="157"/>
      <c r="N98" s="155"/>
      <c r="O98" s="156"/>
      <c r="P98" s="157"/>
      <c r="Q98" s="155"/>
      <c r="R98" s="156"/>
      <c r="S98" s="157"/>
      <c r="T98" s="155"/>
      <c r="U98" s="156"/>
      <c r="V98" s="157"/>
      <c r="W98" s="158">
        <f t="shared" si="179"/>
        <v>1200</v>
      </c>
      <c r="X98" s="159">
        <f t="shared" si="180"/>
        <v>1680</v>
      </c>
      <c r="Y98" s="159">
        <f t="shared" si="181"/>
        <v>-480</v>
      </c>
      <c r="Z98" s="160">
        <f t="shared" si="182"/>
        <v>-0.4</v>
      </c>
      <c r="AA98" s="161"/>
      <c r="AB98" s="163"/>
      <c r="AC98" s="163"/>
      <c r="AD98" s="163"/>
      <c r="AE98" s="163"/>
      <c r="AF98" s="163"/>
      <c r="AG98" s="163"/>
    </row>
    <row r="99" ht="30.0" customHeight="1">
      <c r="A99" s="151" t="s">
        <v>80</v>
      </c>
      <c r="B99" s="152" t="s">
        <v>240</v>
      </c>
      <c r="C99" s="272" t="s">
        <v>241</v>
      </c>
      <c r="D99" s="273" t="s">
        <v>217</v>
      </c>
      <c r="E99" s="274">
        <v>2.0</v>
      </c>
      <c r="F99" s="275">
        <v>510.0</v>
      </c>
      <c r="G99" s="157">
        <f t="shared" si="176"/>
        <v>1020</v>
      </c>
      <c r="H99" s="155">
        <f t="shared" si="177"/>
        <v>2</v>
      </c>
      <c r="I99" s="156">
        <v>714.0</v>
      </c>
      <c r="J99" s="157">
        <f t="shared" si="178"/>
        <v>1428</v>
      </c>
      <c r="K99" s="155"/>
      <c r="L99" s="156"/>
      <c r="M99" s="157"/>
      <c r="N99" s="155"/>
      <c r="O99" s="156"/>
      <c r="P99" s="157"/>
      <c r="Q99" s="155"/>
      <c r="R99" s="156"/>
      <c r="S99" s="157"/>
      <c r="T99" s="155"/>
      <c r="U99" s="156"/>
      <c r="V99" s="157"/>
      <c r="W99" s="158">
        <f t="shared" si="179"/>
        <v>1020</v>
      </c>
      <c r="X99" s="159">
        <f t="shared" si="180"/>
        <v>1428</v>
      </c>
      <c r="Y99" s="159">
        <f t="shared" si="181"/>
        <v>-408</v>
      </c>
      <c r="Z99" s="160">
        <f t="shared" si="182"/>
        <v>-0.4</v>
      </c>
      <c r="AA99" s="161"/>
      <c r="AB99" s="163"/>
      <c r="AC99" s="163"/>
      <c r="AD99" s="163"/>
      <c r="AE99" s="163"/>
      <c r="AF99" s="163"/>
      <c r="AG99" s="163"/>
    </row>
    <row r="100" ht="30.0" customHeight="1">
      <c r="A100" s="151" t="s">
        <v>80</v>
      </c>
      <c r="B100" s="152" t="s">
        <v>242</v>
      </c>
      <c r="C100" s="272" t="s">
        <v>243</v>
      </c>
      <c r="D100" s="273" t="s">
        <v>217</v>
      </c>
      <c r="E100" s="274">
        <v>2.0</v>
      </c>
      <c r="F100" s="275">
        <v>1920.0</v>
      </c>
      <c r="G100" s="157">
        <f t="shared" si="176"/>
        <v>3840</v>
      </c>
      <c r="H100" s="155">
        <f t="shared" si="177"/>
        <v>2</v>
      </c>
      <c r="I100" s="156">
        <v>2688.0</v>
      </c>
      <c r="J100" s="157">
        <f t="shared" si="178"/>
        <v>5376</v>
      </c>
      <c r="K100" s="155"/>
      <c r="L100" s="156"/>
      <c r="M100" s="157"/>
      <c r="N100" s="155"/>
      <c r="O100" s="156"/>
      <c r="P100" s="157"/>
      <c r="Q100" s="155"/>
      <c r="R100" s="156"/>
      <c r="S100" s="157"/>
      <c r="T100" s="155"/>
      <c r="U100" s="156"/>
      <c r="V100" s="157"/>
      <c r="W100" s="158">
        <f t="shared" si="179"/>
        <v>3840</v>
      </c>
      <c r="X100" s="159">
        <f t="shared" si="180"/>
        <v>5376</v>
      </c>
      <c r="Y100" s="159">
        <f t="shared" si="181"/>
        <v>-1536</v>
      </c>
      <c r="Z100" s="160">
        <f t="shared" si="182"/>
        <v>-0.4</v>
      </c>
      <c r="AA100" s="161"/>
      <c r="AB100" s="163"/>
      <c r="AC100" s="163"/>
      <c r="AD100" s="163"/>
      <c r="AE100" s="163"/>
      <c r="AF100" s="163"/>
      <c r="AG100" s="163"/>
    </row>
    <row r="101" ht="30.0" customHeight="1">
      <c r="A101" s="151" t="s">
        <v>80</v>
      </c>
      <c r="B101" s="152" t="s">
        <v>244</v>
      </c>
      <c r="C101" s="272" t="s">
        <v>245</v>
      </c>
      <c r="D101" s="273" t="s">
        <v>217</v>
      </c>
      <c r="E101" s="274">
        <v>2.0</v>
      </c>
      <c r="F101" s="275">
        <v>23880.0</v>
      </c>
      <c r="G101" s="157">
        <f t="shared" si="176"/>
        <v>47760</v>
      </c>
      <c r="H101" s="155">
        <f t="shared" si="177"/>
        <v>2</v>
      </c>
      <c r="I101" s="156">
        <v>33432.0</v>
      </c>
      <c r="J101" s="157">
        <f t="shared" si="178"/>
        <v>66864</v>
      </c>
      <c r="K101" s="155"/>
      <c r="L101" s="156"/>
      <c r="M101" s="157"/>
      <c r="N101" s="155"/>
      <c r="O101" s="156"/>
      <c r="P101" s="157"/>
      <c r="Q101" s="155"/>
      <c r="R101" s="156"/>
      <c r="S101" s="157"/>
      <c r="T101" s="155"/>
      <c r="U101" s="156"/>
      <c r="V101" s="157"/>
      <c r="W101" s="158">
        <f t="shared" si="179"/>
        <v>47760</v>
      </c>
      <c r="X101" s="159">
        <f t="shared" si="180"/>
        <v>66864</v>
      </c>
      <c r="Y101" s="159">
        <f t="shared" si="181"/>
        <v>-19104</v>
      </c>
      <c r="Z101" s="160">
        <f t="shared" si="182"/>
        <v>-0.4</v>
      </c>
      <c r="AA101" s="161"/>
      <c r="AB101" s="163"/>
      <c r="AC101" s="163"/>
      <c r="AD101" s="163"/>
      <c r="AE101" s="163"/>
      <c r="AF101" s="163"/>
      <c r="AG101" s="163"/>
    </row>
    <row r="102" ht="30.0" customHeight="1">
      <c r="A102" s="151" t="s">
        <v>80</v>
      </c>
      <c r="B102" s="152" t="s">
        <v>246</v>
      </c>
      <c r="C102" s="272" t="s">
        <v>247</v>
      </c>
      <c r="D102" s="273" t="s">
        <v>217</v>
      </c>
      <c r="E102" s="274">
        <v>2.0</v>
      </c>
      <c r="F102" s="275">
        <v>2400.0</v>
      </c>
      <c r="G102" s="157">
        <f t="shared" si="176"/>
        <v>4800</v>
      </c>
      <c r="H102" s="155">
        <f t="shared" si="177"/>
        <v>2</v>
      </c>
      <c r="I102" s="156">
        <v>3360.0</v>
      </c>
      <c r="J102" s="157">
        <f t="shared" si="178"/>
        <v>6720</v>
      </c>
      <c r="K102" s="155"/>
      <c r="L102" s="156"/>
      <c r="M102" s="157"/>
      <c r="N102" s="155"/>
      <c r="O102" s="156"/>
      <c r="P102" s="157"/>
      <c r="Q102" s="155"/>
      <c r="R102" s="156"/>
      <c r="S102" s="157"/>
      <c r="T102" s="155"/>
      <c r="U102" s="156"/>
      <c r="V102" s="157"/>
      <c r="W102" s="158">
        <f t="shared" si="179"/>
        <v>4800</v>
      </c>
      <c r="X102" s="159">
        <f t="shared" si="180"/>
        <v>6720</v>
      </c>
      <c r="Y102" s="159">
        <f t="shared" si="181"/>
        <v>-1920</v>
      </c>
      <c r="Z102" s="160">
        <f t="shared" si="182"/>
        <v>-0.4</v>
      </c>
      <c r="AA102" s="161"/>
      <c r="AB102" s="163"/>
      <c r="AC102" s="163"/>
      <c r="AD102" s="163"/>
      <c r="AE102" s="163"/>
      <c r="AF102" s="163"/>
      <c r="AG102" s="163"/>
    </row>
    <row r="103" ht="30.0" customHeight="1">
      <c r="A103" s="151" t="s">
        <v>80</v>
      </c>
      <c r="B103" s="152" t="s">
        <v>248</v>
      </c>
      <c r="C103" s="272" t="s">
        <v>249</v>
      </c>
      <c r="D103" s="273" t="s">
        <v>217</v>
      </c>
      <c r="E103" s="274">
        <v>2.0</v>
      </c>
      <c r="F103" s="275">
        <v>1440.0</v>
      </c>
      <c r="G103" s="157">
        <f t="shared" si="176"/>
        <v>2880</v>
      </c>
      <c r="H103" s="155">
        <f t="shared" si="177"/>
        <v>2</v>
      </c>
      <c r="I103" s="156">
        <v>2015.9999999999998</v>
      </c>
      <c r="J103" s="157">
        <f t="shared" si="178"/>
        <v>4032</v>
      </c>
      <c r="K103" s="155"/>
      <c r="L103" s="156"/>
      <c r="M103" s="157"/>
      <c r="N103" s="155"/>
      <c r="O103" s="156"/>
      <c r="P103" s="157"/>
      <c r="Q103" s="155"/>
      <c r="R103" s="156"/>
      <c r="S103" s="157"/>
      <c r="T103" s="155"/>
      <c r="U103" s="156"/>
      <c r="V103" s="157"/>
      <c r="W103" s="158">
        <f t="shared" si="179"/>
        <v>2880</v>
      </c>
      <c r="X103" s="159">
        <f t="shared" si="180"/>
        <v>4032</v>
      </c>
      <c r="Y103" s="159">
        <f t="shared" si="181"/>
        <v>-1152</v>
      </c>
      <c r="Z103" s="160">
        <f t="shared" si="182"/>
        <v>-0.4</v>
      </c>
      <c r="AA103" s="161"/>
      <c r="AB103" s="163"/>
      <c r="AC103" s="163"/>
      <c r="AD103" s="163"/>
      <c r="AE103" s="163"/>
      <c r="AF103" s="163"/>
      <c r="AG103" s="163"/>
    </row>
    <row r="104" ht="30.0" customHeight="1">
      <c r="A104" s="151" t="s">
        <v>80</v>
      </c>
      <c r="B104" s="152" t="s">
        <v>250</v>
      </c>
      <c r="C104" s="272" t="s">
        <v>251</v>
      </c>
      <c r="D104" s="273" t="s">
        <v>217</v>
      </c>
      <c r="E104" s="274">
        <v>2.0</v>
      </c>
      <c r="F104" s="275">
        <v>3000.0</v>
      </c>
      <c r="G104" s="157">
        <f t="shared" si="176"/>
        <v>6000</v>
      </c>
      <c r="H104" s="155">
        <f t="shared" si="177"/>
        <v>2</v>
      </c>
      <c r="I104" s="156">
        <v>4200.0</v>
      </c>
      <c r="J104" s="157">
        <f t="shared" si="178"/>
        <v>8400</v>
      </c>
      <c r="K104" s="155"/>
      <c r="L104" s="156"/>
      <c r="M104" s="157"/>
      <c r="N104" s="155"/>
      <c r="O104" s="156"/>
      <c r="P104" s="157"/>
      <c r="Q104" s="155"/>
      <c r="R104" s="156"/>
      <c r="S104" s="157"/>
      <c r="T104" s="155"/>
      <c r="U104" s="156"/>
      <c r="V104" s="157"/>
      <c r="W104" s="158">
        <f t="shared" si="179"/>
        <v>6000</v>
      </c>
      <c r="X104" s="159">
        <f t="shared" si="180"/>
        <v>8400</v>
      </c>
      <c r="Y104" s="159">
        <f t="shared" si="181"/>
        <v>-2400</v>
      </c>
      <c r="Z104" s="160">
        <f t="shared" si="182"/>
        <v>-0.4</v>
      </c>
      <c r="AA104" s="161"/>
      <c r="AB104" s="163"/>
      <c r="AC104" s="163"/>
      <c r="AD104" s="163"/>
      <c r="AE104" s="163"/>
      <c r="AF104" s="163"/>
      <c r="AG104" s="163"/>
    </row>
    <row r="105" ht="30.0" customHeight="1">
      <c r="A105" s="151" t="s">
        <v>80</v>
      </c>
      <c r="B105" s="152" t="s">
        <v>252</v>
      </c>
      <c r="C105" s="272" t="s">
        <v>253</v>
      </c>
      <c r="D105" s="273" t="s">
        <v>217</v>
      </c>
      <c r="E105" s="274">
        <v>2.0</v>
      </c>
      <c r="F105" s="275">
        <v>540.0</v>
      </c>
      <c r="G105" s="157">
        <f t="shared" si="176"/>
        <v>1080</v>
      </c>
      <c r="H105" s="155">
        <f t="shared" si="177"/>
        <v>2</v>
      </c>
      <c r="I105" s="156">
        <v>756.0</v>
      </c>
      <c r="J105" s="157">
        <f t="shared" si="178"/>
        <v>1512</v>
      </c>
      <c r="K105" s="155"/>
      <c r="L105" s="156"/>
      <c r="M105" s="157"/>
      <c r="N105" s="155"/>
      <c r="O105" s="156"/>
      <c r="P105" s="157"/>
      <c r="Q105" s="155"/>
      <c r="R105" s="156"/>
      <c r="S105" s="157"/>
      <c r="T105" s="155"/>
      <c r="U105" s="156"/>
      <c r="V105" s="157"/>
      <c r="W105" s="158">
        <f t="shared" si="179"/>
        <v>1080</v>
      </c>
      <c r="X105" s="159">
        <f t="shared" si="180"/>
        <v>1512</v>
      </c>
      <c r="Y105" s="159">
        <f t="shared" si="181"/>
        <v>-432</v>
      </c>
      <c r="Z105" s="160">
        <f t="shared" si="182"/>
        <v>-0.4</v>
      </c>
      <c r="AA105" s="161"/>
      <c r="AB105" s="163"/>
      <c r="AC105" s="163"/>
      <c r="AD105" s="163"/>
      <c r="AE105" s="163"/>
      <c r="AF105" s="163"/>
      <c r="AG105" s="163"/>
    </row>
    <row r="106" ht="30.0" customHeight="1">
      <c r="A106" s="151" t="s">
        <v>80</v>
      </c>
      <c r="B106" s="152" t="s">
        <v>254</v>
      </c>
      <c r="C106" s="272" t="s">
        <v>255</v>
      </c>
      <c r="D106" s="273" t="s">
        <v>217</v>
      </c>
      <c r="E106" s="274">
        <v>2.0</v>
      </c>
      <c r="F106" s="275">
        <v>2200.0</v>
      </c>
      <c r="G106" s="157">
        <f t="shared" si="176"/>
        <v>4400</v>
      </c>
      <c r="H106" s="155">
        <f t="shared" si="177"/>
        <v>2</v>
      </c>
      <c r="I106" s="156">
        <v>3080.0</v>
      </c>
      <c r="J106" s="157">
        <f t="shared" si="178"/>
        <v>6160</v>
      </c>
      <c r="K106" s="155"/>
      <c r="L106" s="156"/>
      <c r="M106" s="157"/>
      <c r="N106" s="155"/>
      <c r="O106" s="156"/>
      <c r="P106" s="157"/>
      <c r="Q106" s="155"/>
      <c r="R106" s="156"/>
      <c r="S106" s="157"/>
      <c r="T106" s="155"/>
      <c r="U106" s="156"/>
      <c r="V106" s="157"/>
      <c r="W106" s="158">
        <f t="shared" si="179"/>
        <v>4400</v>
      </c>
      <c r="X106" s="159">
        <f t="shared" si="180"/>
        <v>6160</v>
      </c>
      <c r="Y106" s="159">
        <f t="shared" si="181"/>
        <v>-1760</v>
      </c>
      <c r="Z106" s="160">
        <f t="shared" si="182"/>
        <v>-0.4</v>
      </c>
      <c r="AA106" s="161"/>
      <c r="AB106" s="163"/>
      <c r="AC106" s="163"/>
      <c r="AD106" s="163"/>
      <c r="AE106" s="163"/>
      <c r="AF106" s="163"/>
      <c r="AG106" s="163"/>
    </row>
    <row r="107" ht="30.0" customHeight="1">
      <c r="A107" s="151" t="s">
        <v>80</v>
      </c>
      <c r="B107" s="152" t="s">
        <v>256</v>
      </c>
      <c r="C107" s="272" t="s">
        <v>257</v>
      </c>
      <c r="D107" s="273" t="s">
        <v>217</v>
      </c>
      <c r="E107" s="274">
        <v>2.0</v>
      </c>
      <c r="F107" s="275">
        <v>2640.0</v>
      </c>
      <c r="G107" s="157">
        <f t="shared" si="176"/>
        <v>5280</v>
      </c>
      <c r="H107" s="155">
        <f t="shared" si="177"/>
        <v>2</v>
      </c>
      <c r="I107" s="156">
        <v>3695.9999999999995</v>
      </c>
      <c r="J107" s="157">
        <f t="shared" si="178"/>
        <v>7392</v>
      </c>
      <c r="K107" s="155"/>
      <c r="L107" s="156"/>
      <c r="M107" s="157"/>
      <c r="N107" s="155"/>
      <c r="O107" s="156"/>
      <c r="P107" s="157"/>
      <c r="Q107" s="155"/>
      <c r="R107" s="156"/>
      <c r="S107" s="157"/>
      <c r="T107" s="155"/>
      <c r="U107" s="156"/>
      <c r="V107" s="157"/>
      <c r="W107" s="158">
        <f t="shared" si="179"/>
        <v>5280</v>
      </c>
      <c r="X107" s="159">
        <f t="shared" si="180"/>
        <v>7392</v>
      </c>
      <c r="Y107" s="159">
        <f t="shared" si="181"/>
        <v>-2112</v>
      </c>
      <c r="Z107" s="160">
        <f t="shared" si="182"/>
        <v>-0.4</v>
      </c>
      <c r="AA107" s="161"/>
      <c r="AB107" s="163"/>
      <c r="AC107" s="163"/>
      <c r="AD107" s="163"/>
      <c r="AE107" s="163"/>
      <c r="AF107" s="163"/>
      <c r="AG107" s="163"/>
    </row>
    <row r="108" ht="30.0" customHeight="1">
      <c r="A108" s="151" t="s">
        <v>80</v>
      </c>
      <c r="B108" s="152" t="s">
        <v>258</v>
      </c>
      <c r="C108" s="272" t="s">
        <v>259</v>
      </c>
      <c r="D108" s="273" t="s">
        <v>217</v>
      </c>
      <c r="E108" s="274">
        <v>2.0</v>
      </c>
      <c r="F108" s="275">
        <v>2000.0</v>
      </c>
      <c r="G108" s="157">
        <f t="shared" si="176"/>
        <v>4000</v>
      </c>
      <c r="H108" s="155">
        <f t="shared" si="177"/>
        <v>2</v>
      </c>
      <c r="I108" s="156">
        <v>2800.0</v>
      </c>
      <c r="J108" s="157">
        <f t="shared" si="178"/>
        <v>5600</v>
      </c>
      <c r="K108" s="155"/>
      <c r="L108" s="156"/>
      <c r="M108" s="157"/>
      <c r="N108" s="155"/>
      <c r="O108" s="156"/>
      <c r="P108" s="157"/>
      <c r="Q108" s="155"/>
      <c r="R108" s="156"/>
      <c r="S108" s="157"/>
      <c r="T108" s="155"/>
      <c r="U108" s="156"/>
      <c r="V108" s="157"/>
      <c r="W108" s="158">
        <f t="shared" si="179"/>
        <v>4000</v>
      </c>
      <c r="X108" s="159">
        <f t="shared" si="180"/>
        <v>5600</v>
      </c>
      <c r="Y108" s="159">
        <f t="shared" si="181"/>
        <v>-1600</v>
      </c>
      <c r="Z108" s="160">
        <f t="shared" si="182"/>
        <v>-0.4</v>
      </c>
      <c r="AA108" s="161"/>
      <c r="AB108" s="163"/>
      <c r="AC108" s="163"/>
      <c r="AD108" s="163"/>
      <c r="AE108" s="163"/>
      <c r="AF108" s="163"/>
      <c r="AG108" s="163"/>
    </row>
    <row r="109" ht="30.0" customHeight="1">
      <c r="A109" s="151" t="s">
        <v>80</v>
      </c>
      <c r="B109" s="152" t="s">
        <v>260</v>
      </c>
      <c r="C109" s="272" t="s">
        <v>261</v>
      </c>
      <c r="D109" s="273" t="s">
        <v>217</v>
      </c>
      <c r="E109" s="274">
        <v>2.0</v>
      </c>
      <c r="F109" s="275">
        <v>1500.0</v>
      </c>
      <c r="G109" s="157">
        <f t="shared" si="176"/>
        <v>3000</v>
      </c>
      <c r="H109" s="155">
        <f t="shared" si="177"/>
        <v>2</v>
      </c>
      <c r="I109" s="156">
        <v>2100.0</v>
      </c>
      <c r="J109" s="157">
        <f t="shared" si="178"/>
        <v>4200</v>
      </c>
      <c r="K109" s="155"/>
      <c r="L109" s="156"/>
      <c r="M109" s="157">
        <f>K109*L109</f>
        <v>0</v>
      </c>
      <c r="N109" s="155"/>
      <c r="O109" s="156"/>
      <c r="P109" s="157">
        <f>N109*O109</f>
        <v>0</v>
      </c>
      <c r="Q109" s="155"/>
      <c r="R109" s="156"/>
      <c r="S109" s="157">
        <f>Q109*R109</f>
        <v>0</v>
      </c>
      <c r="T109" s="155"/>
      <c r="U109" s="156"/>
      <c r="V109" s="157">
        <f>T109*U109</f>
        <v>0</v>
      </c>
      <c r="W109" s="158">
        <f t="shared" si="179"/>
        <v>3000</v>
      </c>
      <c r="X109" s="159">
        <f t="shared" si="180"/>
        <v>4200</v>
      </c>
      <c r="Y109" s="159">
        <f t="shared" si="181"/>
        <v>-1200</v>
      </c>
      <c r="Z109" s="160">
        <f t="shared" si="182"/>
        <v>-0.4</v>
      </c>
      <c r="AA109" s="161"/>
      <c r="AB109" s="163"/>
      <c r="AC109" s="163"/>
      <c r="AD109" s="163"/>
      <c r="AE109" s="163"/>
      <c r="AF109" s="163"/>
      <c r="AG109" s="163"/>
    </row>
    <row r="110" ht="30.0" customHeight="1">
      <c r="A110" s="151" t="s">
        <v>80</v>
      </c>
      <c r="B110" s="152" t="s">
        <v>262</v>
      </c>
      <c r="C110" s="272" t="s">
        <v>263</v>
      </c>
      <c r="D110" s="273" t="s">
        <v>217</v>
      </c>
      <c r="E110" s="274">
        <v>2.0</v>
      </c>
      <c r="F110" s="275">
        <v>1280.0</v>
      </c>
      <c r="G110" s="157">
        <f t="shared" si="176"/>
        <v>2560</v>
      </c>
      <c r="H110" s="155">
        <f t="shared" si="177"/>
        <v>2</v>
      </c>
      <c r="I110" s="156">
        <v>1792.0</v>
      </c>
      <c r="J110" s="157">
        <f t="shared" si="178"/>
        <v>3584</v>
      </c>
      <c r="K110" s="167"/>
      <c r="L110" s="168"/>
      <c r="M110" s="169"/>
      <c r="N110" s="167"/>
      <c r="O110" s="168"/>
      <c r="P110" s="169"/>
      <c r="Q110" s="167"/>
      <c r="R110" s="168"/>
      <c r="S110" s="169"/>
      <c r="T110" s="167"/>
      <c r="U110" s="168"/>
      <c r="V110" s="169"/>
      <c r="W110" s="158">
        <f t="shared" si="179"/>
        <v>2560</v>
      </c>
      <c r="X110" s="159">
        <f t="shared" si="180"/>
        <v>3584</v>
      </c>
      <c r="Y110" s="159">
        <f t="shared" si="181"/>
        <v>-1024</v>
      </c>
      <c r="Z110" s="160">
        <f t="shared" si="182"/>
        <v>-0.4</v>
      </c>
      <c r="AA110" s="171"/>
      <c r="AB110" s="163"/>
      <c r="AC110" s="163"/>
      <c r="AD110" s="163"/>
      <c r="AE110" s="163"/>
      <c r="AF110" s="163"/>
      <c r="AG110" s="163"/>
    </row>
    <row r="111" ht="30.0" customHeight="1">
      <c r="A111" s="164" t="s">
        <v>80</v>
      </c>
      <c r="B111" s="165" t="s">
        <v>264</v>
      </c>
      <c r="C111" s="276" t="s">
        <v>265</v>
      </c>
      <c r="D111" s="277" t="s">
        <v>217</v>
      </c>
      <c r="E111" s="278">
        <v>2.0</v>
      </c>
      <c r="F111" s="279">
        <v>18000.0</v>
      </c>
      <c r="G111" s="169">
        <f t="shared" si="176"/>
        <v>36000</v>
      </c>
      <c r="H111" s="155">
        <f t="shared" si="177"/>
        <v>2</v>
      </c>
      <c r="I111" s="156">
        <v>25200.0</v>
      </c>
      <c r="J111" s="157">
        <f t="shared" si="178"/>
        <v>50400</v>
      </c>
      <c r="K111" s="167"/>
      <c r="L111" s="168"/>
      <c r="M111" s="169">
        <f>K111*L111</f>
        <v>0</v>
      </c>
      <c r="N111" s="167"/>
      <c r="O111" s="168"/>
      <c r="P111" s="169">
        <f>N111*O111</f>
        <v>0</v>
      </c>
      <c r="Q111" s="167"/>
      <c r="R111" s="168"/>
      <c r="S111" s="169">
        <f>Q111*R111</f>
        <v>0</v>
      </c>
      <c r="T111" s="167"/>
      <c r="U111" s="168"/>
      <c r="V111" s="169">
        <f>T111*U111</f>
        <v>0</v>
      </c>
      <c r="W111" s="170">
        <f t="shared" si="179"/>
        <v>36000</v>
      </c>
      <c r="X111" s="200">
        <f t="shared" si="180"/>
        <v>50400</v>
      </c>
      <c r="Y111" s="200">
        <f t="shared" si="181"/>
        <v>-14400</v>
      </c>
      <c r="Z111" s="280">
        <f t="shared" si="182"/>
        <v>-0.4</v>
      </c>
      <c r="AA111" s="171"/>
      <c r="AB111" s="163"/>
      <c r="AC111" s="163"/>
      <c r="AD111" s="163"/>
      <c r="AE111" s="163"/>
      <c r="AF111" s="163"/>
      <c r="AG111" s="163"/>
    </row>
    <row r="112" ht="30.0" customHeight="1">
      <c r="A112" s="281" t="s">
        <v>77</v>
      </c>
      <c r="B112" s="282" t="s">
        <v>266</v>
      </c>
      <c r="C112" s="283" t="s">
        <v>267</v>
      </c>
      <c r="D112" s="284"/>
      <c r="E112" s="285">
        <f>SUM(E113:E115)</f>
        <v>62</v>
      </c>
      <c r="F112" s="285"/>
      <c r="G112" s="285">
        <f>SUM(G113:G116)</f>
        <v>49600</v>
      </c>
      <c r="H112" s="285">
        <f>H113+H114+H115</f>
        <v>68</v>
      </c>
      <c r="I112" s="285"/>
      <c r="J112" s="285">
        <f>J113+J114+J115+J116</f>
        <v>64400</v>
      </c>
      <c r="K112" s="286"/>
      <c r="L112" s="286"/>
      <c r="M112" s="285" t="str">
        <f>SUM(M112:M116)</f>
        <v>#REF!</v>
      </c>
      <c r="N112" s="285" t="str">
        <f t="shared" ref="N112:N116" si="184">SUM(N112)</f>
        <v>#REF!</v>
      </c>
      <c r="O112" s="286"/>
      <c r="P112" s="285" t="str">
        <f>SUM(P112:P116)</f>
        <v>#REF!</v>
      </c>
      <c r="Q112" s="285" t="str">
        <f>P112</f>
        <v>#REF!</v>
      </c>
      <c r="R112" s="285"/>
      <c r="S112" s="285" t="str">
        <f>Q112</f>
        <v>#REF!</v>
      </c>
      <c r="T112" s="285" t="str">
        <f>S112</f>
        <v>#REF!</v>
      </c>
      <c r="U112" s="285"/>
      <c r="V112" s="285" t="str">
        <f>T112</f>
        <v>#REF!</v>
      </c>
      <c r="W112" s="285">
        <f t="shared" ref="W112:X112" si="183">SUM(W113:W116)</f>
        <v>49600</v>
      </c>
      <c r="X112" s="285">
        <f t="shared" si="183"/>
        <v>64400</v>
      </c>
      <c r="Y112" s="287">
        <f t="shared" si="181"/>
        <v>-14800</v>
      </c>
      <c r="Z112" s="288">
        <f t="shared" si="182"/>
        <v>-0.2983870968</v>
      </c>
      <c r="AA112" s="289"/>
      <c r="AB112" s="290"/>
      <c r="AC112" s="290"/>
      <c r="AD112" s="290"/>
      <c r="AE112" s="290"/>
      <c r="AF112" s="290"/>
      <c r="AG112" s="290"/>
    </row>
    <row r="113" ht="30.0" customHeight="1">
      <c r="A113" s="291" t="s">
        <v>80</v>
      </c>
      <c r="B113" s="292" t="s">
        <v>268</v>
      </c>
      <c r="C113" s="293" t="s">
        <v>269</v>
      </c>
      <c r="D113" s="275" t="s">
        <v>270</v>
      </c>
      <c r="E113" s="275">
        <v>20.0</v>
      </c>
      <c r="F113" s="275">
        <v>80.0</v>
      </c>
      <c r="G113" s="156">
        <f t="shared" ref="G113:G116" si="185">E113*F113</f>
        <v>1600</v>
      </c>
      <c r="H113" s="156"/>
      <c r="I113" s="156"/>
      <c r="J113" s="156"/>
      <c r="K113" s="156"/>
      <c r="L113" s="156"/>
      <c r="M113" s="156"/>
      <c r="N113" s="286" t="str">
        <f t="shared" si="184"/>
        <v>#REF!</v>
      </c>
      <c r="O113" s="156"/>
      <c r="P113" s="156"/>
      <c r="Q113" s="156"/>
      <c r="R113" s="156"/>
      <c r="S113" s="156"/>
      <c r="T113" s="156"/>
      <c r="U113" s="156"/>
      <c r="V113" s="156"/>
      <c r="W113" s="294">
        <f t="shared" ref="W113:W116" si="186">G113</f>
        <v>1600</v>
      </c>
      <c r="X113" s="294" t="str">
        <f t="shared" ref="X113:X116" si="187">J113</f>
        <v/>
      </c>
      <c r="Y113" s="294">
        <f t="shared" si="181"/>
        <v>1600</v>
      </c>
      <c r="Z113" s="295">
        <f t="shared" si="182"/>
        <v>1</v>
      </c>
      <c r="AA113" s="296"/>
      <c r="AB113" s="163"/>
      <c r="AC113" s="163"/>
      <c r="AD113" s="163"/>
      <c r="AE113" s="163"/>
      <c r="AF113" s="163"/>
      <c r="AG113" s="163"/>
    </row>
    <row r="114" ht="30.0" customHeight="1">
      <c r="A114" s="291" t="s">
        <v>80</v>
      </c>
      <c r="B114" s="292" t="s">
        <v>271</v>
      </c>
      <c r="C114" s="297" t="s">
        <v>272</v>
      </c>
      <c r="D114" s="298" t="s">
        <v>273</v>
      </c>
      <c r="E114" s="275">
        <v>40.0</v>
      </c>
      <c r="F114" s="275">
        <v>350.0</v>
      </c>
      <c r="G114" s="156">
        <f t="shared" si="185"/>
        <v>14000</v>
      </c>
      <c r="H114" s="156">
        <v>66.0</v>
      </c>
      <c r="I114" s="156">
        <v>250.0</v>
      </c>
      <c r="J114" s="156">
        <f t="shared" ref="J114:J116" si="188">I114*H114</f>
        <v>16500</v>
      </c>
      <c r="K114" s="156"/>
      <c r="L114" s="156"/>
      <c r="M114" s="156"/>
      <c r="N114" s="286" t="str">
        <f t="shared" si="184"/>
        <v>#REF!</v>
      </c>
      <c r="O114" s="156"/>
      <c r="P114" s="156"/>
      <c r="Q114" s="156"/>
      <c r="R114" s="156"/>
      <c r="S114" s="156"/>
      <c r="T114" s="156"/>
      <c r="U114" s="156"/>
      <c r="V114" s="156"/>
      <c r="W114" s="294">
        <f t="shared" si="186"/>
        <v>14000</v>
      </c>
      <c r="X114" s="294">
        <f t="shared" si="187"/>
        <v>16500</v>
      </c>
      <c r="Y114" s="294">
        <f t="shared" si="181"/>
        <v>-2500</v>
      </c>
      <c r="Z114" s="295">
        <f t="shared" si="182"/>
        <v>-0.1785714286</v>
      </c>
      <c r="AA114" s="296"/>
      <c r="AB114" s="163"/>
      <c r="AC114" s="163"/>
      <c r="AD114" s="163"/>
      <c r="AE114" s="163"/>
      <c r="AF114" s="163"/>
      <c r="AG114" s="163"/>
    </row>
    <row r="115" ht="30.0" customHeight="1">
      <c r="A115" s="291" t="s">
        <v>80</v>
      </c>
      <c r="B115" s="292" t="s">
        <v>274</v>
      </c>
      <c r="C115" s="297" t="s">
        <v>275</v>
      </c>
      <c r="D115" s="298" t="s">
        <v>196</v>
      </c>
      <c r="E115" s="275">
        <v>2.0</v>
      </c>
      <c r="F115" s="275">
        <v>15000.0</v>
      </c>
      <c r="G115" s="156">
        <f t="shared" si="185"/>
        <v>30000</v>
      </c>
      <c r="H115" s="156">
        <v>2.0</v>
      </c>
      <c r="I115" s="156">
        <v>21950.0</v>
      </c>
      <c r="J115" s="156">
        <f t="shared" si="188"/>
        <v>43900</v>
      </c>
      <c r="K115" s="156"/>
      <c r="L115" s="156"/>
      <c r="M115" s="156"/>
      <c r="N115" s="286" t="str">
        <f t="shared" si="184"/>
        <v>#REF!</v>
      </c>
      <c r="O115" s="156"/>
      <c r="P115" s="156"/>
      <c r="Q115" s="156"/>
      <c r="R115" s="156"/>
      <c r="S115" s="156"/>
      <c r="T115" s="156"/>
      <c r="U115" s="156"/>
      <c r="V115" s="156"/>
      <c r="W115" s="294">
        <f t="shared" si="186"/>
        <v>30000</v>
      </c>
      <c r="X115" s="294">
        <f t="shared" si="187"/>
        <v>43900</v>
      </c>
      <c r="Y115" s="294">
        <f t="shared" si="181"/>
        <v>-13900</v>
      </c>
      <c r="Z115" s="295">
        <f t="shared" si="182"/>
        <v>-0.4633333333</v>
      </c>
      <c r="AA115" s="296"/>
      <c r="AB115" s="163"/>
      <c r="AC115" s="163"/>
      <c r="AD115" s="163"/>
      <c r="AE115" s="163"/>
      <c r="AF115" s="163"/>
      <c r="AG115" s="163"/>
    </row>
    <row r="116" ht="30.0" customHeight="1">
      <c r="A116" s="291"/>
      <c r="B116" s="292" t="s">
        <v>276</v>
      </c>
      <c r="C116" s="297" t="s">
        <v>277</v>
      </c>
      <c r="D116" s="298" t="s">
        <v>217</v>
      </c>
      <c r="E116" s="275">
        <v>2.0</v>
      </c>
      <c r="F116" s="275">
        <v>2000.0</v>
      </c>
      <c r="G116" s="156">
        <f t="shared" si="185"/>
        <v>4000</v>
      </c>
      <c r="H116" s="156">
        <v>2.0</v>
      </c>
      <c r="I116" s="156">
        <v>2000.0</v>
      </c>
      <c r="J116" s="156">
        <f t="shared" si="188"/>
        <v>4000</v>
      </c>
      <c r="K116" s="156"/>
      <c r="L116" s="156"/>
      <c r="M116" s="156"/>
      <c r="N116" s="286" t="str">
        <f t="shared" si="184"/>
        <v>#REF!</v>
      </c>
      <c r="O116" s="156"/>
      <c r="P116" s="156"/>
      <c r="Q116" s="156"/>
      <c r="R116" s="156"/>
      <c r="S116" s="156"/>
      <c r="T116" s="156"/>
      <c r="U116" s="156"/>
      <c r="V116" s="156"/>
      <c r="W116" s="294">
        <f t="shared" si="186"/>
        <v>4000</v>
      </c>
      <c r="X116" s="294">
        <f t="shared" si="187"/>
        <v>4000</v>
      </c>
      <c r="Y116" s="294">
        <f t="shared" si="181"/>
        <v>0</v>
      </c>
      <c r="Z116" s="295">
        <f t="shared" si="182"/>
        <v>0</v>
      </c>
      <c r="AA116" s="296"/>
      <c r="AB116" s="163"/>
      <c r="AC116" s="163"/>
      <c r="AD116" s="163"/>
      <c r="AE116" s="163"/>
      <c r="AF116" s="163"/>
      <c r="AG116" s="163"/>
    </row>
    <row r="117" ht="30.0" customHeight="1">
      <c r="A117" s="299" t="s">
        <v>77</v>
      </c>
      <c r="B117" s="300" t="s">
        <v>278</v>
      </c>
      <c r="C117" s="243" t="s">
        <v>279</v>
      </c>
      <c r="D117" s="143"/>
      <c r="E117" s="144">
        <f>SUM(E118:E120)</f>
        <v>0</v>
      </c>
      <c r="F117" s="145"/>
      <c r="G117" s="146">
        <f t="shared" ref="G117:H117" si="189">SUM(G118:G120)</f>
        <v>0</v>
      </c>
      <c r="H117" s="144">
        <f t="shared" si="189"/>
        <v>0</v>
      </c>
      <c r="I117" s="145"/>
      <c r="J117" s="146">
        <f t="shared" ref="J117:K117" si="190">SUM(J118:J120)</f>
        <v>0</v>
      </c>
      <c r="K117" s="144">
        <f t="shared" si="190"/>
        <v>0</v>
      </c>
      <c r="L117" s="145"/>
      <c r="M117" s="146">
        <f t="shared" ref="M117:N117" si="191">SUM(M118:M120)</f>
        <v>0</v>
      </c>
      <c r="N117" s="144">
        <f t="shared" si="191"/>
        <v>0</v>
      </c>
      <c r="O117" s="145"/>
      <c r="P117" s="146">
        <f t="shared" ref="P117:Q117" si="192">SUM(P118:P120)</f>
        <v>0</v>
      </c>
      <c r="Q117" s="144">
        <f t="shared" si="192"/>
        <v>0</v>
      </c>
      <c r="R117" s="145"/>
      <c r="S117" s="146">
        <f t="shared" ref="S117:T117" si="193">SUM(S118:S120)</f>
        <v>0</v>
      </c>
      <c r="T117" s="144">
        <f t="shared" si="193"/>
        <v>0</v>
      </c>
      <c r="U117" s="145"/>
      <c r="V117" s="146">
        <f t="shared" ref="V117:X117" si="194">SUM(V118:V120)</f>
        <v>0</v>
      </c>
      <c r="W117" s="146">
        <f t="shared" si="194"/>
        <v>0</v>
      </c>
      <c r="X117" s="146">
        <f t="shared" si="194"/>
        <v>0</v>
      </c>
      <c r="Y117" s="146">
        <f t="shared" si="181"/>
        <v>0</v>
      </c>
      <c r="Z117" s="146" t="str">
        <f t="shared" si="182"/>
        <v>#DIV/0!</v>
      </c>
      <c r="AA117" s="149"/>
      <c r="AB117" s="150"/>
      <c r="AC117" s="150"/>
      <c r="AD117" s="150"/>
      <c r="AE117" s="150"/>
      <c r="AF117" s="150"/>
      <c r="AG117" s="150"/>
    </row>
    <row r="118" ht="30.0" customHeight="1">
      <c r="A118" s="151" t="s">
        <v>80</v>
      </c>
      <c r="B118" s="152" t="s">
        <v>280</v>
      </c>
      <c r="C118" s="222" t="s">
        <v>281</v>
      </c>
      <c r="D118" s="301" t="s">
        <v>134</v>
      </c>
      <c r="E118" s="155"/>
      <c r="F118" s="156"/>
      <c r="G118" s="157">
        <f t="shared" ref="G118:G120" si="195">E118*F118</f>
        <v>0</v>
      </c>
      <c r="H118" s="155"/>
      <c r="I118" s="156"/>
      <c r="J118" s="157">
        <f t="shared" ref="J118:J120" si="196">H118*I118</f>
        <v>0</v>
      </c>
      <c r="K118" s="155"/>
      <c r="L118" s="156"/>
      <c r="M118" s="157">
        <f t="shared" ref="M118:M120" si="197">K118*L118</f>
        <v>0</v>
      </c>
      <c r="N118" s="155"/>
      <c r="O118" s="156"/>
      <c r="P118" s="157">
        <f t="shared" ref="P118:P120" si="198">N118*O118</f>
        <v>0</v>
      </c>
      <c r="Q118" s="155"/>
      <c r="R118" s="156"/>
      <c r="S118" s="157">
        <f t="shared" ref="S118:S120" si="199">Q118*R118</f>
        <v>0</v>
      </c>
      <c r="T118" s="155"/>
      <c r="U118" s="156"/>
      <c r="V118" s="157">
        <f t="shared" ref="V118:V120" si="200">T118*U118</f>
        <v>0</v>
      </c>
      <c r="W118" s="158">
        <f t="shared" ref="W118:W120" si="201">G118+M118+S118</f>
        <v>0</v>
      </c>
      <c r="X118" s="159">
        <f t="shared" ref="X118:X120" si="202">J118+P118+V118</f>
        <v>0</v>
      </c>
      <c r="Y118" s="159">
        <f t="shared" si="181"/>
        <v>0</v>
      </c>
      <c r="Z118" s="160" t="str">
        <f t="shared" si="182"/>
        <v>#DIV/0!</v>
      </c>
      <c r="AA118" s="161"/>
      <c r="AB118" s="163"/>
      <c r="AC118" s="163"/>
      <c r="AD118" s="163"/>
      <c r="AE118" s="163"/>
      <c r="AF118" s="163"/>
      <c r="AG118" s="163"/>
    </row>
    <row r="119" ht="30.0" customHeight="1">
      <c r="A119" s="151" t="s">
        <v>80</v>
      </c>
      <c r="B119" s="152" t="s">
        <v>282</v>
      </c>
      <c r="C119" s="222" t="s">
        <v>281</v>
      </c>
      <c r="D119" s="301" t="s">
        <v>134</v>
      </c>
      <c r="E119" s="155"/>
      <c r="F119" s="156"/>
      <c r="G119" s="157">
        <f t="shared" si="195"/>
        <v>0</v>
      </c>
      <c r="H119" s="155"/>
      <c r="I119" s="156"/>
      <c r="J119" s="157">
        <f t="shared" si="196"/>
        <v>0</v>
      </c>
      <c r="K119" s="155"/>
      <c r="L119" s="156"/>
      <c r="M119" s="157">
        <f t="shared" si="197"/>
        <v>0</v>
      </c>
      <c r="N119" s="155"/>
      <c r="O119" s="156"/>
      <c r="P119" s="157">
        <f t="shared" si="198"/>
        <v>0</v>
      </c>
      <c r="Q119" s="155"/>
      <c r="R119" s="156"/>
      <c r="S119" s="157">
        <f t="shared" si="199"/>
        <v>0</v>
      </c>
      <c r="T119" s="155"/>
      <c r="U119" s="156"/>
      <c r="V119" s="157">
        <f t="shared" si="200"/>
        <v>0</v>
      </c>
      <c r="W119" s="158">
        <f t="shared" si="201"/>
        <v>0</v>
      </c>
      <c r="X119" s="159">
        <f t="shared" si="202"/>
        <v>0</v>
      </c>
      <c r="Y119" s="159">
        <f t="shared" si="181"/>
        <v>0</v>
      </c>
      <c r="Z119" s="160" t="str">
        <f t="shared" si="182"/>
        <v>#DIV/0!</v>
      </c>
      <c r="AA119" s="161"/>
      <c r="AB119" s="163"/>
      <c r="AC119" s="163"/>
      <c r="AD119" s="163"/>
      <c r="AE119" s="163"/>
      <c r="AF119" s="163"/>
      <c r="AG119" s="163"/>
    </row>
    <row r="120" ht="30.0" customHeight="1">
      <c r="A120" s="164" t="s">
        <v>80</v>
      </c>
      <c r="B120" s="165" t="s">
        <v>283</v>
      </c>
      <c r="C120" s="198" t="s">
        <v>281</v>
      </c>
      <c r="D120" s="302" t="s">
        <v>134</v>
      </c>
      <c r="E120" s="167"/>
      <c r="F120" s="168"/>
      <c r="G120" s="169">
        <f t="shared" si="195"/>
        <v>0</v>
      </c>
      <c r="H120" s="167"/>
      <c r="I120" s="168"/>
      <c r="J120" s="169">
        <f t="shared" si="196"/>
        <v>0</v>
      </c>
      <c r="K120" s="167"/>
      <c r="L120" s="168"/>
      <c r="M120" s="169">
        <f t="shared" si="197"/>
        <v>0</v>
      </c>
      <c r="N120" s="167"/>
      <c r="O120" s="168"/>
      <c r="P120" s="169">
        <f t="shared" si="198"/>
        <v>0</v>
      </c>
      <c r="Q120" s="167"/>
      <c r="R120" s="168"/>
      <c r="S120" s="169">
        <f t="shared" si="199"/>
        <v>0</v>
      </c>
      <c r="T120" s="167"/>
      <c r="U120" s="168"/>
      <c r="V120" s="169">
        <f t="shared" si="200"/>
        <v>0</v>
      </c>
      <c r="W120" s="170">
        <f t="shared" si="201"/>
        <v>0</v>
      </c>
      <c r="X120" s="159">
        <f t="shared" si="202"/>
        <v>0</v>
      </c>
      <c r="Y120" s="159">
        <f t="shared" si="181"/>
        <v>0</v>
      </c>
      <c r="Z120" s="160" t="str">
        <f t="shared" si="182"/>
        <v>#DIV/0!</v>
      </c>
      <c r="AA120" s="171"/>
      <c r="AB120" s="163"/>
      <c r="AC120" s="163"/>
      <c r="AD120" s="163"/>
      <c r="AE120" s="163"/>
      <c r="AF120" s="163"/>
      <c r="AG120" s="163"/>
    </row>
    <row r="121" ht="30.0" customHeight="1">
      <c r="A121" s="140" t="s">
        <v>77</v>
      </c>
      <c r="B121" s="190" t="s">
        <v>284</v>
      </c>
      <c r="C121" s="185" t="s">
        <v>285</v>
      </c>
      <c r="D121" s="173"/>
      <c r="E121" s="174">
        <f>SUM(E122:E124)</f>
        <v>1</v>
      </c>
      <c r="F121" s="175"/>
      <c r="G121" s="176">
        <f t="shared" ref="G121:H121" si="203">SUM(G122:G124)</f>
        <v>50000</v>
      </c>
      <c r="H121" s="174">
        <f t="shared" si="203"/>
        <v>1</v>
      </c>
      <c r="I121" s="175"/>
      <c r="J121" s="176">
        <f t="shared" ref="J121:K121" si="204">SUM(J122:J124)</f>
        <v>50000</v>
      </c>
      <c r="K121" s="174">
        <f t="shared" si="204"/>
        <v>0</v>
      </c>
      <c r="L121" s="175"/>
      <c r="M121" s="176">
        <f t="shared" ref="M121:N121" si="205">SUM(M122:M124)</f>
        <v>0</v>
      </c>
      <c r="N121" s="174">
        <f t="shared" si="205"/>
        <v>0</v>
      </c>
      <c r="O121" s="175"/>
      <c r="P121" s="176">
        <f t="shared" ref="P121:Q121" si="206">SUM(P122:P124)</f>
        <v>0</v>
      </c>
      <c r="Q121" s="174">
        <f t="shared" si="206"/>
        <v>0</v>
      </c>
      <c r="R121" s="175"/>
      <c r="S121" s="176">
        <f t="shared" ref="S121:T121" si="207">SUM(S122:S124)</f>
        <v>0</v>
      </c>
      <c r="T121" s="174">
        <f t="shared" si="207"/>
        <v>0</v>
      </c>
      <c r="U121" s="175"/>
      <c r="V121" s="176">
        <f t="shared" ref="V121:X121" si="208">SUM(V122:V124)</f>
        <v>0</v>
      </c>
      <c r="W121" s="176">
        <f t="shared" si="208"/>
        <v>50000</v>
      </c>
      <c r="X121" s="176">
        <f t="shared" si="208"/>
        <v>50000</v>
      </c>
      <c r="Y121" s="176">
        <f t="shared" si="181"/>
        <v>0</v>
      </c>
      <c r="Z121" s="176">
        <f t="shared" si="182"/>
        <v>0</v>
      </c>
      <c r="AA121" s="178"/>
      <c r="AB121" s="150"/>
      <c r="AC121" s="150"/>
      <c r="AD121" s="150"/>
      <c r="AE121" s="150"/>
      <c r="AF121" s="150"/>
      <c r="AG121" s="150"/>
    </row>
    <row r="122" ht="57.75" customHeight="1">
      <c r="A122" s="151" t="s">
        <v>80</v>
      </c>
      <c r="B122" s="152" t="s">
        <v>286</v>
      </c>
      <c r="C122" s="222" t="s">
        <v>287</v>
      </c>
      <c r="D122" s="301" t="s">
        <v>196</v>
      </c>
      <c r="E122" s="155">
        <v>1.0</v>
      </c>
      <c r="F122" s="156">
        <v>50000.0</v>
      </c>
      <c r="G122" s="157">
        <f t="shared" ref="G122:G124" si="209">E122*F122</f>
        <v>50000</v>
      </c>
      <c r="H122" s="155">
        <v>1.0</v>
      </c>
      <c r="I122" s="156">
        <v>50000.0</v>
      </c>
      <c r="J122" s="157">
        <f t="shared" ref="J122:J124" si="210">H122*I122</f>
        <v>50000</v>
      </c>
      <c r="K122" s="155"/>
      <c r="L122" s="156"/>
      <c r="M122" s="157">
        <f t="shared" ref="M122:M124" si="211">K122*L122</f>
        <v>0</v>
      </c>
      <c r="N122" s="155"/>
      <c r="O122" s="156"/>
      <c r="P122" s="157">
        <f t="shared" ref="P122:P124" si="212">N122*O122</f>
        <v>0</v>
      </c>
      <c r="Q122" s="155"/>
      <c r="R122" s="156"/>
      <c r="S122" s="157">
        <f t="shared" ref="S122:S124" si="213">Q122*R122</f>
        <v>0</v>
      </c>
      <c r="T122" s="155"/>
      <c r="U122" s="156"/>
      <c r="V122" s="157">
        <f t="shared" ref="V122:V124" si="214">T122*U122</f>
        <v>0</v>
      </c>
      <c r="W122" s="158">
        <f t="shared" ref="W122:W124" si="215">G122+M122+S122</f>
        <v>50000</v>
      </c>
      <c r="X122" s="159">
        <f t="shared" ref="X122:X124" si="216">J122+P122+V122</f>
        <v>50000</v>
      </c>
      <c r="Y122" s="159">
        <f t="shared" si="181"/>
        <v>0</v>
      </c>
      <c r="Z122" s="160">
        <f t="shared" si="182"/>
        <v>0</v>
      </c>
      <c r="AA122" s="161"/>
      <c r="AB122" s="163"/>
      <c r="AC122" s="163"/>
      <c r="AD122" s="163"/>
      <c r="AE122" s="163"/>
      <c r="AF122" s="163"/>
      <c r="AG122" s="163"/>
    </row>
    <row r="123" ht="30.0" customHeight="1">
      <c r="A123" s="151" t="s">
        <v>80</v>
      </c>
      <c r="B123" s="152" t="s">
        <v>288</v>
      </c>
      <c r="C123" s="222" t="s">
        <v>281</v>
      </c>
      <c r="D123" s="301" t="s">
        <v>134</v>
      </c>
      <c r="E123" s="155"/>
      <c r="F123" s="156"/>
      <c r="G123" s="157">
        <f t="shared" si="209"/>
        <v>0</v>
      </c>
      <c r="H123" s="155"/>
      <c r="I123" s="156"/>
      <c r="J123" s="157">
        <f t="shared" si="210"/>
        <v>0</v>
      </c>
      <c r="K123" s="155"/>
      <c r="L123" s="156"/>
      <c r="M123" s="157">
        <f t="shared" si="211"/>
        <v>0</v>
      </c>
      <c r="N123" s="155"/>
      <c r="O123" s="156"/>
      <c r="P123" s="157">
        <f t="shared" si="212"/>
        <v>0</v>
      </c>
      <c r="Q123" s="155"/>
      <c r="R123" s="156"/>
      <c r="S123" s="157">
        <f t="shared" si="213"/>
        <v>0</v>
      </c>
      <c r="T123" s="155"/>
      <c r="U123" s="156"/>
      <c r="V123" s="157">
        <f t="shared" si="214"/>
        <v>0</v>
      </c>
      <c r="W123" s="158">
        <f t="shared" si="215"/>
        <v>0</v>
      </c>
      <c r="X123" s="159">
        <f t="shared" si="216"/>
        <v>0</v>
      </c>
      <c r="Y123" s="159">
        <f t="shared" si="181"/>
        <v>0</v>
      </c>
      <c r="Z123" s="160" t="str">
        <f t="shared" si="182"/>
        <v>#DIV/0!</v>
      </c>
      <c r="AA123" s="161"/>
      <c r="AB123" s="163"/>
      <c r="AC123" s="163"/>
      <c r="AD123" s="163"/>
      <c r="AE123" s="163"/>
      <c r="AF123" s="163"/>
      <c r="AG123" s="163"/>
    </row>
    <row r="124" ht="30.0" customHeight="1">
      <c r="A124" s="164" t="s">
        <v>80</v>
      </c>
      <c r="B124" s="188" t="s">
        <v>289</v>
      </c>
      <c r="C124" s="198" t="s">
        <v>281</v>
      </c>
      <c r="D124" s="302" t="s">
        <v>134</v>
      </c>
      <c r="E124" s="167"/>
      <c r="F124" s="168"/>
      <c r="G124" s="169">
        <f t="shared" si="209"/>
        <v>0</v>
      </c>
      <c r="H124" s="167"/>
      <c r="I124" s="168"/>
      <c r="J124" s="169">
        <f t="shared" si="210"/>
        <v>0</v>
      </c>
      <c r="K124" s="167"/>
      <c r="L124" s="168"/>
      <c r="M124" s="169">
        <f t="shared" si="211"/>
        <v>0</v>
      </c>
      <c r="N124" s="167"/>
      <c r="O124" s="168"/>
      <c r="P124" s="169">
        <f t="shared" si="212"/>
        <v>0</v>
      </c>
      <c r="Q124" s="167"/>
      <c r="R124" s="168"/>
      <c r="S124" s="169">
        <f t="shared" si="213"/>
        <v>0</v>
      </c>
      <c r="T124" s="167"/>
      <c r="U124" s="168"/>
      <c r="V124" s="169">
        <f t="shared" si="214"/>
        <v>0</v>
      </c>
      <c r="W124" s="170">
        <f t="shared" si="215"/>
        <v>0</v>
      </c>
      <c r="X124" s="159">
        <f t="shared" si="216"/>
        <v>0</v>
      </c>
      <c r="Y124" s="200">
        <f t="shared" si="181"/>
        <v>0</v>
      </c>
      <c r="Z124" s="160" t="str">
        <f t="shared" si="182"/>
        <v>#DIV/0!</v>
      </c>
      <c r="AA124" s="171"/>
      <c r="AB124" s="163"/>
      <c r="AC124" s="163"/>
      <c r="AD124" s="163"/>
      <c r="AE124" s="163"/>
      <c r="AF124" s="163"/>
      <c r="AG124" s="163"/>
    </row>
    <row r="125" ht="30.0" customHeight="1">
      <c r="A125" s="201" t="s">
        <v>290</v>
      </c>
      <c r="B125" s="202"/>
      <c r="C125" s="203"/>
      <c r="D125" s="204"/>
      <c r="E125" s="208">
        <f>E121+E117+E97+E85+E81</f>
        <v>57</v>
      </c>
      <c r="F125" s="224"/>
      <c r="G125" s="207">
        <f>G121+G117+G112+G85+G81</f>
        <v>313580</v>
      </c>
      <c r="H125" s="208">
        <f>H121+H117+H97+H85+H81</f>
        <v>55</v>
      </c>
      <c r="I125" s="224"/>
      <c r="J125" s="207">
        <f>J121+J117+J112+J85+J81</f>
        <v>383380</v>
      </c>
      <c r="K125" s="225">
        <f>K121+K117+K97+K85+K81</f>
        <v>0</v>
      </c>
      <c r="L125" s="224"/>
      <c r="M125" s="207">
        <f t="shared" ref="M125:N125" si="217">M121+M117+M97+M85+M81</f>
        <v>0</v>
      </c>
      <c r="N125" s="225">
        <f t="shared" si="217"/>
        <v>0</v>
      </c>
      <c r="O125" s="224"/>
      <c r="P125" s="207">
        <f t="shared" ref="P125:Q125" si="218">P121+P117+P97+P85+P81</f>
        <v>0</v>
      </c>
      <c r="Q125" s="225">
        <f t="shared" si="218"/>
        <v>0</v>
      </c>
      <c r="R125" s="224"/>
      <c r="S125" s="207">
        <f t="shared" ref="S125:T125" si="219">S121+S117+S97+S85+S81</f>
        <v>0</v>
      </c>
      <c r="T125" s="225">
        <f t="shared" si="219"/>
        <v>0</v>
      </c>
      <c r="U125" s="224"/>
      <c r="V125" s="207">
        <f>V121+V117+V97+V85+V81</f>
        <v>0</v>
      </c>
      <c r="W125" s="226">
        <f t="shared" ref="W125:X125" si="220">W121+W117+W112+W85+W81</f>
        <v>313580</v>
      </c>
      <c r="X125" s="303">
        <f t="shared" si="220"/>
        <v>383380</v>
      </c>
      <c r="Y125" s="304">
        <f t="shared" si="181"/>
        <v>-69800</v>
      </c>
      <c r="Z125" s="305">
        <f t="shared" si="182"/>
        <v>-0.2225907264</v>
      </c>
      <c r="AA125" s="212"/>
      <c r="AB125" s="9"/>
      <c r="AC125" s="9"/>
      <c r="AD125" s="9"/>
      <c r="AE125" s="9"/>
      <c r="AF125" s="9"/>
      <c r="AG125" s="9"/>
    </row>
    <row r="126" ht="30.0" customHeight="1">
      <c r="A126" s="306" t="s">
        <v>75</v>
      </c>
      <c r="B126" s="307">
        <v>5.0</v>
      </c>
      <c r="C126" s="308" t="s">
        <v>291</v>
      </c>
      <c r="D126" s="136"/>
      <c r="E126" s="137"/>
      <c r="F126" s="137"/>
      <c r="G126" s="137"/>
      <c r="H126" s="137"/>
      <c r="I126" s="137"/>
      <c r="J126" s="137"/>
      <c r="K126" s="137"/>
      <c r="L126" s="137"/>
      <c r="M126" s="137"/>
      <c r="N126" s="137"/>
      <c r="O126" s="137"/>
      <c r="P126" s="137"/>
      <c r="Q126" s="137"/>
      <c r="R126" s="137"/>
      <c r="S126" s="137"/>
      <c r="T126" s="137"/>
      <c r="U126" s="137"/>
      <c r="V126" s="137"/>
      <c r="W126" s="138"/>
      <c r="X126" s="138"/>
      <c r="Y126" s="309"/>
      <c r="Z126" s="138"/>
      <c r="AA126" s="139"/>
      <c r="AB126" s="9"/>
      <c r="AC126" s="9"/>
      <c r="AD126" s="9"/>
      <c r="AE126" s="9"/>
      <c r="AF126" s="9"/>
      <c r="AG126" s="9"/>
    </row>
    <row r="127" ht="30.0" customHeight="1">
      <c r="A127" s="140" t="s">
        <v>77</v>
      </c>
      <c r="B127" s="190" t="s">
        <v>292</v>
      </c>
      <c r="C127" s="172" t="s">
        <v>293</v>
      </c>
      <c r="D127" s="173"/>
      <c r="E127" s="174">
        <f>SUM(E128:E130)</f>
        <v>250</v>
      </c>
      <c r="F127" s="175"/>
      <c r="G127" s="176">
        <f t="shared" ref="G127:H127" si="221">SUM(G128:G130)</f>
        <v>90000</v>
      </c>
      <c r="H127" s="174">
        <f t="shared" si="221"/>
        <v>250</v>
      </c>
      <c r="I127" s="175"/>
      <c r="J127" s="176">
        <f t="shared" ref="J127:K127" si="222">SUM(J128:J130)</f>
        <v>90000</v>
      </c>
      <c r="K127" s="174">
        <f t="shared" si="222"/>
        <v>0</v>
      </c>
      <c r="L127" s="175"/>
      <c r="M127" s="176">
        <f t="shared" ref="M127:N127" si="223">SUM(M128:M130)</f>
        <v>0</v>
      </c>
      <c r="N127" s="174">
        <f t="shared" si="223"/>
        <v>0</v>
      </c>
      <c r="O127" s="175"/>
      <c r="P127" s="176">
        <f t="shared" ref="P127:Q127" si="224">SUM(P128:P130)</f>
        <v>0</v>
      </c>
      <c r="Q127" s="174">
        <f t="shared" si="224"/>
        <v>0</v>
      </c>
      <c r="R127" s="175"/>
      <c r="S127" s="176">
        <f t="shared" ref="S127:T127" si="225">SUM(S128:S130)</f>
        <v>0</v>
      </c>
      <c r="T127" s="174">
        <f t="shared" si="225"/>
        <v>0</v>
      </c>
      <c r="U127" s="175"/>
      <c r="V127" s="176">
        <f t="shared" ref="V127:X127" si="226">SUM(V128:V130)</f>
        <v>0</v>
      </c>
      <c r="W127" s="310">
        <f t="shared" si="226"/>
        <v>90000</v>
      </c>
      <c r="X127" s="310">
        <f t="shared" si="226"/>
        <v>90000</v>
      </c>
      <c r="Y127" s="310">
        <f t="shared" ref="Y127:Y139" si="227">W127-X127</f>
        <v>0</v>
      </c>
      <c r="Z127" s="148">
        <f t="shared" ref="Z127:Z139" si="228">Y127/W127</f>
        <v>0</v>
      </c>
      <c r="AA127" s="178"/>
      <c r="AB127" s="163"/>
      <c r="AC127" s="163"/>
      <c r="AD127" s="163"/>
      <c r="AE127" s="163"/>
      <c r="AF127" s="163"/>
      <c r="AG127" s="163"/>
    </row>
    <row r="128" ht="30.0" customHeight="1">
      <c r="A128" s="151" t="s">
        <v>80</v>
      </c>
      <c r="B128" s="152" t="s">
        <v>294</v>
      </c>
      <c r="C128" s="311" t="s">
        <v>295</v>
      </c>
      <c r="D128" s="301" t="s">
        <v>296</v>
      </c>
      <c r="E128" s="155">
        <v>250.0</v>
      </c>
      <c r="F128" s="156">
        <v>360.0</v>
      </c>
      <c r="G128" s="157">
        <f t="shared" ref="G128:G130" si="229">E128*F128</f>
        <v>90000</v>
      </c>
      <c r="H128" s="155">
        <v>250.0</v>
      </c>
      <c r="I128" s="156">
        <v>360.0</v>
      </c>
      <c r="J128" s="157">
        <f t="shared" ref="J128:J130" si="230">H128*I128</f>
        <v>90000</v>
      </c>
      <c r="K128" s="155"/>
      <c r="L128" s="156"/>
      <c r="M128" s="157">
        <f t="shared" ref="M128:M130" si="231">K128*L128</f>
        <v>0</v>
      </c>
      <c r="N128" s="155"/>
      <c r="O128" s="156"/>
      <c r="P128" s="157">
        <f t="shared" ref="P128:P130" si="232">N128*O128</f>
        <v>0</v>
      </c>
      <c r="Q128" s="155"/>
      <c r="R128" s="156"/>
      <c r="S128" s="157">
        <f t="shared" ref="S128:S130" si="233">Q128*R128</f>
        <v>0</v>
      </c>
      <c r="T128" s="155"/>
      <c r="U128" s="156"/>
      <c r="V128" s="157">
        <f t="shared" ref="V128:V130" si="234">T128*U128</f>
        <v>0</v>
      </c>
      <c r="W128" s="158">
        <f t="shared" ref="W128:W130" si="235">G128+M128+S128</f>
        <v>90000</v>
      </c>
      <c r="X128" s="159">
        <f t="shared" ref="X128:X130" si="236">J128+P128+V128</f>
        <v>90000</v>
      </c>
      <c r="Y128" s="159">
        <f t="shared" si="227"/>
        <v>0</v>
      </c>
      <c r="Z128" s="160">
        <f t="shared" si="228"/>
        <v>0</v>
      </c>
      <c r="AA128" s="161"/>
      <c r="AB128" s="163"/>
      <c r="AC128" s="163"/>
      <c r="AD128" s="163"/>
      <c r="AE128" s="163"/>
      <c r="AF128" s="163"/>
      <c r="AG128" s="163"/>
    </row>
    <row r="129" ht="30.0" customHeight="1">
      <c r="A129" s="151" t="s">
        <v>80</v>
      </c>
      <c r="B129" s="152" t="s">
        <v>297</v>
      </c>
      <c r="C129" s="311" t="s">
        <v>298</v>
      </c>
      <c r="D129" s="301" t="s">
        <v>296</v>
      </c>
      <c r="E129" s="155"/>
      <c r="F129" s="156"/>
      <c r="G129" s="157">
        <f t="shared" si="229"/>
        <v>0</v>
      </c>
      <c r="H129" s="155"/>
      <c r="I129" s="156"/>
      <c r="J129" s="157">
        <f t="shared" si="230"/>
        <v>0</v>
      </c>
      <c r="K129" s="155"/>
      <c r="L129" s="156"/>
      <c r="M129" s="157">
        <f t="shared" si="231"/>
        <v>0</v>
      </c>
      <c r="N129" s="155"/>
      <c r="O129" s="156"/>
      <c r="P129" s="157">
        <f t="shared" si="232"/>
        <v>0</v>
      </c>
      <c r="Q129" s="155"/>
      <c r="R129" s="156"/>
      <c r="S129" s="157">
        <f t="shared" si="233"/>
        <v>0</v>
      </c>
      <c r="T129" s="155"/>
      <c r="U129" s="156"/>
      <c r="V129" s="157">
        <f t="shared" si="234"/>
        <v>0</v>
      </c>
      <c r="W129" s="158">
        <f t="shared" si="235"/>
        <v>0</v>
      </c>
      <c r="X129" s="159">
        <f t="shared" si="236"/>
        <v>0</v>
      </c>
      <c r="Y129" s="159">
        <f t="shared" si="227"/>
        <v>0</v>
      </c>
      <c r="Z129" s="160" t="str">
        <f t="shared" si="228"/>
        <v>#DIV/0!</v>
      </c>
      <c r="AA129" s="161"/>
      <c r="AB129" s="163"/>
      <c r="AC129" s="163"/>
      <c r="AD129" s="163"/>
      <c r="AE129" s="163"/>
      <c r="AF129" s="163"/>
      <c r="AG129" s="163"/>
    </row>
    <row r="130" ht="30.0" customHeight="1">
      <c r="A130" s="164" t="s">
        <v>80</v>
      </c>
      <c r="B130" s="165" t="s">
        <v>299</v>
      </c>
      <c r="C130" s="311" t="s">
        <v>298</v>
      </c>
      <c r="D130" s="302" t="s">
        <v>296</v>
      </c>
      <c r="E130" s="167"/>
      <c r="F130" s="168"/>
      <c r="G130" s="169">
        <f t="shared" si="229"/>
        <v>0</v>
      </c>
      <c r="H130" s="167"/>
      <c r="I130" s="168"/>
      <c r="J130" s="169">
        <f t="shared" si="230"/>
        <v>0</v>
      </c>
      <c r="K130" s="167"/>
      <c r="L130" s="168"/>
      <c r="M130" s="169">
        <f t="shared" si="231"/>
        <v>0</v>
      </c>
      <c r="N130" s="167"/>
      <c r="O130" s="168"/>
      <c r="P130" s="169">
        <f t="shared" si="232"/>
        <v>0</v>
      </c>
      <c r="Q130" s="167"/>
      <c r="R130" s="168"/>
      <c r="S130" s="169">
        <f t="shared" si="233"/>
        <v>0</v>
      </c>
      <c r="T130" s="167"/>
      <c r="U130" s="168"/>
      <c r="V130" s="169">
        <f t="shared" si="234"/>
        <v>0</v>
      </c>
      <c r="W130" s="170">
        <f t="shared" si="235"/>
        <v>0</v>
      </c>
      <c r="X130" s="159">
        <f t="shared" si="236"/>
        <v>0</v>
      </c>
      <c r="Y130" s="159">
        <f t="shared" si="227"/>
        <v>0</v>
      </c>
      <c r="Z130" s="160" t="str">
        <f t="shared" si="228"/>
        <v>#DIV/0!</v>
      </c>
      <c r="AA130" s="171"/>
      <c r="AB130" s="163"/>
      <c r="AC130" s="163"/>
      <c r="AD130" s="163"/>
      <c r="AE130" s="163"/>
      <c r="AF130" s="163"/>
      <c r="AG130" s="163"/>
    </row>
    <row r="131" ht="30.0" customHeight="1">
      <c r="A131" s="140" t="s">
        <v>77</v>
      </c>
      <c r="B131" s="190" t="s">
        <v>300</v>
      </c>
      <c r="C131" s="172" t="s">
        <v>301</v>
      </c>
      <c r="D131" s="312"/>
      <c r="E131" s="313">
        <f>SUM(E132:E134)</f>
        <v>120</v>
      </c>
      <c r="F131" s="175"/>
      <c r="G131" s="176">
        <f t="shared" ref="G131:H131" si="237">SUM(G132:G134)</f>
        <v>72000</v>
      </c>
      <c r="H131" s="313">
        <f t="shared" si="237"/>
        <v>1</v>
      </c>
      <c r="I131" s="175"/>
      <c r="J131" s="176">
        <f t="shared" ref="J131:K131" si="238">SUM(J132:J134)</f>
        <v>14138.38</v>
      </c>
      <c r="K131" s="313">
        <f t="shared" si="238"/>
        <v>0</v>
      </c>
      <c r="L131" s="175"/>
      <c r="M131" s="176">
        <f t="shared" ref="M131:N131" si="239">SUM(M132:M134)</f>
        <v>0</v>
      </c>
      <c r="N131" s="313">
        <f t="shared" si="239"/>
        <v>0</v>
      </c>
      <c r="O131" s="175"/>
      <c r="P131" s="176">
        <f t="shared" ref="P131:Q131" si="240">SUM(P132:P134)</f>
        <v>0</v>
      </c>
      <c r="Q131" s="313">
        <f t="shared" si="240"/>
        <v>0</v>
      </c>
      <c r="R131" s="175"/>
      <c r="S131" s="176">
        <f t="shared" ref="S131:T131" si="241">SUM(S132:S134)</f>
        <v>0</v>
      </c>
      <c r="T131" s="313">
        <f t="shared" si="241"/>
        <v>0</v>
      </c>
      <c r="U131" s="175"/>
      <c r="V131" s="176">
        <f t="shared" ref="V131:X131" si="242">SUM(V132:V134)</f>
        <v>0</v>
      </c>
      <c r="W131" s="310">
        <f t="shared" si="242"/>
        <v>72000</v>
      </c>
      <c r="X131" s="310">
        <f t="shared" si="242"/>
        <v>14138.38</v>
      </c>
      <c r="Y131" s="310">
        <f t="shared" si="227"/>
        <v>57861.62</v>
      </c>
      <c r="Z131" s="314">
        <f t="shared" si="228"/>
        <v>0.8036336111</v>
      </c>
      <c r="AA131" s="178"/>
      <c r="AB131" s="163"/>
      <c r="AC131" s="163"/>
      <c r="AD131" s="163"/>
      <c r="AE131" s="163"/>
      <c r="AF131" s="163"/>
      <c r="AG131" s="163"/>
    </row>
    <row r="132" ht="54.75" customHeight="1">
      <c r="A132" s="151" t="s">
        <v>80</v>
      </c>
      <c r="B132" s="152" t="s">
        <v>302</v>
      </c>
      <c r="C132" s="311" t="s">
        <v>303</v>
      </c>
      <c r="D132" s="315" t="s">
        <v>134</v>
      </c>
      <c r="E132" s="155">
        <v>120.0</v>
      </c>
      <c r="F132" s="156">
        <v>600.0</v>
      </c>
      <c r="G132" s="157">
        <f t="shared" ref="G132:G134" si="243">E132*F132</f>
        <v>72000</v>
      </c>
      <c r="H132" s="155">
        <v>1.0</v>
      </c>
      <c r="I132" s="156">
        <v>14138.38</v>
      </c>
      <c r="J132" s="157">
        <f t="shared" ref="J132:J134" si="244">H132*I132</f>
        <v>14138.38</v>
      </c>
      <c r="K132" s="155"/>
      <c r="L132" s="156"/>
      <c r="M132" s="157">
        <f t="shared" ref="M132:M134" si="245">K132*L132</f>
        <v>0</v>
      </c>
      <c r="N132" s="155"/>
      <c r="O132" s="156"/>
      <c r="P132" s="157">
        <f t="shared" ref="P132:P134" si="246">N132*O132</f>
        <v>0</v>
      </c>
      <c r="Q132" s="155"/>
      <c r="R132" s="156"/>
      <c r="S132" s="157">
        <f t="shared" ref="S132:S134" si="247">Q132*R132</f>
        <v>0</v>
      </c>
      <c r="T132" s="155"/>
      <c r="U132" s="156"/>
      <c r="V132" s="157">
        <f t="shared" ref="V132:V134" si="248">T132*U132</f>
        <v>0</v>
      </c>
      <c r="W132" s="158">
        <f t="shared" ref="W132:W134" si="249">G132+M132+S132</f>
        <v>72000</v>
      </c>
      <c r="X132" s="159">
        <f t="shared" ref="X132:X134" si="250">J132+P132+V132</f>
        <v>14138.38</v>
      </c>
      <c r="Y132" s="159">
        <f t="shared" si="227"/>
        <v>57861.62</v>
      </c>
      <c r="Z132" s="160">
        <f t="shared" si="228"/>
        <v>0.8036336111</v>
      </c>
      <c r="AA132" s="161"/>
      <c r="AB132" s="163"/>
      <c r="AC132" s="163"/>
      <c r="AD132" s="163"/>
      <c r="AE132" s="163"/>
      <c r="AF132" s="163"/>
      <c r="AG132" s="163"/>
    </row>
    <row r="133" ht="30.0" customHeight="1">
      <c r="A133" s="151" t="s">
        <v>80</v>
      </c>
      <c r="B133" s="152" t="s">
        <v>304</v>
      </c>
      <c r="C133" s="222" t="s">
        <v>305</v>
      </c>
      <c r="D133" s="301" t="s">
        <v>134</v>
      </c>
      <c r="E133" s="155"/>
      <c r="F133" s="156"/>
      <c r="G133" s="157">
        <f t="shared" si="243"/>
        <v>0</v>
      </c>
      <c r="H133" s="155"/>
      <c r="I133" s="156"/>
      <c r="J133" s="157">
        <f t="shared" si="244"/>
        <v>0</v>
      </c>
      <c r="K133" s="155"/>
      <c r="L133" s="156"/>
      <c r="M133" s="157">
        <f t="shared" si="245"/>
        <v>0</v>
      </c>
      <c r="N133" s="155"/>
      <c r="O133" s="156"/>
      <c r="P133" s="157">
        <f t="shared" si="246"/>
        <v>0</v>
      </c>
      <c r="Q133" s="155"/>
      <c r="R133" s="156"/>
      <c r="S133" s="157">
        <f t="shared" si="247"/>
        <v>0</v>
      </c>
      <c r="T133" s="155"/>
      <c r="U133" s="156"/>
      <c r="V133" s="157">
        <f t="shared" si="248"/>
        <v>0</v>
      </c>
      <c r="W133" s="158">
        <f t="shared" si="249"/>
        <v>0</v>
      </c>
      <c r="X133" s="159">
        <f t="shared" si="250"/>
        <v>0</v>
      </c>
      <c r="Y133" s="159">
        <f t="shared" si="227"/>
        <v>0</v>
      </c>
      <c r="Z133" s="160" t="str">
        <f t="shared" si="228"/>
        <v>#DIV/0!</v>
      </c>
      <c r="AA133" s="161"/>
      <c r="AB133" s="163"/>
      <c r="AC133" s="163"/>
      <c r="AD133" s="163"/>
      <c r="AE133" s="163"/>
      <c r="AF133" s="163"/>
      <c r="AG133" s="163"/>
    </row>
    <row r="134" ht="30.0" customHeight="1">
      <c r="A134" s="164" t="s">
        <v>80</v>
      </c>
      <c r="B134" s="165" t="s">
        <v>306</v>
      </c>
      <c r="C134" s="198" t="s">
        <v>305</v>
      </c>
      <c r="D134" s="302" t="s">
        <v>134</v>
      </c>
      <c r="E134" s="167"/>
      <c r="F134" s="168"/>
      <c r="G134" s="169">
        <f t="shared" si="243"/>
        <v>0</v>
      </c>
      <c r="H134" s="167"/>
      <c r="I134" s="168"/>
      <c r="J134" s="169">
        <f t="shared" si="244"/>
        <v>0</v>
      </c>
      <c r="K134" s="167"/>
      <c r="L134" s="168"/>
      <c r="M134" s="169">
        <f t="shared" si="245"/>
        <v>0</v>
      </c>
      <c r="N134" s="167"/>
      <c r="O134" s="168"/>
      <c r="P134" s="169">
        <f t="shared" si="246"/>
        <v>0</v>
      </c>
      <c r="Q134" s="167"/>
      <c r="R134" s="168"/>
      <c r="S134" s="169">
        <f t="shared" si="247"/>
        <v>0</v>
      </c>
      <c r="T134" s="167"/>
      <c r="U134" s="168"/>
      <c r="V134" s="169">
        <f t="shared" si="248"/>
        <v>0</v>
      </c>
      <c r="W134" s="170">
        <f t="shared" si="249"/>
        <v>0</v>
      </c>
      <c r="X134" s="159">
        <f t="shared" si="250"/>
        <v>0</v>
      </c>
      <c r="Y134" s="159">
        <f t="shared" si="227"/>
        <v>0</v>
      </c>
      <c r="Z134" s="160" t="str">
        <f t="shared" si="228"/>
        <v>#DIV/0!</v>
      </c>
      <c r="AA134" s="171"/>
      <c r="AB134" s="163"/>
      <c r="AC134" s="163"/>
      <c r="AD134" s="163"/>
      <c r="AE134" s="163"/>
      <c r="AF134" s="163"/>
      <c r="AG134" s="163"/>
    </row>
    <row r="135" ht="30.0" customHeight="1">
      <c r="A135" s="140" t="s">
        <v>77</v>
      </c>
      <c r="B135" s="190" t="s">
        <v>307</v>
      </c>
      <c r="C135" s="316" t="s">
        <v>308</v>
      </c>
      <c r="D135" s="317"/>
      <c r="E135" s="313">
        <f>SUM(E136:E138)</f>
        <v>100</v>
      </c>
      <c r="F135" s="175"/>
      <c r="G135" s="176">
        <f t="shared" ref="G135:H135" si="251">SUM(G136:G138)</f>
        <v>25000</v>
      </c>
      <c r="H135" s="313">
        <f t="shared" si="251"/>
        <v>1</v>
      </c>
      <c r="I135" s="175"/>
      <c r="J135" s="176">
        <f t="shared" ref="J135:K135" si="252">SUM(J136:J138)</f>
        <v>26380</v>
      </c>
      <c r="K135" s="313">
        <f t="shared" si="252"/>
        <v>0</v>
      </c>
      <c r="L135" s="175"/>
      <c r="M135" s="176">
        <f t="shared" ref="M135:N135" si="253">SUM(M136:M138)</f>
        <v>0</v>
      </c>
      <c r="N135" s="313">
        <f t="shared" si="253"/>
        <v>0</v>
      </c>
      <c r="O135" s="175"/>
      <c r="P135" s="176">
        <f t="shared" ref="P135:Q135" si="254">SUM(P136:P138)</f>
        <v>0</v>
      </c>
      <c r="Q135" s="313">
        <f t="shared" si="254"/>
        <v>0</v>
      </c>
      <c r="R135" s="175"/>
      <c r="S135" s="176">
        <f t="shared" ref="S135:T135" si="255">SUM(S136:S138)</f>
        <v>0</v>
      </c>
      <c r="T135" s="313">
        <f t="shared" si="255"/>
        <v>0</v>
      </c>
      <c r="U135" s="175"/>
      <c r="V135" s="176">
        <f t="shared" ref="V135:X135" si="256">SUM(V136:V138)</f>
        <v>0</v>
      </c>
      <c r="W135" s="310">
        <f t="shared" si="256"/>
        <v>25000</v>
      </c>
      <c r="X135" s="310">
        <f t="shared" si="256"/>
        <v>26380</v>
      </c>
      <c r="Y135" s="310">
        <f t="shared" si="227"/>
        <v>-1380</v>
      </c>
      <c r="Z135" s="310">
        <f t="shared" si="228"/>
        <v>-0.0552</v>
      </c>
      <c r="AA135" s="178"/>
      <c r="AB135" s="163"/>
      <c r="AC135" s="163"/>
      <c r="AD135" s="163"/>
      <c r="AE135" s="163"/>
      <c r="AF135" s="163"/>
      <c r="AG135" s="163"/>
    </row>
    <row r="136" ht="30.0" customHeight="1">
      <c r="A136" s="151" t="s">
        <v>80</v>
      </c>
      <c r="B136" s="152" t="s">
        <v>309</v>
      </c>
      <c r="C136" s="318" t="s">
        <v>310</v>
      </c>
      <c r="D136" s="319" t="s">
        <v>141</v>
      </c>
      <c r="E136" s="155">
        <v>100.0</v>
      </c>
      <c r="F136" s="156">
        <v>250.0</v>
      </c>
      <c r="G136" s="157">
        <f t="shared" ref="G136:G138" si="257">E136*F136</f>
        <v>25000</v>
      </c>
      <c r="H136" s="155">
        <v>1.0</v>
      </c>
      <c r="I136" s="156">
        <v>26380.0</v>
      </c>
      <c r="J136" s="157">
        <f t="shared" ref="J136:J138" si="258">H136*I136</f>
        <v>26380</v>
      </c>
      <c r="K136" s="155"/>
      <c r="L136" s="156"/>
      <c r="M136" s="157">
        <f t="shared" ref="M136:M138" si="259">K136*L136</f>
        <v>0</v>
      </c>
      <c r="N136" s="155"/>
      <c r="O136" s="156"/>
      <c r="P136" s="157">
        <f t="shared" ref="P136:P138" si="260">N136*O136</f>
        <v>0</v>
      </c>
      <c r="Q136" s="155"/>
      <c r="R136" s="156"/>
      <c r="S136" s="157">
        <f t="shared" ref="S136:S138" si="261">Q136*R136</f>
        <v>0</v>
      </c>
      <c r="T136" s="155"/>
      <c r="U136" s="156"/>
      <c r="V136" s="157">
        <f t="shared" ref="V136:V138" si="262">T136*U136</f>
        <v>0</v>
      </c>
      <c r="W136" s="158">
        <f t="shared" ref="W136:W138" si="263">G136+M136+S136</f>
        <v>25000</v>
      </c>
      <c r="X136" s="159">
        <f t="shared" ref="X136:X138" si="264">J136+P136+V136</f>
        <v>26380</v>
      </c>
      <c r="Y136" s="159">
        <f t="shared" si="227"/>
        <v>-1380</v>
      </c>
      <c r="Z136" s="160">
        <f t="shared" si="228"/>
        <v>-0.0552</v>
      </c>
      <c r="AA136" s="161"/>
      <c r="AB136" s="162"/>
      <c r="AC136" s="163"/>
      <c r="AD136" s="163"/>
      <c r="AE136" s="163"/>
      <c r="AF136" s="163"/>
      <c r="AG136" s="163"/>
    </row>
    <row r="137" ht="30.0" customHeight="1">
      <c r="A137" s="151" t="s">
        <v>80</v>
      </c>
      <c r="B137" s="152" t="s">
        <v>311</v>
      </c>
      <c r="C137" s="318" t="s">
        <v>140</v>
      </c>
      <c r="D137" s="319" t="s">
        <v>141</v>
      </c>
      <c r="E137" s="155"/>
      <c r="F137" s="156"/>
      <c r="G137" s="157">
        <f t="shared" si="257"/>
        <v>0</v>
      </c>
      <c r="H137" s="155"/>
      <c r="I137" s="156"/>
      <c r="J137" s="157">
        <f t="shared" si="258"/>
        <v>0</v>
      </c>
      <c r="K137" s="155"/>
      <c r="L137" s="156"/>
      <c r="M137" s="157">
        <f t="shared" si="259"/>
        <v>0</v>
      </c>
      <c r="N137" s="155"/>
      <c r="O137" s="156"/>
      <c r="P137" s="157">
        <f t="shared" si="260"/>
        <v>0</v>
      </c>
      <c r="Q137" s="155"/>
      <c r="R137" s="156"/>
      <c r="S137" s="157">
        <f t="shared" si="261"/>
        <v>0</v>
      </c>
      <c r="T137" s="155"/>
      <c r="U137" s="156"/>
      <c r="V137" s="157">
        <f t="shared" si="262"/>
        <v>0</v>
      </c>
      <c r="W137" s="158">
        <f t="shared" si="263"/>
        <v>0</v>
      </c>
      <c r="X137" s="159">
        <f t="shared" si="264"/>
        <v>0</v>
      </c>
      <c r="Y137" s="159">
        <f t="shared" si="227"/>
        <v>0</v>
      </c>
      <c r="Z137" s="160" t="str">
        <f t="shared" si="228"/>
        <v>#DIV/0!</v>
      </c>
      <c r="AA137" s="161"/>
      <c r="AB137" s="163"/>
      <c r="AC137" s="163"/>
      <c r="AD137" s="163"/>
      <c r="AE137" s="163"/>
      <c r="AF137" s="163"/>
      <c r="AG137" s="163"/>
    </row>
    <row r="138" ht="30.0" customHeight="1">
      <c r="A138" s="164" t="s">
        <v>80</v>
      </c>
      <c r="B138" s="165" t="s">
        <v>312</v>
      </c>
      <c r="C138" s="320" t="s">
        <v>140</v>
      </c>
      <c r="D138" s="319" t="s">
        <v>141</v>
      </c>
      <c r="E138" s="181"/>
      <c r="F138" s="182"/>
      <c r="G138" s="183">
        <f t="shared" si="257"/>
        <v>0</v>
      </c>
      <c r="H138" s="181"/>
      <c r="I138" s="182"/>
      <c r="J138" s="183">
        <f t="shared" si="258"/>
        <v>0</v>
      </c>
      <c r="K138" s="181"/>
      <c r="L138" s="182"/>
      <c r="M138" s="183">
        <f t="shared" si="259"/>
        <v>0</v>
      </c>
      <c r="N138" s="181"/>
      <c r="O138" s="182"/>
      <c r="P138" s="183">
        <f t="shared" si="260"/>
        <v>0</v>
      </c>
      <c r="Q138" s="181"/>
      <c r="R138" s="182"/>
      <c r="S138" s="183">
        <f t="shared" si="261"/>
        <v>0</v>
      </c>
      <c r="T138" s="181"/>
      <c r="U138" s="182"/>
      <c r="V138" s="183">
        <f t="shared" si="262"/>
        <v>0</v>
      </c>
      <c r="W138" s="170">
        <f t="shared" si="263"/>
        <v>0</v>
      </c>
      <c r="X138" s="159">
        <f t="shared" si="264"/>
        <v>0</v>
      </c>
      <c r="Y138" s="159">
        <f t="shared" si="227"/>
        <v>0</v>
      </c>
      <c r="Z138" s="160" t="str">
        <f t="shared" si="228"/>
        <v>#DIV/0!</v>
      </c>
      <c r="AA138" s="184"/>
      <c r="AB138" s="163"/>
      <c r="AC138" s="163"/>
      <c r="AD138" s="163"/>
      <c r="AE138" s="163"/>
      <c r="AF138" s="163"/>
      <c r="AG138" s="163"/>
    </row>
    <row r="139" ht="39.75" customHeight="1">
      <c r="A139" s="321" t="s">
        <v>313</v>
      </c>
      <c r="B139" s="23"/>
      <c r="C139" s="23"/>
      <c r="D139" s="24"/>
      <c r="E139" s="224"/>
      <c r="F139" s="224"/>
      <c r="G139" s="207">
        <f>G127+G131+G135</f>
        <v>187000</v>
      </c>
      <c r="H139" s="224"/>
      <c r="I139" s="224"/>
      <c r="J139" s="207">
        <f>J127+J131+J135</f>
        <v>130518.38</v>
      </c>
      <c r="K139" s="224"/>
      <c r="L139" s="224"/>
      <c r="M139" s="207">
        <f>M127+M131+M135</f>
        <v>0</v>
      </c>
      <c r="N139" s="224"/>
      <c r="O139" s="224"/>
      <c r="P139" s="207">
        <f>P127+P131+P135</f>
        <v>0</v>
      </c>
      <c r="Q139" s="224"/>
      <c r="R139" s="224"/>
      <c r="S139" s="207">
        <f>S127+S131+S135</f>
        <v>0</v>
      </c>
      <c r="T139" s="224"/>
      <c r="U139" s="224"/>
      <c r="V139" s="207">
        <f t="shared" ref="V139:X139" si="265">V127+V131+V135</f>
        <v>0</v>
      </c>
      <c r="W139" s="226">
        <f t="shared" si="265"/>
        <v>187000</v>
      </c>
      <c r="X139" s="226">
        <f t="shared" si="265"/>
        <v>130518.38</v>
      </c>
      <c r="Y139" s="226">
        <f t="shared" si="227"/>
        <v>56481.62</v>
      </c>
      <c r="Z139" s="322">
        <f t="shared" si="228"/>
        <v>0.3020407487</v>
      </c>
      <c r="AA139" s="212"/>
      <c r="AB139" s="7"/>
      <c r="AC139" s="9"/>
      <c r="AD139" s="9"/>
      <c r="AE139" s="9"/>
      <c r="AF139" s="9"/>
      <c r="AG139" s="9"/>
    </row>
    <row r="140" ht="30.0" customHeight="1">
      <c r="A140" s="213" t="s">
        <v>75</v>
      </c>
      <c r="B140" s="214">
        <v>6.0</v>
      </c>
      <c r="C140" s="215" t="s">
        <v>314</v>
      </c>
      <c r="D140" s="216"/>
      <c r="E140" s="137"/>
      <c r="F140" s="137"/>
      <c r="G140" s="137"/>
      <c r="H140" s="137"/>
      <c r="I140" s="137"/>
      <c r="J140" s="137"/>
      <c r="K140" s="137"/>
      <c r="L140" s="137"/>
      <c r="M140" s="137"/>
      <c r="N140" s="137"/>
      <c r="O140" s="137"/>
      <c r="P140" s="137"/>
      <c r="Q140" s="137"/>
      <c r="R140" s="137"/>
      <c r="S140" s="137"/>
      <c r="T140" s="137"/>
      <c r="U140" s="137"/>
      <c r="V140" s="137"/>
      <c r="W140" s="138"/>
      <c r="X140" s="138"/>
      <c r="Y140" s="309"/>
      <c r="Z140" s="138"/>
      <c r="AA140" s="139"/>
      <c r="AB140" s="9"/>
      <c r="AC140" s="9"/>
      <c r="AD140" s="9"/>
      <c r="AE140" s="9"/>
      <c r="AF140" s="9"/>
      <c r="AG140" s="9"/>
    </row>
    <row r="141" ht="30.0" customHeight="1">
      <c r="A141" s="323" t="s">
        <v>77</v>
      </c>
      <c r="B141" s="324" t="s">
        <v>315</v>
      </c>
      <c r="C141" s="325" t="s">
        <v>316</v>
      </c>
      <c r="D141" s="326"/>
      <c r="E141" s="327">
        <f>SUM(E142:E158)</f>
        <v>373.5</v>
      </c>
      <c r="F141" s="328"/>
      <c r="G141" s="329">
        <f>SUM(G143:G158)</f>
        <v>51749.87</v>
      </c>
      <c r="H141" s="327">
        <f>SUM(H142:H158)</f>
        <v>313.5</v>
      </c>
      <c r="I141" s="328"/>
      <c r="J141" s="329">
        <f>SUM(J143:J158)</f>
        <v>51749.87</v>
      </c>
      <c r="K141" s="327">
        <f>SUM(K149:K151)</f>
        <v>0</v>
      </c>
      <c r="L141" s="328"/>
      <c r="M141" s="329">
        <f t="shared" ref="M141:N141" si="266">SUM(M149:M151)</f>
        <v>0</v>
      </c>
      <c r="N141" s="327">
        <f t="shared" si="266"/>
        <v>0</v>
      </c>
      <c r="O141" s="328"/>
      <c r="P141" s="329">
        <f t="shared" ref="P141:Q141" si="267">SUM(P149:P151)</f>
        <v>0</v>
      </c>
      <c r="Q141" s="327">
        <f t="shared" si="267"/>
        <v>0</v>
      </c>
      <c r="R141" s="328"/>
      <c r="S141" s="329">
        <f t="shared" ref="S141:T141" si="268">SUM(S149:S151)</f>
        <v>0</v>
      </c>
      <c r="T141" s="327">
        <f t="shared" si="268"/>
        <v>0</v>
      </c>
      <c r="U141" s="328"/>
      <c r="V141" s="329">
        <f>SUM(V149:V151)</f>
        <v>0</v>
      </c>
      <c r="W141" s="329">
        <f t="shared" ref="W141:X141" si="269">SUM(W143:W158)</f>
        <v>51749.87</v>
      </c>
      <c r="X141" s="329">
        <f t="shared" si="269"/>
        <v>51749.87</v>
      </c>
      <c r="Y141" s="329">
        <f>W141-X141</f>
        <v>0</v>
      </c>
      <c r="Z141" s="330">
        <f>Y141/W141</f>
        <v>0</v>
      </c>
      <c r="AA141" s="149"/>
      <c r="AB141" s="150"/>
      <c r="AC141" s="150"/>
      <c r="AD141" s="150"/>
      <c r="AE141" s="150"/>
      <c r="AF141" s="150"/>
      <c r="AG141" s="150"/>
    </row>
    <row r="142" ht="30.0" customHeight="1">
      <c r="A142" s="291"/>
      <c r="B142" s="292"/>
      <c r="C142" s="331" t="s">
        <v>317</v>
      </c>
      <c r="D142" s="291"/>
      <c r="E142" s="291"/>
      <c r="F142" s="332"/>
      <c r="G142" s="333"/>
      <c r="H142" s="268"/>
      <c r="I142" s="268"/>
      <c r="J142" s="268"/>
      <c r="K142" s="268"/>
      <c r="L142" s="268"/>
      <c r="M142" s="268"/>
      <c r="N142" s="268"/>
      <c r="O142" s="268"/>
      <c r="P142" s="268"/>
      <c r="Q142" s="268"/>
      <c r="R142" s="268"/>
      <c r="S142" s="268"/>
      <c r="T142" s="268"/>
      <c r="U142" s="268"/>
      <c r="V142" s="268"/>
      <c r="W142" s="294"/>
      <c r="X142" s="268"/>
      <c r="Y142" s="268"/>
      <c r="Z142" s="334"/>
      <c r="AA142" s="270"/>
      <c r="AB142" s="271"/>
      <c r="AC142" s="271"/>
      <c r="AD142" s="271"/>
      <c r="AE142" s="271"/>
      <c r="AF142" s="271"/>
      <c r="AG142" s="271"/>
    </row>
    <row r="143" ht="30.0" customHeight="1">
      <c r="A143" s="291" t="s">
        <v>80</v>
      </c>
      <c r="B143" s="292" t="s">
        <v>318</v>
      </c>
      <c r="C143" s="335" t="s">
        <v>319</v>
      </c>
      <c r="D143" s="298" t="s">
        <v>134</v>
      </c>
      <c r="E143" s="275">
        <v>16.0</v>
      </c>
      <c r="F143" s="275">
        <v>156.8</v>
      </c>
      <c r="G143" s="156">
        <f t="shared" ref="G143:G151" si="270">E143*F143</f>
        <v>2508.8</v>
      </c>
      <c r="H143" s="269">
        <v>16.0</v>
      </c>
      <c r="I143" s="269">
        <v>156.8</v>
      </c>
      <c r="J143" s="269">
        <f t="shared" ref="J143:J151" si="272">I143*H143</f>
        <v>2508.8</v>
      </c>
      <c r="K143" s="268"/>
      <c r="L143" s="268"/>
      <c r="M143" s="268"/>
      <c r="N143" s="268"/>
      <c r="O143" s="268"/>
      <c r="P143" s="268"/>
      <c r="Q143" s="268"/>
      <c r="R143" s="268"/>
      <c r="S143" s="268"/>
      <c r="T143" s="268"/>
      <c r="U143" s="268"/>
      <c r="V143" s="268"/>
      <c r="W143" s="294">
        <f t="shared" ref="W143:W151" si="273">G143+M143+S143</f>
        <v>2508.8</v>
      </c>
      <c r="X143" s="294">
        <f t="shared" ref="X143:X151" si="274">J143+P143+V143</f>
        <v>2508.8</v>
      </c>
      <c r="Y143" s="294">
        <f t="shared" ref="Y143:Y151" si="275">W143-X143</f>
        <v>0</v>
      </c>
      <c r="Z143" s="295">
        <f t="shared" ref="Z143:Z151" si="276">Y143/W143</f>
        <v>0</v>
      </c>
      <c r="AA143" s="270"/>
      <c r="AB143" s="271"/>
      <c r="AC143" s="271"/>
      <c r="AD143" s="271"/>
      <c r="AE143" s="271"/>
      <c r="AF143" s="271"/>
      <c r="AG143" s="271"/>
    </row>
    <row r="144" ht="30.0" customHeight="1">
      <c r="A144" s="291" t="s">
        <v>80</v>
      </c>
      <c r="B144" s="292" t="s">
        <v>320</v>
      </c>
      <c r="C144" s="335" t="s">
        <v>321</v>
      </c>
      <c r="D144" s="298" t="s">
        <v>134</v>
      </c>
      <c r="E144" s="275">
        <v>50.0</v>
      </c>
      <c r="F144" s="275">
        <v>271.2</v>
      </c>
      <c r="G144" s="156">
        <f t="shared" si="270"/>
        <v>13560</v>
      </c>
      <c r="H144" s="269">
        <f t="shared" ref="H144:I144" si="271">E144</f>
        <v>50</v>
      </c>
      <c r="I144" s="269">
        <f t="shared" si="271"/>
        <v>271.2</v>
      </c>
      <c r="J144" s="269">
        <f t="shared" si="272"/>
        <v>13560</v>
      </c>
      <c r="K144" s="268"/>
      <c r="L144" s="268"/>
      <c r="M144" s="268"/>
      <c r="N144" s="268"/>
      <c r="O144" s="268"/>
      <c r="P144" s="268"/>
      <c r="Q144" s="268"/>
      <c r="R144" s="268"/>
      <c r="S144" s="268"/>
      <c r="T144" s="268"/>
      <c r="U144" s="268"/>
      <c r="V144" s="268"/>
      <c r="W144" s="294">
        <f t="shared" si="273"/>
        <v>13560</v>
      </c>
      <c r="X144" s="294">
        <f t="shared" si="274"/>
        <v>13560</v>
      </c>
      <c r="Y144" s="294">
        <f t="shared" si="275"/>
        <v>0</v>
      </c>
      <c r="Z144" s="295">
        <f t="shared" si="276"/>
        <v>0</v>
      </c>
      <c r="AA144" s="270"/>
      <c r="AB144" s="271"/>
      <c r="AC144" s="271"/>
      <c r="AD144" s="271"/>
      <c r="AE144" s="271"/>
      <c r="AF144" s="271"/>
      <c r="AG144" s="271"/>
    </row>
    <row r="145" ht="30.0" customHeight="1">
      <c r="A145" s="291" t="s">
        <v>80</v>
      </c>
      <c r="B145" s="292" t="s">
        <v>322</v>
      </c>
      <c r="C145" s="335" t="s">
        <v>323</v>
      </c>
      <c r="D145" s="298" t="s">
        <v>324</v>
      </c>
      <c r="E145" s="275">
        <v>10.0</v>
      </c>
      <c r="F145" s="275">
        <v>735.17</v>
      </c>
      <c r="G145" s="156">
        <f t="shared" si="270"/>
        <v>7351.7</v>
      </c>
      <c r="H145" s="269">
        <f t="shared" ref="H145:I145" si="277">E145</f>
        <v>10</v>
      </c>
      <c r="I145" s="269">
        <f t="shared" si="277"/>
        <v>735.17</v>
      </c>
      <c r="J145" s="269">
        <f t="shared" si="272"/>
        <v>7351.7</v>
      </c>
      <c r="K145" s="268"/>
      <c r="L145" s="268"/>
      <c r="M145" s="268"/>
      <c r="N145" s="268"/>
      <c r="O145" s="268"/>
      <c r="P145" s="268"/>
      <c r="Q145" s="268"/>
      <c r="R145" s="268"/>
      <c r="S145" s="268"/>
      <c r="T145" s="268"/>
      <c r="U145" s="268"/>
      <c r="V145" s="268"/>
      <c r="W145" s="294">
        <f t="shared" si="273"/>
        <v>7351.7</v>
      </c>
      <c r="X145" s="294">
        <f t="shared" si="274"/>
        <v>7351.7</v>
      </c>
      <c r="Y145" s="294">
        <f t="shared" si="275"/>
        <v>0</v>
      </c>
      <c r="Z145" s="295">
        <f t="shared" si="276"/>
        <v>0</v>
      </c>
      <c r="AA145" s="270"/>
      <c r="AB145" s="271"/>
      <c r="AC145" s="271"/>
      <c r="AD145" s="271"/>
      <c r="AE145" s="271"/>
      <c r="AF145" s="271"/>
      <c r="AG145" s="271"/>
    </row>
    <row r="146" ht="30.0" customHeight="1">
      <c r="A146" s="291" t="s">
        <v>80</v>
      </c>
      <c r="B146" s="292" t="s">
        <v>325</v>
      </c>
      <c r="C146" s="335" t="s">
        <v>326</v>
      </c>
      <c r="D146" s="298" t="s">
        <v>327</v>
      </c>
      <c r="E146" s="275">
        <v>2.0</v>
      </c>
      <c r="F146" s="275">
        <v>50.0</v>
      </c>
      <c r="G146" s="156">
        <f t="shared" si="270"/>
        <v>100</v>
      </c>
      <c r="H146" s="269">
        <f t="shared" ref="H146:I146" si="278">E146</f>
        <v>2</v>
      </c>
      <c r="I146" s="269">
        <f t="shared" si="278"/>
        <v>50</v>
      </c>
      <c r="J146" s="269">
        <f t="shared" si="272"/>
        <v>100</v>
      </c>
      <c r="K146" s="268"/>
      <c r="L146" s="268"/>
      <c r="M146" s="268"/>
      <c r="N146" s="268"/>
      <c r="O146" s="268"/>
      <c r="P146" s="268"/>
      <c r="Q146" s="268"/>
      <c r="R146" s="268"/>
      <c r="S146" s="268"/>
      <c r="T146" s="268"/>
      <c r="U146" s="268"/>
      <c r="V146" s="268"/>
      <c r="W146" s="294">
        <f t="shared" si="273"/>
        <v>100</v>
      </c>
      <c r="X146" s="294">
        <f t="shared" si="274"/>
        <v>100</v>
      </c>
      <c r="Y146" s="294">
        <f t="shared" si="275"/>
        <v>0</v>
      </c>
      <c r="Z146" s="295">
        <f t="shared" si="276"/>
        <v>0</v>
      </c>
      <c r="AA146" s="270"/>
      <c r="AB146" s="271"/>
      <c r="AC146" s="271"/>
      <c r="AD146" s="271"/>
      <c r="AE146" s="271"/>
      <c r="AF146" s="271"/>
      <c r="AG146" s="271"/>
    </row>
    <row r="147" ht="30.0" customHeight="1">
      <c r="A147" s="291" t="s">
        <v>80</v>
      </c>
      <c r="B147" s="292" t="s">
        <v>328</v>
      </c>
      <c r="C147" s="335" t="s">
        <v>329</v>
      </c>
      <c r="D147" s="298" t="s">
        <v>324</v>
      </c>
      <c r="E147" s="275">
        <v>3.0</v>
      </c>
      <c r="F147" s="275">
        <v>150.0</v>
      </c>
      <c r="G147" s="156">
        <f t="shared" si="270"/>
        <v>450</v>
      </c>
      <c r="H147" s="269">
        <f t="shared" ref="H147:I147" si="279">E147</f>
        <v>3</v>
      </c>
      <c r="I147" s="269">
        <f t="shared" si="279"/>
        <v>150</v>
      </c>
      <c r="J147" s="269">
        <f t="shared" si="272"/>
        <v>450</v>
      </c>
      <c r="K147" s="268"/>
      <c r="L147" s="268"/>
      <c r="M147" s="268"/>
      <c r="N147" s="268"/>
      <c r="O147" s="268"/>
      <c r="P147" s="268"/>
      <c r="Q147" s="268"/>
      <c r="R147" s="268"/>
      <c r="S147" s="268"/>
      <c r="T147" s="268"/>
      <c r="U147" s="268"/>
      <c r="V147" s="268"/>
      <c r="W147" s="294">
        <f t="shared" si="273"/>
        <v>450</v>
      </c>
      <c r="X147" s="294">
        <f t="shared" si="274"/>
        <v>450</v>
      </c>
      <c r="Y147" s="294">
        <f t="shared" si="275"/>
        <v>0</v>
      </c>
      <c r="Z147" s="295">
        <f t="shared" si="276"/>
        <v>0</v>
      </c>
      <c r="AA147" s="270"/>
      <c r="AB147" s="271"/>
      <c r="AC147" s="271"/>
      <c r="AD147" s="271"/>
      <c r="AE147" s="271"/>
      <c r="AF147" s="271"/>
      <c r="AG147" s="271"/>
    </row>
    <row r="148" ht="30.0" customHeight="1">
      <c r="A148" s="291" t="s">
        <v>80</v>
      </c>
      <c r="B148" s="292" t="s">
        <v>330</v>
      </c>
      <c r="C148" s="335" t="s">
        <v>331</v>
      </c>
      <c r="D148" s="298" t="s">
        <v>324</v>
      </c>
      <c r="E148" s="275">
        <v>3.0</v>
      </c>
      <c r="F148" s="275">
        <v>100.0</v>
      </c>
      <c r="G148" s="156">
        <f t="shared" si="270"/>
        <v>300</v>
      </c>
      <c r="H148" s="269">
        <f t="shared" ref="H148:I148" si="280">E148</f>
        <v>3</v>
      </c>
      <c r="I148" s="269">
        <f t="shared" si="280"/>
        <v>100</v>
      </c>
      <c r="J148" s="269">
        <f t="shared" si="272"/>
        <v>300</v>
      </c>
      <c r="K148" s="268"/>
      <c r="L148" s="268"/>
      <c r="M148" s="268"/>
      <c r="N148" s="268"/>
      <c r="O148" s="268"/>
      <c r="P148" s="268"/>
      <c r="Q148" s="268"/>
      <c r="R148" s="268"/>
      <c r="S148" s="268"/>
      <c r="T148" s="268"/>
      <c r="U148" s="268"/>
      <c r="V148" s="268"/>
      <c r="W148" s="294">
        <f t="shared" si="273"/>
        <v>300</v>
      </c>
      <c r="X148" s="294">
        <f t="shared" si="274"/>
        <v>300</v>
      </c>
      <c r="Y148" s="294">
        <f t="shared" si="275"/>
        <v>0</v>
      </c>
      <c r="Z148" s="295">
        <f t="shared" si="276"/>
        <v>0</v>
      </c>
      <c r="AA148" s="270"/>
      <c r="AB148" s="271"/>
      <c r="AC148" s="271"/>
      <c r="AD148" s="271"/>
      <c r="AE148" s="271"/>
      <c r="AF148" s="271"/>
      <c r="AG148" s="271"/>
    </row>
    <row r="149" ht="30.0" customHeight="1">
      <c r="A149" s="291" t="s">
        <v>80</v>
      </c>
      <c r="B149" s="292" t="s">
        <v>332</v>
      </c>
      <c r="C149" s="335" t="s">
        <v>333</v>
      </c>
      <c r="D149" s="298" t="s">
        <v>134</v>
      </c>
      <c r="E149" s="275">
        <v>50.0</v>
      </c>
      <c r="F149" s="275">
        <v>25.0</v>
      </c>
      <c r="G149" s="156">
        <f t="shared" si="270"/>
        <v>1250</v>
      </c>
      <c r="H149" s="269">
        <f t="shared" ref="H149:I149" si="281">E149</f>
        <v>50</v>
      </c>
      <c r="I149" s="269">
        <f t="shared" si="281"/>
        <v>25</v>
      </c>
      <c r="J149" s="269">
        <f t="shared" si="272"/>
        <v>1250</v>
      </c>
      <c r="K149" s="156"/>
      <c r="L149" s="156"/>
      <c r="M149" s="156">
        <f t="shared" ref="M149:M151" si="283">K149*L149</f>
        <v>0</v>
      </c>
      <c r="N149" s="156"/>
      <c r="O149" s="156"/>
      <c r="P149" s="156">
        <f t="shared" ref="P149:P151" si="284">N149*O149</f>
        <v>0</v>
      </c>
      <c r="Q149" s="156"/>
      <c r="R149" s="156"/>
      <c r="S149" s="156">
        <f t="shared" ref="S149:S151" si="285">Q149*R149</f>
        <v>0</v>
      </c>
      <c r="T149" s="156"/>
      <c r="U149" s="156"/>
      <c r="V149" s="156">
        <f t="shared" ref="V149:V151" si="286">T149*U149</f>
        <v>0</v>
      </c>
      <c r="W149" s="294">
        <f t="shared" si="273"/>
        <v>1250</v>
      </c>
      <c r="X149" s="294">
        <f t="shared" si="274"/>
        <v>1250</v>
      </c>
      <c r="Y149" s="294">
        <f t="shared" si="275"/>
        <v>0</v>
      </c>
      <c r="Z149" s="295">
        <f t="shared" si="276"/>
        <v>0</v>
      </c>
      <c r="AA149" s="336"/>
      <c r="AB149" s="163"/>
      <c r="AC149" s="163"/>
      <c r="AD149" s="163"/>
      <c r="AE149" s="163"/>
      <c r="AF149" s="163"/>
      <c r="AG149" s="163"/>
    </row>
    <row r="150" ht="30.0" customHeight="1">
      <c r="A150" s="291" t="s">
        <v>80</v>
      </c>
      <c r="B150" s="292" t="s">
        <v>334</v>
      </c>
      <c r="C150" s="335" t="s">
        <v>335</v>
      </c>
      <c r="D150" s="298" t="s">
        <v>324</v>
      </c>
      <c r="E150" s="275">
        <v>10.0</v>
      </c>
      <c r="F150" s="275">
        <v>60.0</v>
      </c>
      <c r="G150" s="156">
        <f t="shared" si="270"/>
        <v>600</v>
      </c>
      <c r="H150" s="269">
        <f t="shared" ref="H150:I150" si="282">E150</f>
        <v>10</v>
      </c>
      <c r="I150" s="269">
        <f t="shared" si="282"/>
        <v>60</v>
      </c>
      <c r="J150" s="269">
        <f t="shared" si="272"/>
        <v>600</v>
      </c>
      <c r="K150" s="156"/>
      <c r="L150" s="156"/>
      <c r="M150" s="156">
        <f t="shared" si="283"/>
        <v>0</v>
      </c>
      <c r="N150" s="156"/>
      <c r="O150" s="156"/>
      <c r="P150" s="156">
        <f t="shared" si="284"/>
        <v>0</v>
      </c>
      <c r="Q150" s="156"/>
      <c r="R150" s="156"/>
      <c r="S150" s="156">
        <f t="shared" si="285"/>
        <v>0</v>
      </c>
      <c r="T150" s="156"/>
      <c r="U150" s="156"/>
      <c r="V150" s="156">
        <f t="shared" si="286"/>
        <v>0</v>
      </c>
      <c r="W150" s="294">
        <f t="shared" si="273"/>
        <v>600</v>
      </c>
      <c r="X150" s="294">
        <f t="shared" si="274"/>
        <v>600</v>
      </c>
      <c r="Y150" s="294">
        <f t="shared" si="275"/>
        <v>0</v>
      </c>
      <c r="Z150" s="295">
        <f t="shared" si="276"/>
        <v>0</v>
      </c>
      <c r="AA150" s="337"/>
      <c r="AB150" s="163"/>
      <c r="AC150" s="163"/>
      <c r="AD150" s="163"/>
      <c r="AE150" s="163"/>
      <c r="AF150" s="163"/>
      <c r="AG150" s="163"/>
    </row>
    <row r="151" ht="30.0" customHeight="1">
      <c r="A151" s="291" t="s">
        <v>80</v>
      </c>
      <c r="B151" s="292" t="s">
        <v>336</v>
      </c>
      <c r="C151" s="335" t="s">
        <v>337</v>
      </c>
      <c r="D151" s="298" t="s">
        <v>324</v>
      </c>
      <c r="E151" s="275">
        <v>100.0</v>
      </c>
      <c r="F151" s="275">
        <v>5.0</v>
      </c>
      <c r="G151" s="156">
        <f t="shared" si="270"/>
        <v>500</v>
      </c>
      <c r="H151" s="269">
        <f t="shared" ref="H151:I151" si="287">E151</f>
        <v>100</v>
      </c>
      <c r="I151" s="269">
        <f t="shared" si="287"/>
        <v>5</v>
      </c>
      <c r="J151" s="269">
        <f t="shared" si="272"/>
        <v>500</v>
      </c>
      <c r="K151" s="156"/>
      <c r="L151" s="156"/>
      <c r="M151" s="156">
        <f t="shared" si="283"/>
        <v>0</v>
      </c>
      <c r="N151" s="156"/>
      <c r="O151" s="156"/>
      <c r="P151" s="156">
        <f t="shared" si="284"/>
        <v>0</v>
      </c>
      <c r="Q151" s="156"/>
      <c r="R151" s="156"/>
      <c r="S151" s="156">
        <f t="shared" si="285"/>
        <v>0</v>
      </c>
      <c r="T151" s="156"/>
      <c r="U151" s="156"/>
      <c r="V151" s="156">
        <f t="shared" si="286"/>
        <v>0</v>
      </c>
      <c r="W151" s="294">
        <f t="shared" si="273"/>
        <v>500</v>
      </c>
      <c r="X151" s="294">
        <f t="shared" si="274"/>
        <v>500</v>
      </c>
      <c r="Y151" s="294">
        <f t="shared" si="275"/>
        <v>0</v>
      </c>
      <c r="Z151" s="295">
        <f t="shared" si="276"/>
        <v>0</v>
      </c>
      <c r="AA151" s="296"/>
      <c r="AB151" s="163"/>
      <c r="AC151" s="163"/>
      <c r="AD151" s="163"/>
      <c r="AE151" s="163"/>
      <c r="AF151" s="163"/>
      <c r="AG151" s="163"/>
    </row>
    <row r="152" ht="30.0" customHeight="1">
      <c r="A152" s="291"/>
      <c r="B152" s="292"/>
      <c r="C152" s="338" t="s">
        <v>338</v>
      </c>
      <c r="D152" s="275"/>
      <c r="E152" s="275"/>
      <c r="F152" s="275"/>
      <c r="G152" s="156"/>
      <c r="H152" s="156"/>
      <c r="I152" s="156"/>
      <c r="J152" s="156"/>
      <c r="K152" s="156"/>
      <c r="L152" s="156"/>
      <c r="M152" s="156"/>
      <c r="N152" s="156"/>
      <c r="O152" s="156"/>
      <c r="P152" s="156"/>
      <c r="Q152" s="156"/>
      <c r="R152" s="156"/>
      <c r="S152" s="156"/>
      <c r="T152" s="156"/>
      <c r="U152" s="156"/>
      <c r="V152" s="156"/>
      <c r="W152" s="294"/>
      <c r="X152" s="294"/>
      <c r="Y152" s="294"/>
      <c r="Z152" s="295"/>
      <c r="AA152" s="296"/>
      <c r="AB152" s="163"/>
      <c r="AC152" s="163"/>
      <c r="AD152" s="163"/>
      <c r="AE152" s="163"/>
      <c r="AF152" s="163"/>
      <c r="AG152" s="163"/>
    </row>
    <row r="153" ht="30.0" customHeight="1">
      <c r="A153" s="291" t="s">
        <v>80</v>
      </c>
      <c r="B153" s="292" t="s">
        <v>339</v>
      </c>
      <c r="C153" s="335" t="s">
        <v>319</v>
      </c>
      <c r="D153" s="298" t="s">
        <v>134</v>
      </c>
      <c r="E153" s="275">
        <v>6.0</v>
      </c>
      <c r="F153" s="275">
        <v>156.8</v>
      </c>
      <c r="G153" s="275">
        <f t="shared" ref="G153:G154" si="288">E153*F153</f>
        <v>940.8</v>
      </c>
      <c r="H153" s="275">
        <v>6.0</v>
      </c>
      <c r="I153" s="275">
        <v>156.8</v>
      </c>
      <c r="J153" s="275">
        <f t="shared" ref="J153:J154" si="289">H153*I153</f>
        <v>940.8</v>
      </c>
      <c r="K153" s="156"/>
      <c r="L153" s="156"/>
      <c r="M153" s="156"/>
      <c r="N153" s="156"/>
      <c r="O153" s="156"/>
      <c r="P153" s="156"/>
      <c r="Q153" s="156"/>
      <c r="R153" s="156"/>
      <c r="S153" s="156"/>
      <c r="T153" s="156"/>
      <c r="U153" s="156"/>
      <c r="V153" s="156"/>
      <c r="W153" s="294">
        <f t="shared" ref="W153:W154" si="290">G153+M153+S153</f>
        <v>940.8</v>
      </c>
      <c r="X153" s="294">
        <f t="shared" ref="X153:X154" si="291">J153+P153+V153</f>
        <v>940.8</v>
      </c>
      <c r="Y153" s="294">
        <f t="shared" ref="Y153:Y154" si="292">W153-X153</f>
        <v>0</v>
      </c>
      <c r="Z153" s="295">
        <f t="shared" ref="Z153:Z154" si="293">Y153/W153</f>
        <v>0</v>
      </c>
      <c r="AA153" s="296"/>
      <c r="AB153" s="163"/>
      <c r="AC153" s="163"/>
      <c r="AD153" s="163"/>
      <c r="AE153" s="163"/>
      <c r="AF153" s="163"/>
      <c r="AG153" s="163"/>
    </row>
    <row r="154" ht="30.0" customHeight="1">
      <c r="A154" s="291" t="s">
        <v>80</v>
      </c>
      <c r="B154" s="292" t="s">
        <v>340</v>
      </c>
      <c r="C154" s="335" t="s">
        <v>323</v>
      </c>
      <c r="D154" s="298" t="s">
        <v>134</v>
      </c>
      <c r="E154" s="275">
        <v>6.0</v>
      </c>
      <c r="F154" s="275">
        <v>735.17</v>
      </c>
      <c r="G154" s="275">
        <f t="shared" si="288"/>
        <v>4411.02</v>
      </c>
      <c r="H154" s="275">
        <v>6.0</v>
      </c>
      <c r="I154" s="275">
        <v>735.17</v>
      </c>
      <c r="J154" s="275">
        <f t="shared" si="289"/>
        <v>4411.02</v>
      </c>
      <c r="K154" s="156"/>
      <c r="L154" s="156"/>
      <c r="M154" s="156"/>
      <c r="N154" s="156"/>
      <c r="O154" s="156"/>
      <c r="P154" s="156"/>
      <c r="Q154" s="156"/>
      <c r="R154" s="156"/>
      <c r="S154" s="156"/>
      <c r="T154" s="156"/>
      <c r="U154" s="156"/>
      <c r="V154" s="156"/>
      <c r="W154" s="294">
        <f t="shared" si="290"/>
        <v>4411.02</v>
      </c>
      <c r="X154" s="294">
        <f t="shared" si="291"/>
        <v>4411.02</v>
      </c>
      <c r="Y154" s="294">
        <f t="shared" si="292"/>
        <v>0</v>
      </c>
      <c r="Z154" s="295">
        <f t="shared" si="293"/>
        <v>0</v>
      </c>
      <c r="AA154" s="296"/>
      <c r="AB154" s="163"/>
      <c r="AC154" s="163"/>
      <c r="AD154" s="163"/>
      <c r="AE154" s="163"/>
      <c r="AF154" s="163"/>
      <c r="AG154" s="163"/>
    </row>
    <row r="155" ht="30.0" customHeight="1">
      <c r="A155" s="291"/>
      <c r="B155" s="292"/>
      <c r="C155" s="338"/>
      <c r="D155" s="275"/>
      <c r="E155" s="275"/>
      <c r="F155" s="275"/>
      <c r="G155" s="275"/>
      <c r="H155" s="269"/>
      <c r="I155" s="269"/>
      <c r="J155" s="269"/>
      <c r="K155" s="269"/>
      <c r="L155" s="269"/>
      <c r="M155" s="269"/>
      <c r="N155" s="269"/>
      <c r="O155" s="269"/>
      <c r="P155" s="269"/>
      <c r="Q155" s="269"/>
      <c r="R155" s="269"/>
      <c r="S155" s="269"/>
      <c r="T155" s="269"/>
      <c r="U155" s="269"/>
      <c r="V155" s="269"/>
      <c r="W155" s="294"/>
      <c r="X155" s="294"/>
      <c r="Y155" s="294"/>
      <c r="Z155" s="295"/>
      <c r="AA155" s="339"/>
      <c r="AB155" s="340"/>
      <c r="AC155" s="340"/>
      <c r="AD155" s="340"/>
      <c r="AE155" s="340"/>
      <c r="AF155" s="340"/>
      <c r="AG155" s="340"/>
    </row>
    <row r="156" ht="30.0" customHeight="1">
      <c r="A156" s="291" t="s">
        <v>80</v>
      </c>
      <c r="B156" s="292" t="s">
        <v>341</v>
      </c>
      <c r="C156" s="335" t="s">
        <v>342</v>
      </c>
      <c r="D156" s="298" t="s">
        <v>324</v>
      </c>
      <c r="E156" s="275">
        <v>100.0</v>
      </c>
      <c r="F156" s="275">
        <v>25.0</v>
      </c>
      <c r="G156" s="275">
        <f t="shared" ref="G156:G158" si="294">E156*F156</f>
        <v>2500</v>
      </c>
      <c r="H156" s="269">
        <v>40.0</v>
      </c>
      <c r="I156" s="269">
        <v>62.5</v>
      </c>
      <c r="J156" s="275">
        <f t="shared" ref="J156:J158" si="295">H156*I156</f>
        <v>2500</v>
      </c>
      <c r="K156" s="269"/>
      <c r="L156" s="269"/>
      <c r="M156" s="269"/>
      <c r="N156" s="269"/>
      <c r="O156" s="269"/>
      <c r="P156" s="269"/>
      <c r="Q156" s="269"/>
      <c r="R156" s="269"/>
      <c r="S156" s="269"/>
      <c r="T156" s="269"/>
      <c r="U156" s="269"/>
      <c r="V156" s="269"/>
      <c r="W156" s="294">
        <f t="shared" ref="W156:W158" si="296">G156+M156+S156</f>
        <v>2500</v>
      </c>
      <c r="X156" s="294">
        <f t="shared" ref="X156:X158" si="297">J156+P156+V156</f>
        <v>2500</v>
      </c>
      <c r="Y156" s="294">
        <f t="shared" ref="Y156:Y167" si="298">W156-X156</f>
        <v>0</v>
      </c>
      <c r="Z156" s="295">
        <f t="shared" ref="Z156:Z167" si="299">Y156/W156</f>
        <v>0</v>
      </c>
      <c r="AA156" s="339"/>
      <c r="AB156" s="340"/>
      <c r="AC156" s="340"/>
      <c r="AD156" s="340"/>
      <c r="AE156" s="340"/>
      <c r="AF156" s="340"/>
      <c r="AG156" s="340"/>
    </row>
    <row r="157" ht="30.0" customHeight="1">
      <c r="A157" s="291" t="s">
        <v>80</v>
      </c>
      <c r="B157" s="292" t="s">
        <v>343</v>
      </c>
      <c r="C157" s="335" t="s">
        <v>344</v>
      </c>
      <c r="D157" s="298" t="s">
        <v>345</v>
      </c>
      <c r="E157" s="275">
        <v>2.5</v>
      </c>
      <c r="F157" s="275">
        <v>2500.0</v>
      </c>
      <c r="G157" s="275">
        <f t="shared" si="294"/>
        <v>6250</v>
      </c>
      <c r="H157" s="275">
        <v>2.5</v>
      </c>
      <c r="I157" s="275">
        <v>2500.0</v>
      </c>
      <c r="J157" s="275">
        <f t="shared" si="295"/>
        <v>6250</v>
      </c>
      <c r="K157" s="269"/>
      <c r="L157" s="269"/>
      <c r="M157" s="269"/>
      <c r="N157" s="269"/>
      <c r="O157" s="269"/>
      <c r="P157" s="269"/>
      <c r="Q157" s="269"/>
      <c r="R157" s="269"/>
      <c r="S157" s="269"/>
      <c r="T157" s="269"/>
      <c r="U157" s="269"/>
      <c r="V157" s="269"/>
      <c r="W157" s="294">
        <f t="shared" si="296"/>
        <v>6250</v>
      </c>
      <c r="X157" s="294">
        <f t="shared" si="297"/>
        <v>6250</v>
      </c>
      <c r="Y157" s="294">
        <f t="shared" si="298"/>
        <v>0</v>
      </c>
      <c r="Z157" s="295">
        <f t="shared" si="299"/>
        <v>0</v>
      </c>
      <c r="AA157" s="339"/>
      <c r="AB157" s="340"/>
      <c r="AC157" s="340"/>
      <c r="AD157" s="340"/>
      <c r="AE157" s="340"/>
      <c r="AF157" s="340"/>
      <c r="AG157" s="340"/>
    </row>
    <row r="158" ht="30.0" customHeight="1">
      <c r="A158" s="291" t="s">
        <v>80</v>
      </c>
      <c r="B158" s="292" t="s">
        <v>346</v>
      </c>
      <c r="C158" s="335" t="s">
        <v>323</v>
      </c>
      <c r="D158" s="298" t="s">
        <v>134</v>
      </c>
      <c r="E158" s="275">
        <v>15.0</v>
      </c>
      <c r="F158" s="275">
        <v>735.17</v>
      </c>
      <c r="G158" s="275">
        <f t="shared" si="294"/>
        <v>11027.55</v>
      </c>
      <c r="H158" s="275">
        <v>15.0</v>
      </c>
      <c r="I158" s="275">
        <v>735.17</v>
      </c>
      <c r="J158" s="275">
        <f t="shared" si="295"/>
        <v>11027.55</v>
      </c>
      <c r="K158" s="269"/>
      <c r="L158" s="269"/>
      <c r="M158" s="269"/>
      <c r="N158" s="269"/>
      <c r="O158" s="269"/>
      <c r="P158" s="269"/>
      <c r="Q158" s="269"/>
      <c r="R158" s="269"/>
      <c r="S158" s="269"/>
      <c r="T158" s="269"/>
      <c r="U158" s="269"/>
      <c r="V158" s="269"/>
      <c r="W158" s="294">
        <f t="shared" si="296"/>
        <v>11027.55</v>
      </c>
      <c r="X158" s="294">
        <f t="shared" si="297"/>
        <v>11027.55</v>
      </c>
      <c r="Y158" s="294">
        <f t="shared" si="298"/>
        <v>0</v>
      </c>
      <c r="Z158" s="295">
        <f t="shared" si="299"/>
        <v>0</v>
      </c>
      <c r="AA158" s="339"/>
      <c r="AB158" s="340"/>
      <c r="AC158" s="340"/>
      <c r="AD158" s="340"/>
      <c r="AE158" s="340"/>
      <c r="AF158" s="340"/>
      <c r="AG158" s="340"/>
    </row>
    <row r="159" ht="30.0" customHeight="1">
      <c r="A159" s="299" t="s">
        <v>75</v>
      </c>
      <c r="B159" s="300" t="s">
        <v>347</v>
      </c>
      <c r="C159" s="341" t="s">
        <v>348</v>
      </c>
      <c r="D159" s="143"/>
      <c r="E159" s="144">
        <f>SUM(E160:E162)</f>
        <v>0</v>
      </c>
      <c r="F159" s="145"/>
      <c r="G159" s="146">
        <f t="shared" ref="G159:H159" si="300">SUM(G160:G162)</f>
        <v>0</v>
      </c>
      <c r="H159" s="144">
        <f t="shared" si="300"/>
        <v>0</v>
      </c>
      <c r="I159" s="145"/>
      <c r="J159" s="146">
        <f t="shared" ref="J159:K159" si="301">SUM(J160:J162)</f>
        <v>0</v>
      </c>
      <c r="K159" s="144">
        <f t="shared" si="301"/>
        <v>0</v>
      </c>
      <c r="L159" s="145"/>
      <c r="M159" s="146">
        <f t="shared" ref="M159:N159" si="302">SUM(M160:M162)</f>
        <v>0</v>
      </c>
      <c r="N159" s="144">
        <f t="shared" si="302"/>
        <v>0</v>
      </c>
      <c r="O159" s="145"/>
      <c r="P159" s="146">
        <f t="shared" ref="P159:Q159" si="303">SUM(P160:P162)</f>
        <v>0</v>
      </c>
      <c r="Q159" s="144">
        <f t="shared" si="303"/>
        <v>0</v>
      </c>
      <c r="R159" s="145"/>
      <c r="S159" s="146">
        <f t="shared" ref="S159:T159" si="304">SUM(S160:S162)</f>
        <v>0</v>
      </c>
      <c r="T159" s="144">
        <f t="shared" si="304"/>
        <v>0</v>
      </c>
      <c r="U159" s="145"/>
      <c r="V159" s="146">
        <f t="shared" ref="V159:X159" si="305">SUM(V160:V162)</f>
        <v>0</v>
      </c>
      <c r="W159" s="146">
        <f t="shared" si="305"/>
        <v>0</v>
      </c>
      <c r="X159" s="146">
        <f t="shared" si="305"/>
        <v>0</v>
      </c>
      <c r="Y159" s="146">
        <f t="shared" si="298"/>
        <v>0</v>
      </c>
      <c r="Z159" s="146" t="str">
        <f t="shared" si="299"/>
        <v>#DIV/0!</v>
      </c>
      <c r="AA159" s="149"/>
      <c r="AB159" s="150"/>
      <c r="AC159" s="150"/>
      <c r="AD159" s="150"/>
      <c r="AE159" s="150"/>
      <c r="AF159" s="150"/>
      <c r="AG159" s="150"/>
    </row>
    <row r="160" ht="30.0" customHeight="1">
      <c r="A160" s="151" t="s">
        <v>80</v>
      </c>
      <c r="B160" s="152" t="s">
        <v>349</v>
      </c>
      <c r="C160" s="222" t="s">
        <v>350</v>
      </c>
      <c r="D160" s="154" t="s">
        <v>134</v>
      </c>
      <c r="E160" s="155"/>
      <c r="F160" s="156"/>
      <c r="G160" s="157">
        <f t="shared" ref="G160:G162" si="306">E160*F160</f>
        <v>0</v>
      </c>
      <c r="H160" s="155"/>
      <c r="I160" s="156"/>
      <c r="J160" s="157">
        <f t="shared" ref="J160:J162" si="307">H160*I160</f>
        <v>0</v>
      </c>
      <c r="K160" s="155"/>
      <c r="L160" s="156"/>
      <c r="M160" s="157">
        <f t="shared" ref="M160:M162" si="308">K160*L160</f>
        <v>0</v>
      </c>
      <c r="N160" s="155"/>
      <c r="O160" s="156"/>
      <c r="P160" s="157">
        <f t="shared" ref="P160:P162" si="309">N160*O160</f>
        <v>0</v>
      </c>
      <c r="Q160" s="155"/>
      <c r="R160" s="156"/>
      <c r="S160" s="157">
        <f t="shared" ref="S160:S162" si="310">Q160*R160</f>
        <v>0</v>
      </c>
      <c r="T160" s="155"/>
      <c r="U160" s="156"/>
      <c r="V160" s="157">
        <f t="shared" ref="V160:V162" si="311">T160*U160</f>
        <v>0</v>
      </c>
      <c r="W160" s="158">
        <f t="shared" ref="W160:W162" si="312">G160+M160+S160</f>
        <v>0</v>
      </c>
      <c r="X160" s="159">
        <f t="shared" ref="X160:X162" si="313">J160+P160+V160</f>
        <v>0</v>
      </c>
      <c r="Y160" s="159">
        <f t="shared" si="298"/>
        <v>0</v>
      </c>
      <c r="Z160" s="160" t="str">
        <f t="shared" si="299"/>
        <v>#DIV/0!</v>
      </c>
      <c r="AA160" s="161"/>
      <c r="AB160" s="163"/>
      <c r="AC160" s="163"/>
      <c r="AD160" s="163"/>
      <c r="AE160" s="163"/>
      <c r="AF160" s="163"/>
      <c r="AG160" s="163"/>
    </row>
    <row r="161" ht="30.0" customHeight="1">
      <c r="A161" s="151" t="s">
        <v>80</v>
      </c>
      <c r="B161" s="152" t="s">
        <v>351</v>
      </c>
      <c r="C161" s="222" t="s">
        <v>350</v>
      </c>
      <c r="D161" s="154" t="s">
        <v>134</v>
      </c>
      <c r="E161" s="155"/>
      <c r="F161" s="156"/>
      <c r="G161" s="157">
        <f t="shared" si="306"/>
        <v>0</v>
      </c>
      <c r="H161" s="155"/>
      <c r="I161" s="156"/>
      <c r="J161" s="157">
        <f t="shared" si="307"/>
        <v>0</v>
      </c>
      <c r="K161" s="155"/>
      <c r="L161" s="156"/>
      <c r="M161" s="157">
        <f t="shared" si="308"/>
        <v>0</v>
      </c>
      <c r="N161" s="155"/>
      <c r="O161" s="156"/>
      <c r="P161" s="157">
        <f t="shared" si="309"/>
        <v>0</v>
      </c>
      <c r="Q161" s="155"/>
      <c r="R161" s="156"/>
      <c r="S161" s="157">
        <f t="shared" si="310"/>
        <v>0</v>
      </c>
      <c r="T161" s="155"/>
      <c r="U161" s="156"/>
      <c r="V161" s="157">
        <f t="shared" si="311"/>
        <v>0</v>
      </c>
      <c r="W161" s="158">
        <f t="shared" si="312"/>
        <v>0</v>
      </c>
      <c r="X161" s="159">
        <f t="shared" si="313"/>
        <v>0</v>
      </c>
      <c r="Y161" s="159">
        <f t="shared" si="298"/>
        <v>0</v>
      </c>
      <c r="Z161" s="160" t="str">
        <f t="shared" si="299"/>
        <v>#DIV/0!</v>
      </c>
      <c r="AA161" s="161"/>
      <c r="AB161" s="163"/>
      <c r="AC161" s="163"/>
      <c r="AD161" s="163"/>
      <c r="AE161" s="163"/>
      <c r="AF161" s="163"/>
      <c r="AG161" s="163"/>
    </row>
    <row r="162" ht="30.0" customHeight="1">
      <c r="A162" s="164" t="s">
        <v>80</v>
      </c>
      <c r="B162" s="165" t="s">
        <v>352</v>
      </c>
      <c r="C162" s="198" t="s">
        <v>350</v>
      </c>
      <c r="D162" s="166" t="s">
        <v>134</v>
      </c>
      <c r="E162" s="167"/>
      <c r="F162" s="168"/>
      <c r="G162" s="169">
        <f t="shared" si="306"/>
        <v>0</v>
      </c>
      <c r="H162" s="167"/>
      <c r="I162" s="168"/>
      <c r="J162" s="169">
        <f t="shared" si="307"/>
        <v>0</v>
      </c>
      <c r="K162" s="167"/>
      <c r="L162" s="168"/>
      <c r="M162" s="169">
        <f t="shared" si="308"/>
        <v>0</v>
      </c>
      <c r="N162" s="167"/>
      <c r="O162" s="168"/>
      <c r="P162" s="169">
        <f t="shared" si="309"/>
        <v>0</v>
      </c>
      <c r="Q162" s="167"/>
      <c r="R162" s="168"/>
      <c r="S162" s="169">
        <f t="shared" si="310"/>
        <v>0</v>
      </c>
      <c r="T162" s="167"/>
      <c r="U162" s="168"/>
      <c r="V162" s="169">
        <f t="shared" si="311"/>
        <v>0</v>
      </c>
      <c r="W162" s="170">
        <f t="shared" si="312"/>
        <v>0</v>
      </c>
      <c r="X162" s="159">
        <f t="shared" si="313"/>
        <v>0</v>
      </c>
      <c r="Y162" s="159">
        <f t="shared" si="298"/>
        <v>0</v>
      </c>
      <c r="Z162" s="160" t="str">
        <f t="shared" si="299"/>
        <v>#DIV/0!</v>
      </c>
      <c r="AA162" s="171"/>
      <c r="AB162" s="163"/>
      <c r="AC162" s="163"/>
      <c r="AD162" s="163"/>
      <c r="AE162" s="163"/>
      <c r="AF162" s="163"/>
      <c r="AG162" s="163"/>
    </row>
    <row r="163" ht="30.0" customHeight="1">
      <c r="A163" s="140" t="s">
        <v>75</v>
      </c>
      <c r="B163" s="190" t="s">
        <v>353</v>
      </c>
      <c r="C163" s="342" t="s">
        <v>354</v>
      </c>
      <c r="D163" s="173"/>
      <c r="E163" s="174">
        <f>SUM(E164:E166)</f>
        <v>0</v>
      </c>
      <c r="F163" s="175"/>
      <c r="G163" s="176">
        <f t="shared" ref="G163:H163" si="314">SUM(G164:G166)</f>
        <v>0</v>
      </c>
      <c r="H163" s="174">
        <f t="shared" si="314"/>
        <v>0</v>
      </c>
      <c r="I163" s="175"/>
      <c r="J163" s="176">
        <f t="shared" ref="J163:K163" si="315">SUM(J164:J166)</f>
        <v>0</v>
      </c>
      <c r="K163" s="174">
        <f t="shared" si="315"/>
        <v>0</v>
      </c>
      <c r="L163" s="175"/>
      <c r="M163" s="176">
        <f t="shared" ref="M163:N163" si="316">SUM(M164:M166)</f>
        <v>0</v>
      </c>
      <c r="N163" s="174">
        <f t="shared" si="316"/>
        <v>0</v>
      </c>
      <c r="O163" s="175"/>
      <c r="P163" s="176">
        <f t="shared" ref="P163:Q163" si="317">SUM(P164:P166)</f>
        <v>0</v>
      </c>
      <c r="Q163" s="174">
        <f t="shared" si="317"/>
        <v>0</v>
      </c>
      <c r="R163" s="175"/>
      <c r="S163" s="176">
        <f t="shared" ref="S163:T163" si="318">SUM(S164:S166)</f>
        <v>0</v>
      </c>
      <c r="T163" s="174">
        <f t="shared" si="318"/>
        <v>0</v>
      </c>
      <c r="U163" s="175"/>
      <c r="V163" s="176">
        <f t="shared" ref="V163:X163" si="319">SUM(V164:V166)</f>
        <v>0</v>
      </c>
      <c r="W163" s="176">
        <f t="shared" si="319"/>
        <v>0</v>
      </c>
      <c r="X163" s="176">
        <f t="shared" si="319"/>
        <v>0</v>
      </c>
      <c r="Y163" s="176">
        <f t="shared" si="298"/>
        <v>0</v>
      </c>
      <c r="Z163" s="176" t="str">
        <f t="shared" si="299"/>
        <v>#DIV/0!</v>
      </c>
      <c r="AA163" s="178"/>
      <c r="AB163" s="150"/>
      <c r="AC163" s="150"/>
      <c r="AD163" s="150"/>
      <c r="AE163" s="150"/>
      <c r="AF163" s="150"/>
      <c r="AG163" s="150"/>
    </row>
    <row r="164" ht="30.0" customHeight="1">
      <c r="A164" s="151" t="s">
        <v>80</v>
      </c>
      <c r="B164" s="152" t="s">
        <v>355</v>
      </c>
      <c r="C164" s="222" t="s">
        <v>350</v>
      </c>
      <c r="D164" s="154" t="s">
        <v>134</v>
      </c>
      <c r="E164" s="155"/>
      <c r="F164" s="156"/>
      <c r="G164" s="157">
        <f t="shared" ref="G164:G166" si="320">E164*F164</f>
        <v>0</v>
      </c>
      <c r="H164" s="155"/>
      <c r="I164" s="156"/>
      <c r="J164" s="157">
        <f t="shared" ref="J164:J166" si="321">H164*I164</f>
        <v>0</v>
      </c>
      <c r="K164" s="155"/>
      <c r="L164" s="156"/>
      <c r="M164" s="157">
        <f t="shared" ref="M164:M166" si="322">K164*L164</f>
        <v>0</v>
      </c>
      <c r="N164" s="155"/>
      <c r="O164" s="156"/>
      <c r="P164" s="157">
        <f t="shared" ref="P164:P166" si="323">N164*O164</f>
        <v>0</v>
      </c>
      <c r="Q164" s="155"/>
      <c r="R164" s="156"/>
      <c r="S164" s="157">
        <f t="shared" ref="S164:S166" si="324">Q164*R164</f>
        <v>0</v>
      </c>
      <c r="T164" s="155"/>
      <c r="U164" s="156"/>
      <c r="V164" s="157">
        <f t="shared" ref="V164:V166" si="325">T164*U164</f>
        <v>0</v>
      </c>
      <c r="W164" s="158">
        <f t="shared" ref="W164:W166" si="326">G164+M164+S164</f>
        <v>0</v>
      </c>
      <c r="X164" s="159">
        <f t="shared" ref="X164:X166" si="327">J164+P164+V164</f>
        <v>0</v>
      </c>
      <c r="Y164" s="159">
        <f t="shared" si="298"/>
        <v>0</v>
      </c>
      <c r="Z164" s="160" t="str">
        <f t="shared" si="299"/>
        <v>#DIV/0!</v>
      </c>
      <c r="AA164" s="161"/>
      <c r="AB164" s="163"/>
      <c r="AC164" s="163"/>
      <c r="AD164" s="163"/>
      <c r="AE164" s="163"/>
      <c r="AF164" s="163"/>
      <c r="AG164" s="163"/>
    </row>
    <row r="165" ht="30.0" customHeight="1">
      <c r="A165" s="151" t="s">
        <v>80</v>
      </c>
      <c r="B165" s="152" t="s">
        <v>356</v>
      </c>
      <c r="C165" s="222" t="s">
        <v>350</v>
      </c>
      <c r="D165" s="154" t="s">
        <v>134</v>
      </c>
      <c r="E165" s="155"/>
      <c r="F165" s="156"/>
      <c r="G165" s="157">
        <f t="shared" si="320"/>
        <v>0</v>
      </c>
      <c r="H165" s="155"/>
      <c r="I165" s="156"/>
      <c r="J165" s="157">
        <f t="shared" si="321"/>
        <v>0</v>
      </c>
      <c r="K165" s="155"/>
      <c r="L165" s="156"/>
      <c r="M165" s="157">
        <f t="shared" si="322"/>
        <v>0</v>
      </c>
      <c r="N165" s="155"/>
      <c r="O165" s="156"/>
      <c r="P165" s="157">
        <f t="shared" si="323"/>
        <v>0</v>
      </c>
      <c r="Q165" s="155"/>
      <c r="R165" s="156"/>
      <c r="S165" s="157">
        <f t="shared" si="324"/>
        <v>0</v>
      </c>
      <c r="T165" s="155"/>
      <c r="U165" s="156"/>
      <c r="V165" s="157">
        <f t="shared" si="325"/>
        <v>0</v>
      </c>
      <c r="W165" s="158">
        <f t="shared" si="326"/>
        <v>0</v>
      </c>
      <c r="X165" s="159">
        <f t="shared" si="327"/>
        <v>0</v>
      </c>
      <c r="Y165" s="159">
        <f t="shared" si="298"/>
        <v>0</v>
      </c>
      <c r="Z165" s="160" t="str">
        <f t="shared" si="299"/>
        <v>#DIV/0!</v>
      </c>
      <c r="AA165" s="161"/>
      <c r="AB165" s="163"/>
      <c r="AC165" s="163"/>
      <c r="AD165" s="163"/>
      <c r="AE165" s="163"/>
      <c r="AF165" s="163"/>
      <c r="AG165" s="163"/>
    </row>
    <row r="166" ht="30.0" customHeight="1">
      <c r="A166" s="164" t="s">
        <v>80</v>
      </c>
      <c r="B166" s="165" t="s">
        <v>357</v>
      </c>
      <c r="C166" s="198" t="s">
        <v>350</v>
      </c>
      <c r="D166" s="166" t="s">
        <v>134</v>
      </c>
      <c r="E166" s="181"/>
      <c r="F166" s="182"/>
      <c r="G166" s="183">
        <f t="shared" si="320"/>
        <v>0</v>
      </c>
      <c r="H166" s="181"/>
      <c r="I166" s="182"/>
      <c r="J166" s="183">
        <f t="shared" si="321"/>
        <v>0</v>
      </c>
      <c r="K166" s="181"/>
      <c r="L166" s="182"/>
      <c r="M166" s="183">
        <f t="shared" si="322"/>
        <v>0</v>
      </c>
      <c r="N166" s="181"/>
      <c r="O166" s="182"/>
      <c r="P166" s="183">
        <f t="shared" si="323"/>
        <v>0</v>
      </c>
      <c r="Q166" s="181"/>
      <c r="R166" s="182"/>
      <c r="S166" s="183">
        <f t="shared" si="324"/>
        <v>0</v>
      </c>
      <c r="T166" s="181"/>
      <c r="U166" s="182"/>
      <c r="V166" s="183">
        <f t="shared" si="325"/>
        <v>0</v>
      </c>
      <c r="W166" s="170">
        <f t="shared" si="326"/>
        <v>0</v>
      </c>
      <c r="X166" s="200">
        <f t="shared" si="327"/>
        <v>0</v>
      </c>
      <c r="Y166" s="200">
        <f t="shared" si="298"/>
        <v>0</v>
      </c>
      <c r="Z166" s="280" t="str">
        <f t="shared" si="299"/>
        <v>#DIV/0!</v>
      </c>
      <c r="AA166" s="171"/>
      <c r="AB166" s="163"/>
      <c r="AC166" s="163"/>
      <c r="AD166" s="163"/>
      <c r="AE166" s="163"/>
      <c r="AF166" s="163"/>
      <c r="AG166" s="163"/>
    </row>
    <row r="167" ht="30.0" customHeight="1">
      <c r="A167" s="201" t="s">
        <v>358</v>
      </c>
      <c r="B167" s="202"/>
      <c r="C167" s="203"/>
      <c r="D167" s="204"/>
      <c r="E167" s="208">
        <f>E163+E159+E141</f>
        <v>373.5</v>
      </c>
      <c r="F167" s="224"/>
      <c r="G167" s="207">
        <f t="shared" ref="G167:H167" si="328">G163+G159+G141</f>
        <v>51749.87</v>
      </c>
      <c r="H167" s="208">
        <f t="shared" si="328"/>
        <v>313.5</v>
      </c>
      <c r="I167" s="224"/>
      <c r="J167" s="207">
        <f t="shared" ref="J167:K167" si="329">J163+J159+J141</f>
        <v>51749.87</v>
      </c>
      <c r="K167" s="225">
        <f t="shared" si="329"/>
        <v>0</v>
      </c>
      <c r="L167" s="224"/>
      <c r="M167" s="207">
        <f t="shared" ref="M167:N167" si="330">M163+M159+M141</f>
        <v>0</v>
      </c>
      <c r="N167" s="225">
        <f t="shared" si="330"/>
        <v>0</v>
      </c>
      <c r="O167" s="224"/>
      <c r="P167" s="207">
        <f t="shared" ref="P167:Q167" si="331">P163+P159+P141</f>
        <v>0</v>
      </c>
      <c r="Q167" s="225">
        <f t="shared" si="331"/>
        <v>0</v>
      </c>
      <c r="R167" s="224"/>
      <c r="S167" s="207">
        <f t="shared" ref="S167:T167" si="332">S163+S159+S141</f>
        <v>0</v>
      </c>
      <c r="T167" s="225">
        <f t="shared" si="332"/>
        <v>0</v>
      </c>
      <c r="U167" s="224"/>
      <c r="V167" s="209">
        <f t="shared" ref="V167:X167" si="333">V163+V159+V141</f>
        <v>0</v>
      </c>
      <c r="W167" s="304">
        <f t="shared" si="333"/>
        <v>51749.87</v>
      </c>
      <c r="X167" s="343">
        <f t="shared" si="333"/>
        <v>51749.87</v>
      </c>
      <c r="Y167" s="343">
        <f t="shared" si="298"/>
        <v>0</v>
      </c>
      <c r="Z167" s="343">
        <f t="shared" si="299"/>
        <v>0</v>
      </c>
      <c r="AA167" s="344"/>
      <c r="AB167" s="9"/>
      <c r="AC167" s="9"/>
      <c r="AD167" s="9"/>
      <c r="AE167" s="9"/>
      <c r="AF167" s="9"/>
      <c r="AG167" s="9"/>
    </row>
    <row r="168" ht="30.0" customHeight="1">
      <c r="A168" s="213" t="s">
        <v>75</v>
      </c>
      <c r="B168" s="307">
        <v>7.0</v>
      </c>
      <c r="C168" s="215" t="s">
        <v>359</v>
      </c>
      <c r="D168" s="216"/>
      <c r="E168" s="137"/>
      <c r="F168" s="137"/>
      <c r="G168" s="137"/>
      <c r="H168" s="137"/>
      <c r="I168" s="137"/>
      <c r="J168" s="137"/>
      <c r="K168" s="137"/>
      <c r="L168" s="137"/>
      <c r="M168" s="137"/>
      <c r="N168" s="137"/>
      <c r="O168" s="137"/>
      <c r="P168" s="137"/>
      <c r="Q168" s="137"/>
      <c r="R168" s="137"/>
      <c r="S168" s="137"/>
      <c r="T168" s="137"/>
      <c r="U168" s="137"/>
      <c r="V168" s="137"/>
      <c r="W168" s="345"/>
      <c r="X168" s="345"/>
      <c r="Y168" s="217"/>
      <c r="Z168" s="345"/>
      <c r="AA168" s="346"/>
      <c r="AB168" s="9"/>
      <c r="AC168" s="9"/>
      <c r="AD168" s="9"/>
      <c r="AE168" s="9"/>
      <c r="AF168" s="9"/>
      <c r="AG168" s="9"/>
    </row>
    <row r="169" ht="30.0" customHeight="1">
      <c r="A169" s="151" t="s">
        <v>80</v>
      </c>
      <c r="B169" s="152" t="s">
        <v>360</v>
      </c>
      <c r="C169" s="227" t="s">
        <v>361</v>
      </c>
      <c r="D169" s="347" t="s">
        <v>196</v>
      </c>
      <c r="E169" s="274">
        <v>1.0</v>
      </c>
      <c r="F169" s="275">
        <v>16300.0</v>
      </c>
      <c r="G169" s="157">
        <f t="shared" ref="G169:G179" si="334">E169*F169</f>
        <v>16300</v>
      </c>
      <c r="H169" s="155">
        <v>1.0</v>
      </c>
      <c r="I169" s="156">
        <v>16300.0</v>
      </c>
      <c r="J169" s="157">
        <f t="shared" ref="J169:J179" si="335">H169*I169</f>
        <v>16300</v>
      </c>
      <c r="K169" s="155"/>
      <c r="L169" s="156"/>
      <c r="M169" s="157">
        <f t="shared" ref="M169:M179" si="336">K169*L169</f>
        <v>0</v>
      </c>
      <c r="N169" s="155"/>
      <c r="O169" s="156"/>
      <c r="P169" s="157">
        <f t="shared" ref="P169:P179" si="337">N169*O169</f>
        <v>0</v>
      </c>
      <c r="Q169" s="155"/>
      <c r="R169" s="156"/>
      <c r="S169" s="157">
        <f t="shared" ref="S169:S179" si="338">Q169*R169</f>
        <v>0</v>
      </c>
      <c r="T169" s="155"/>
      <c r="U169" s="156"/>
      <c r="V169" s="348">
        <f t="shared" ref="V169:V179" si="339">T169*U169</f>
        <v>0</v>
      </c>
      <c r="W169" s="349">
        <f t="shared" ref="W169:W179" si="340">G169+M169+S169</f>
        <v>16300</v>
      </c>
      <c r="X169" s="350">
        <f t="shared" ref="X169:X179" si="341">J169+P169+V169</f>
        <v>16300</v>
      </c>
      <c r="Y169" s="350">
        <f t="shared" ref="Y169:Y180" si="342">W169-X169</f>
        <v>0</v>
      </c>
      <c r="Z169" s="351">
        <f t="shared" ref="Z169:Z180" si="343">Y169/W169</f>
        <v>0</v>
      </c>
      <c r="AA169" s="352"/>
      <c r="AB169" s="163"/>
      <c r="AC169" s="163"/>
      <c r="AD169" s="163"/>
      <c r="AE169" s="163"/>
      <c r="AF169" s="163"/>
      <c r="AG169" s="163"/>
    </row>
    <row r="170" ht="30.0" customHeight="1">
      <c r="A170" s="151" t="s">
        <v>80</v>
      </c>
      <c r="B170" s="152" t="s">
        <v>362</v>
      </c>
      <c r="C170" s="227" t="s">
        <v>363</v>
      </c>
      <c r="D170" s="347" t="s">
        <v>134</v>
      </c>
      <c r="E170" s="274">
        <v>2500.0</v>
      </c>
      <c r="F170" s="275">
        <v>4.0</v>
      </c>
      <c r="G170" s="157">
        <f t="shared" si="334"/>
        <v>10000</v>
      </c>
      <c r="H170" s="274">
        <v>2500.0</v>
      </c>
      <c r="I170" s="275">
        <v>4.0</v>
      </c>
      <c r="J170" s="157">
        <f t="shared" si="335"/>
        <v>10000</v>
      </c>
      <c r="K170" s="155"/>
      <c r="L170" s="156"/>
      <c r="M170" s="157">
        <f t="shared" si="336"/>
        <v>0</v>
      </c>
      <c r="N170" s="155"/>
      <c r="O170" s="156"/>
      <c r="P170" s="157">
        <f t="shared" si="337"/>
        <v>0</v>
      </c>
      <c r="Q170" s="155"/>
      <c r="R170" s="156"/>
      <c r="S170" s="157">
        <f t="shared" si="338"/>
        <v>0</v>
      </c>
      <c r="T170" s="155"/>
      <c r="U170" s="156"/>
      <c r="V170" s="348">
        <f t="shared" si="339"/>
        <v>0</v>
      </c>
      <c r="W170" s="353">
        <f t="shared" si="340"/>
        <v>10000</v>
      </c>
      <c r="X170" s="159">
        <f t="shared" si="341"/>
        <v>10000</v>
      </c>
      <c r="Y170" s="159">
        <f t="shared" si="342"/>
        <v>0</v>
      </c>
      <c r="Z170" s="160">
        <f t="shared" si="343"/>
        <v>0</v>
      </c>
      <c r="AA170" s="161"/>
      <c r="AB170" s="163"/>
      <c r="AC170" s="163"/>
      <c r="AD170" s="163"/>
      <c r="AE170" s="163"/>
      <c r="AF170" s="163"/>
      <c r="AG170" s="163"/>
    </row>
    <row r="171" ht="30.0" customHeight="1">
      <c r="A171" s="151" t="s">
        <v>80</v>
      </c>
      <c r="B171" s="152" t="s">
        <v>364</v>
      </c>
      <c r="C171" s="227" t="s">
        <v>365</v>
      </c>
      <c r="D171" s="347" t="s">
        <v>134</v>
      </c>
      <c r="E171" s="274">
        <v>60000.0</v>
      </c>
      <c r="F171" s="275">
        <v>1.0</v>
      </c>
      <c r="G171" s="157">
        <f t="shared" si="334"/>
        <v>60000</v>
      </c>
      <c r="H171" s="274">
        <v>60000.0</v>
      </c>
      <c r="I171" s="275">
        <v>1.0</v>
      </c>
      <c r="J171" s="157">
        <f t="shared" si="335"/>
        <v>60000</v>
      </c>
      <c r="K171" s="155"/>
      <c r="L171" s="156"/>
      <c r="M171" s="157">
        <f t="shared" si="336"/>
        <v>0</v>
      </c>
      <c r="N171" s="155"/>
      <c r="O171" s="156"/>
      <c r="P171" s="157">
        <f t="shared" si="337"/>
        <v>0</v>
      </c>
      <c r="Q171" s="155"/>
      <c r="R171" s="156"/>
      <c r="S171" s="157">
        <f t="shared" si="338"/>
        <v>0</v>
      </c>
      <c r="T171" s="155"/>
      <c r="U171" s="156"/>
      <c r="V171" s="348">
        <f t="shared" si="339"/>
        <v>0</v>
      </c>
      <c r="W171" s="353">
        <f t="shared" si="340"/>
        <v>60000</v>
      </c>
      <c r="X171" s="159">
        <f t="shared" si="341"/>
        <v>60000</v>
      </c>
      <c r="Y171" s="159">
        <f t="shared" si="342"/>
        <v>0</v>
      </c>
      <c r="Z171" s="160">
        <f t="shared" si="343"/>
        <v>0</v>
      </c>
      <c r="AA171" s="161"/>
      <c r="AB171" s="163"/>
      <c r="AC171" s="163"/>
      <c r="AD171" s="163"/>
      <c r="AE171" s="163"/>
      <c r="AF171" s="163"/>
      <c r="AG171" s="163"/>
    </row>
    <row r="172" ht="30.0" customHeight="1">
      <c r="A172" s="151" t="s">
        <v>80</v>
      </c>
      <c r="B172" s="152" t="s">
        <v>366</v>
      </c>
      <c r="C172" s="227" t="s">
        <v>367</v>
      </c>
      <c r="D172" s="347" t="s">
        <v>134</v>
      </c>
      <c r="E172" s="274">
        <v>5000.0</v>
      </c>
      <c r="F172" s="275">
        <v>1.0</v>
      </c>
      <c r="G172" s="157">
        <f t="shared" si="334"/>
        <v>5000</v>
      </c>
      <c r="H172" s="274">
        <v>5000.0</v>
      </c>
      <c r="I172" s="275">
        <v>1.0</v>
      </c>
      <c r="J172" s="157">
        <f t="shared" si="335"/>
        <v>5000</v>
      </c>
      <c r="K172" s="155"/>
      <c r="L172" s="156"/>
      <c r="M172" s="157">
        <f t="shared" si="336"/>
        <v>0</v>
      </c>
      <c r="N172" s="155"/>
      <c r="O172" s="156"/>
      <c r="P172" s="157">
        <f t="shared" si="337"/>
        <v>0</v>
      </c>
      <c r="Q172" s="155"/>
      <c r="R172" s="156"/>
      <c r="S172" s="157">
        <f t="shared" si="338"/>
        <v>0</v>
      </c>
      <c r="T172" s="155"/>
      <c r="U172" s="156"/>
      <c r="V172" s="348">
        <f t="shared" si="339"/>
        <v>0</v>
      </c>
      <c r="W172" s="353">
        <f t="shared" si="340"/>
        <v>5000</v>
      </c>
      <c r="X172" s="159">
        <f t="shared" si="341"/>
        <v>5000</v>
      </c>
      <c r="Y172" s="159">
        <f t="shared" si="342"/>
        <v>0</v>
      </c>
      <c r="Z172" s="160">
        <f t="shared" si="343"/>
        <v>0</v>
      </c>
      <c r="AA172" s="161"/>
      <c r="AB172" s="163"/>
      <c r="AC172" s="163"/>
      <c r="AD172" s="163"/>
      <c r="AE172" s="163"/>
      <c r="AF172" s="163"/>
      <c r="AG172" s="163"/>
    </row>
    <row r="173" ht="30.0" customHeight="1">
      <c r="A173" s="151" t="s">
        <v>80</v>
      </c>
      <c r="B173" s="152" t="s">
        <v>368</v>
      </c>
      <c r="C173" s="227" t="s">
        <v>369</v>
      </c>
      <c r="D173" s="347" t="s">
        <v>134</v>
      </c>
      <c r="E173" s="274">
        <v>2.0</v>
      </c>
      <c r="F173" s="275">
        <v>1800.0</v>
      </c>
      <c r="G173" s="157">
        <f t="shared" si="334"/>
        <v>3600</v>
      </c>
      <c r="H173" s="274">
        <v>2.0</v>
      </c>
      <c r="I173" s="275">
        <v>1800.0</v>
      </c>
      <c r="J173" s="157">
        <f t="shared" si="335"/>
        <v>3600</v>
      </c>
      <c r="K173" s="155"/>
      <c r="L173" s="156"/>
      <c r="M173" s="157">
        <f t="shared" si="336"/>
        <v>0</v>
      </c>
      <c r="N173" s="155"/>
      <c r="O173" s="156"/>
      <c r="P173" s="157">
        <f t="shared" si="337"/>
        <v>0</v>
      </c>
      <c r="Q173" s="155"/>
      <c r="R173" s="156"/>
      <c r="S173" s="157">
        <f t="shared" si="338"/>
        <v>0</v>
      </c>
      <c r="T173" s="155"/>
      <c r="U173" s="156"/>
      <c r="V173" s="348">
        <f t="shared" si="339"/>
        <v>0</v>
      </c>
      <c r="W173" s="353">
        <f t="shared" si="340"/>
        <v>3600</v>
      </c>
      <c r="X173" s="159">
        <f t="shared" si="341"/>
        <v>3600</v>
      </c>
      <c r="Y173" s="159">
        <f t="shared" si="342"/>
        <v>0</v>
      </c>
      <c r="Z173" s="160">
        <f t="shared" si="343"/>
        <v>0</v>
      </c>
      <c r="AA173" s="161"/>
      <c r="AB173" s="163"/>
      <c r="AC173" s="163"/>
      <c r="AD173" s="163"/>
      <c r="AE173" s="163"/>
      <c r="AF173" s="163"/>
      <c r="AG173" s="163"/>
    </row>
    <row r="174" ht="30.0" customHeight="1">
      <c r="A174" s="151" t="s">
        <v>80</v>
      </c>
      <c r="B174" s="152" t="s">
        <v>370</v>
      </c>
      <c r="C174" s="227" t="s">
        <v>371</v>
      </c>
      <c r="D174" s="347" t="s">
        <v>134</v>
      </c>
      <c r="E174" s="274">
        <v>1.0</v>
      </c>
      <c r="F174" s="275">
        <v>3700.0</v>
      </c>
      <c r="G174" s="157">
        <f t="shared" si="334"/>
        <v>3700</v>
      </c>
      <c r="H174" s="274">
        <v>1.0</v>
      </c>
      <c r="I174" s="275">
        <v>3700.0</v>
      </c>
      <c r="J174" s="157">
        <f t="shared" si="335"/>
        <v>3700</v>
      </c>
      <c r="K174" s="155"/>
      <c r="L174" s="156"/>
      <c r="M174" s="157">
        <f t="shared" si="336"/>
        <v>0</v>
      </c>
      <c r="N174" s="155"/>
      <c r="O174" s="156"/>
      <c r="P174" s="157">
        <f t="shared" si="337"/>
        <v>0</v>
      </c>
      <c r="Q174" s="155"/>
      <c r="R174" s="156"/>
      <c r="S174" s="157">
        <f t="shared" si="338"/>
        <v>0</v>
      </c>
      <c r="T174" s="155"/>
      <c r="U174" s="156"/>
      <c r="V174" s="348">
        <f t="shared" si="339"/>
        <v>0</v>
      </c>
      <c r="W174" s="353">
        <f t="shared" si="340"/>
        <v>3700</v>
      </c>
      <c r="X174" s="159">
        <f t="shared" si="341"/>
        <v>3700</v>
      </c>
      <c r="Y174" s="159">
        <f t="shared" si="342"/>
        <v>0</v>
      </c>
      <c r="Z174" s="160">
        <f t="shared" si="343"/>
        <v>0</v>
      </c>
      <c r="AA174" s="161"/>
      <c r="AB174" s="163"/>
      <c r="AC174" s="163"/>
      <c r="AD174" s="163"/>
      <c r="AE174" s="163"/>
      <c r="AF174" s="163"/>
      <c r="AG174" s="163"/>
    </row>
    <row r="175" ht="30.0" customHeight="1">
      <c r="A175" s="151" t="s">
        <v>80</v>
      </c>
      <c r="B175" s="152" t="s">
        <v>372</v>
      </c>
      <c r="C175" s="227" t="s">
        <v>373</v>
      </c>
      <c r="D175" s="347" t="s">
        <v>134</v>
      </c>
      <c r="E175" s="274">
        <v>7.0</v>
      </c>
      <c r="F175" s="275">
        <v>420.0</v>
      </c>
      <c r="G175" s="157">
        <f t="shared" si="334"/>
        <v>2940</v>
      </c>
      <c r="H175" s="274">
        <v>7.0</v>
      </c>
      <c r="I175" s="275">
        <v>420.0</v>
      </c>
      <c r="J175" s="157">
        <f t="shared" si="335"/>
        <v>2940</v>
      </c>
      <c r="K175" s="155"/>
      <c r="L175" s="156"/>
      <c r="M175" s="157">
        <f t="shared" si="336"/>
        <v>0</v>
      </c>
      <c r="N175" s="155"/>
      <c r="O175" s="156"/>
      <c r="P175" s="157">
        <f t="shared" si="337"/>
        <v>0</v>
      </c>
      <c r="Q175" s="155"/>
      <c r="R175" s="156"/>
      <c r="S175" s="157">
        <f t="shared" si="338"/>
        <v>0</v>
      </c>
      <c r="T175" s="155"/>
      <c r="U175" s="156"/>
      <c r="V175" s="348">
        <f t="shared" si="339"/>
        <v>0</v>
      </c>
      <c r="W175" s="353">
        <f t="shared" si="340"/>
        <v>2940</v>
      </c>
      <c r="X175" s="159">
        <f t="shared" si="341"/>
        <v>2940</v>
      </c>
      <c r="Y175" s="159">
        <f t="shared" si="342"/>
        <v>0</v>
      </c>
      <c r="Z175" s="160">
        <f t="shared" si="343"/>
        <v>0</v>
      </c>
      <c r="AA175" s="161"/>
      <c r="AB175" s="163"/>
      <c r="AC175" s="163"/>
      <c r="AD175" s="163"/>
      <c r="AE175" s="163"/>
      <c r="AF175" s="163"/>
      <c r="AG175" s="163"/>
    </row>
    <row r="176" ht="30.0" customHeight="1">
      <c r="A176" s="151" t="s">
        <v>80</v>
      </c>
      <c r="B176" s="152" t="s">
        <v>374</v>
      </c>
      <c r="C176" s="227" t="s">
        <v>375</v>
      </c>
      <c r="D176" s="347" t="s">
        <v>134</v>
      </c>
      <c r="E176" s="274">
        <v>2.0</v>
      </c>
      <c r="F176" s="275">
        <v>3700.0</v>
      </c>
      <c r="G176" s="157">
        <f t="shared" si="334"/>
        <v>7400</v>
      </c>
      <c r="H176" s="274">
        <v>2.0</v>
      </c>
      <c r="I176" s="275">
        <v>3700.0</v>
      </c>
      <c r="J176" s="157">
        <f t="shared" si="335"/>
        <v>7400</v>
      </c>
      <c r="K176" s="155"/>
      <c r="L176" s="156"/>
      <c r="M176" s="157">
        <f t="shared" si="336"/>
        <v>0</v>
      </c>
      <c r="N176" s="155"/>
      <c r="O176" s="156"/>
      <c r="P176" s="157">
        <f t="shared" si="337"/>
        <v>0</v>
      </c>
      <c r="Q176" s="155"/>
      <c r="R176" s="156"/>
      <c r="S176" s="157">
        <f t="shared" si="338"/>
        <v>0</v>
      </c>
      <c r="T176" s="155"/>
      <c r="U176" s="156"/>
      <c r="V176" s="348">
        <f t="shared" si="339"/>
        <v>0</v>
      </c>
      <c r="W176" s="353">
        <f t="shared" si="340"/>
        <v>7400</v>
      </c>
      <c r="X176" s="159">
        <f t="shared" si="341"/>
        <v>7400</v>
      </c>
      <c r="Y176" s="159">
        <f t="shared" si="342"/>
        <v>0</v>
      </c>
      <c r="Z176" s="160">
        <f t="shared" si="343"/>
        <v>0</v>
      </c>
      <c r="AA176" s="161"/>
      <c r="AB176" s="163"/>
      <c r="AC176" s="163"/>
      <c r="AD176" s="163"/>
      <c r="AE176" s="163"/>
      <c r="AF176" s="163"/>
      <c r="AG176" s="163"/>
    </row>
    <row r="177" ht="30.0" customHeight="1">
      <c r="A177" s="164" t="s">
        <v>80</v>
      </c>
      <c r="B177" s="152" t="s">
        <v>376</v>
      </c>
      <c r="C177" s="354" t="s">
        <v>377</v>
      </c>
      <c r="D177" s="347" t="s">
        <v>324</v>
      </c>
      <c r="E177" s="278">
        <v>2.0</v>
      </c>
      <c r="F177" s="279">
        <v>1500.0</v>
      </c>
      <c r="G177" s="157">
        <f t="shared" si="334"/>
        <v>3000</v>
      </c>
      <c r="H177" s="278">
        <v>2.0</v>
      </c>
      <c r="I177" s="279">
        <v>1500.0</v>
      </c>
      <c r="J177" s="157">
        <f t="shared" si="335"/>
        <v>3000</v>
      </c>
      <c r="K177" s="155"/>
      <c r="L177" s="156"/>
      <c r="M177" s="157">
        <f t="shared" si="336"/>
        <v>0</v>
      </c>
      <c r="N177" s="155"/>
      <c r="O177" s="156"/>
      <c r="P177" s="157">
        <f t="shared" si="337"/>
        <v>0</v>
      </c>
      <c r="Q177" s="155"/>
      <c r="R177" s="156"/>
      <c r="S177" s="157">
        <f t="shared" si="338"/>
        <v>0</v>
      </c>
      <c r="T177" s="155"/>
      <c r="U177" s="156"/>
      <c r="V177" s="348">
        <f t="shared" si="339"/>
        <v>0</v>
      </c>
      <c r="W177" s="353">
        <f t="shared" si="340"/>
        <v>3000</v>
      </c>
      <c r="X177" s="159">
        <f t="shared" si="341"/>
        <v>3000</v>
      </c>
      <c r="Y177" s="159">
        <f t="shared" si="342"/>
        <v>0</v>
      </c>
      <c r="Z177" s="160">
        <f t="shared" si="343"/>
        <v>0</v>
      </c>
      <c r="AA177" s="171"/>
      <c r="AB177" s="163"/>
      <c r="AC177" s="163"/>
      <c r="AD177" s="163"/>
      <c r="AE177" s="163"/>
      <c r="AF177" s="163"/>
      <c r="AG177" s="163"/>
    </row>
    <row r="178" ht="30.0" customHeight="1">
      <c r="A178" s="164" t="s">
        <v>80</v>
      </c>
      <c r="B178" s="152" t="s">
        <v>378</v>
      </c>
      <c r="C178" s="354" t="s">
        <v>379</v>
      </c>
      <c r="D178" s="347" t="s">
        <v>134</v>
      </c>
      <c r="E178" s="278">
        <v>1.0</v>
      </c>
      <c r="F178" s="279">
        <v>4300.0</v>
      </c>
      <c r="G178" s="157">
        <f t="shared" si="334"/>
        <v>4300</v>
      </c>
      <c r="H178" s="278">
        <v>1.0</v>
      </c>
      <c r="I178" s="279">
        <v>4300.0</v>
      </c>
      <c r="J178" s="157">
        <f t="shared" si="335"/>
        <v>4300</v>
      </c>
      <c r="K178" s="155"/>
      <c r="L178" s="156"/>
      <c r="M178" s="157">
        <f t="shared" si="336"/>
        <v>0</v>
      </c>
      <c r="N178" s="155"/>
      <c r="O178" s="156"/>
      <c r="P178" s="157">
        <f t="shared" si="337"/>
        <v>0</v>
      </c>
      <c r="Q178" s="155"/>
      <c r="R178" s="156"/>
      <c r="S178" s="157">
        <f t="shared" si="338"/>
        <v>0</v>
      </c>
      <c r="T178" s="155"/>
      <c r="U178" s="156"/>
      <c r="V178" s="348">
        <f t="shared" si="339"/>
        <v>0</v>
      </c>
      <c r="W178" s="353">
        <f t="shared" si="340"/>
        <v>4300</v>
      </c>
      <c r="X178" s="159">
        <f t="shared" si="341"/>
        <v>4300</v>
      </c>
      <c r="Y178" s="159">
        <f t="shared" si="342"/>
        <v>0</v>
      </c>
      <c r="Z178" s="160">
        <f t="shared" si="343"/>
        <v>0</v>
      </c>
      <c r="AA178" s="161"/>
      <c r="AB178" s="163"/>
      <c r="AC178" s="163"/>
      <c r="AD178" s="163"/>
      <c r="AE178" s="163"/>
      <c r="AF178" s="163"/>
      <c r="AG178" s="163"/>
    </row>
    <row r="179" ht="30.0" customHeight="1">
      <c r="A179" s="164" t="s">
        <v>80</v>
      </c>
      <c r="B179" s="152" t="s">
        <v>380</v>
      </c>
      <c r="C179" s="355" t="s">
        <v>381</v>
      </c>
      <c r="D179" s="166"/>
      <c r="E179" s="167"/>
      <c r="F179" s="168">
        <v>0.22</v>
      </c>
      <c r="G179" s="169">
        <f t="shared" si="334"/>
        <v>0</v>
      </c>
      <c r="H179" s="167"/>
      <c r="I179" s="168">
        <v>0.22</v>
      </c>
      <c r="J179" s="169">
        <f t="shared" si="335"/>
        <v>0</v>
      </c>
      <c r="K179" s="167"/>
      <c r="L179" s="168">
        <v>0.22</v>
      </c>
      <c r="M179" s="169">
        <f t="shared" si="336"/>
        <v>0</v>
      </c>
      <c r="N179" s="167"/>
      <c r="O179" s="168">
        <v>0.22</v>
      </c>
      <c r="P179" s="169">
        <f t="shared" si="337"/>
        <v>0</v>
      </c>
      <c r="Q179" s="167"/>
      <c r="R179" s="168">
        <v>0.22</v>
      </c>
      <c r="S179" s="169">
        <f t="shared" si="338"/>
        <v>0</v>
      </c>
      <c r="T179" s="167"/>
      <c r="U179" s="168">
        <v>0.22</v>
      </c>
      <c r="V179" s="356">
        <f t="shared" si="339"/>
        <v>0</v>
      </c>
      <c r="W179" s="357">
        <f t="shared" si="340"/>
        <v>0</v>
      </c>
      <c r="X179" s="358">
        <f t="shared" si="341"/>
        <v>0</v>
      </c>
      <c r="Y179" s="358">
        <f t="shared" si="342"/>
        <v>0</v>
      </c>
      <c r="Z179" s="359" t="str">
        <f t="shared" si="343"/>
        <v>#DIV/0!</v>
      </c>
      <c r="AA179" s="184"/>
      <c r="AB179" s="9"/>
      <c r="AC179" s="9"/>
      <c r="AD179" s="9"/>
      <c r="AE179" s="9"/>
      <c r="AF179" s="9"/>
      <c r="AG179" s="9"/>
    </row>
    <row r="180" ht="30.0" customHeight="1">
      <c r="A180" s="201" t="s">
        <v>382</v>
      </c>
      <c r="B180" s="360"/>
      <c r="C180" s="203"/>
      <c r="D180" s="204"/>
      <c r="E180" s="208">
        <f>SUM(E169:E178)</f>
        <v>67516</v>
      </c>
      <c r="F180" s="224"/>
      <c r="G180" s="207">
        <f>SUM(G169:G179)</f>
        <v>116240</v>
      </c>
      <c r="H180" s="208">
        <f>SUM(H169:H178)</f>
        <v>67516</v>
      </c>
      <c r="I180" s="224"/>
      <c r="J180" s="207">
        <f>SUM(J169:J179)</f>
        <v>116240</v>
      </c>
      <c r="K180" s="225">
        <f>SUM(K169:K178)</f>
        <v>0</v>
      </c>
      <c r="L180" s="224"/>
      <c r="M180" s="207">
        <f>SUM(M169:M179)</f>
        <v>0</v>
      </c>
      <c r="N180" s="225">
        <f>SUM(N169:N178)</f>
        <v>0</v>
      </c>
      <c r="O180" s="224"/>
      <c r="P180" s="207">
        <f>SUM(P169:P179)</f>
        <v>0</v>
      </c>
      <c r="Q180" s="225">
        <f>SUM(Q169:Q178)</f>
        <v>0</v>
      </c>
      <c r="R180" s="224"/>
      <c r="S180" s="207">
        <f>SUM(S169:S179)</f>
        <v>0</v>
      </c>
      <c r="T180" s="225">
        <f>SUM(T169:T178)</f>
        <v>0</v>
      </c>
      <c r="U180" s="224"/>
      <c r="V180" s="209">
        <f t="shared" ref="V180:X180" si="344">SUM(V169:V179)</f>
        <v>0</v>
      </c>
      <c r="W180" s="304">
        <f t="shared" si="344"/>
        <v>116240</v>
      </c>
      <c r="X180" s="343">
        <f t="shared" si="344"/>
        <v>116240</v>
      </c>
      <c r="Y180" s="343">
        <f t="shared" si="342"/>
        <v>0</v>
      </c>
      <c r="Z180" s="343">
        <f t="shared" si="343"/>
        <v>0</v>
      </c>
      <c r="AA180" s="344"/>
      <c r="AB180" s="9"/>
      <c r="AC180" s="9"/>
      <c r="AD180" s="9"/>
      <c r="AE180" s="9"/>
      <c r="AF180" s="9"/>
      <c r="AG180" s="9"/>
    </row>
    <row r="181" ht="30.0" customHeight="1">
      <c r="A181" s="213" t="s">
        <v>75</v>
      </c>
      <c r="B181" s="307">
        <v>8.0</v>
      </c>
      <c r="C181" s="361" t="s">
        <v>383</v>
      </c>
      <c r="D181" s="216"/>
      <c r="E181" s="137"/>
      <c r="F181" s="137"/>
      <c r="G181" s="137"/>
      <c r="H181" s="137"/>
      <c r="I181" s="137"/>
      <c r="J181" s="137"/>
      <c r="K181" s="137"/>
      <c r="L181" s="137"/>
      <c r="M181" s="137"/>
      <c r="N181" s="137"/>
      <c r="O181" s="137"/>
      <c r="P181" s="137"/>
      <c r="Q181" s="137"/>
      <c r="R181" s="137"/>
      <c r="S181" s="137"/>
      <c r="T181" s="137"/>
      <c r="U181" s="137"/>
      <c r="V181" s="137"/>
      <c r="W181" s="345"/>
      <c r="X181" s="345"/>
      <c r="Y181" s="217"/>
      <c r="Z181" s="345"/>
      <c r="AA181" s="346"/>
      <c r="AB181" s="150"/>
      <c r="AC181" s="150"/>
      <c r="AD181" s="150"/>
      <c r="AE181" s="150"/>
      <c r="AF181" s="150"/>
      <c r="AG181" s="150"/>
    </row>
    <row r="182" ht="30.0" customHeight="1">
      <c r="A182" s="151" t="s">
        <v>80</v>
      </c>
      <c r="B182" s="152" t="s">
        <v>384</v>
      </c>
      <c r="C182" s="222" t="s">
        <v>385</v>
      </c>
      <c r="D182" s="154" t="s">
        <v>386</v>
      </c>
      <c r="E182" s="155"/>
      <c r="F182" s="156"/>
      <c r="G182" s="157">
        <f t="shared" ref="G182:G187" si="345">E182*F182</f>
        <v>0</v>
      </c>
      <c r="H182" s="155"/>
      <c r="I182" s="156"/>
      <c r="J182" s="157">
        <f t="shared" ref="J182:J187" si="346">H182*I182</f>
        <v>0</v>
      </c>
      <c r="K182" s="155"/>
      <c r="L182" s="156"/>
      <c r="M182" s="157">
        <f t="shared" ref="M182:M187" si="347">K182*L182</f>
        <v>0</v>
      </c>
      <c r="N182" s="155"/>
      <c r="O182" s="156"/>
      <c r="P182" s="157">
        <f t="shared" ref="P182:P187" si="348">N182*O182</f>
        <v>0</v>
      </c>
      <c r="Q182" s="155"/>
      <c r="R182" s="156"/>
      <c r="S182" s="157">
        <f t="shared" ref="S182:S187" si="349">Q182*R182</f>
        <v>0</v>
      </c>
      <c r="T182" s="155"/>
      <c r="U182" s="156"/>
      <c r="V182" s="348">
        <f t="shared" ref="V182:V187" si="350">T182*U182</f>
        <v>0</v>
      </c>
      <c r="W182" s="349">
        <f t="shared" ref="W182:W187" si="351">G182+M182+S182</f>
        <v>0</v>
      </c>
      <c r="X182" s="350">
        <f t="shared" ref="X182:X187" si="352">J182+P182+V182</f>
        <v>0</v>
      </c>
      <c r="Y182" s="350">
        <f t="shared" ref="Y182:Y188" si="353">W182-X182</f>
        <v>0</v>
      </c>
      <c r="Z182" s="351" t="str">
        <f t="shared" ref="Z182:Z188" si="354">Y182/W182</f>
        <v>#DIV/0!</v>
      </c>
      <c r="AA182" s="352"/>
      <c r="AB182" s="163"/>
      <c r="AC182" s="163"/>
      <c r="AD182" s="163"/>
      <c r="AE182" s="163"/>
      <c r="AF182" s="163"/>
      <c r="AG182" s="163"/>
    </row>
    <row r="183" ht="30.0" customHeight="1">
      <c r="A183" s="151" t="s">
        <v>80</v>
      </c>
      <c r="B183" s="152" t="s">
        <v>387</v>
      </c>
      <c r="C183" s="222" t="s">
        <v>388</v>
      </c>
      <c r="D183" s="154" t="s">
        <v>386</v>
      </c>
      <c r="E183" s="155"/>
      <c r="F183" s="156"/>
      <c r="G183" s="157">
        <f t="shared" si="345"/>
        <v>0</v>
      </c>
      <c r="H183" s="155"/>
      <c r="I183" s="156"/>
      <c r="J183" s="157">
        <f t="shared" si="346"/>
        <v>0</v>
      </c>
      <c r="K183" s="155"/>
      <c r="L183" s="156"/>
      <c r="M183" s="157">
        <f t="shared" si="347"/>
        <v>0</v>
      </c>
      <c r="N183" s="155"/>
      <c r="O183" s="156"/>
      <c r="P183" s="157">
        <f t="shared" si="348"/>
        <v>0</v>
      </c>
      <c r="Q183" s="155"/>
      <c r="R183" s="156"/>
      <c r="S183" s="157">
        <f t="shared" si="349"/>
        <v>0</v>
      </c>
      <c r="T183" s="155"/>
      <c r="U183" s="156"/>
      <c r="V183" s="348">
        <f t="shared" si="350"/>
        <v>0</v>
      </c>
      <c r="W183" s="353">
        <f t="shared" si="351"/>
        <v>0</v>
      </c>
      <c r="X183" s="159">
        <f t="shared" si="352"/>
        <v>0</v>
      </c>
      <c r="Y183" s="159">
        <f t="shared" si="353"/>
        <v>0</v>
      </c>
      <c r="Z183" s="160" t="str">
        <f t="shared" si="354"/>
        <v>#DIV/0!</v>
      </c>
      <c r="AA183" s="161"/>
      <c r="AB183" s="163"/>
      <c r="AC183" s="163"/>
      <c r="AD183" s="163"/>
      <c r="AE183" s="163"/>
      <c r="AF183" s="163"/>
      <c r="AG183" s="163"/>
    </row>
    <row r="184" ht="30.0" customHeight="1">
      <c r="A184" s="151" t="s">
        <v>80</v>
      </c>
      <c r="B184" s="152" t="s">
        <v>389</v>
      </c>
      <c r="C184" s="222" t="s">
        <v>390</v>
      </c>
      <c r="D184" s="154" t="s">
        <v>391</v>
      </c>
      <c r="E184" s="362"/>
      <c r="F184" s="363"/>
      <c r="G184" s="157">
        <f t="shared" si="345"/>
        <v>0</v>
      </c>
      <c r="H184" s="362"/>
      <c r="I184" s="363"/>
      <c r="J184" s="157">
        <f t="shared" si="346"/>
        <v>0</v>
      </c>
      <c r="K184" s="155"/>
      <c r="L184" s="156"/>
      <c r="M184" s="157">
        <f t="shared" si="347"/>
        <v>0</v>
      </c>
      <c r="N184" s="155"/>
      <c r="O184" s="156"/>
      <c r="P184" s="157">
        <f t="shared" si="348"/>
        <v>0</v>
      </c>
      <c r="Q184" s="155"/>
      <c r="R184" s="156"/>
      <c r="S184" s="157">
        <f t="shared" si="349"/>
        <v>0</v>
      </c>
      <c r="T184" s="155"/>
      <c r="U184" s="156"/>
      <c r="V184" s="348">
        <f t="shared" si="350"/>
        <v>0</v>
      </c>
      <c r="W184" s="364">
        <f t="shared" si="351"/>
        <v>0</v>
      </c>
      <c r="X184" s="159">
        <f t="shared" si="352"/>
        <v>0</v>
      </c>
      <c r="Y184" s="159">
        <f t="shared" si="353"/>
        <v>0</v>
      </c>
      <c r="Z184" s="160" t="str">
        <f t="shared" si="354"/>
        <v>#DIV/0!</v>
      </c>
      <c r="AA184" s="161"/>
      <c r="AB184" s="163"/>
      <c r="AC184" s="163"/>
      <c r="AD184" s="163"/>
      <c r="AE184" s="163"/>
      <c r="AF184" s="163"/>
      <c r="AG184" s="163"/>
    </row>
    <row r="185" ht="30.0" customHeight="1">
      <c r="A185" s="151" t="s">
        <v>80</v>
      </c>
      <c r="B185" s="152" t="s">
        <v>392</v>
      </c>
      <c r="C185" s="222" t="s">
        <v>393</v>
      </c>
      <c r="D185" s="154" t="s">
        <v>391</v>
      </c>
      <c r="E185" s="155"/>
      <c r="F185" s="156"/>
      <c r="G185" s="157">
        <f t="shared" si="345"/>
        <v>0</v>
      </c>
      <c r="H185" s="155"/>
      <c r="I185" s="156"/>
      <c r="J185" s="157">
        <f t="shared" si="346"/>
        <v>0</v>
      </c>
      <c r="K185" s="362"/>
      <c r="L185" s="363"/>
      <c r="M185" s="157">
        <f t="shared" si="347"/>
        <v>0</v>
      </c>
      <c r="N185" s="362"/>
      <c r="O185" s="363"/>
      <c r="P185" s="157">
        <f t="shared" si="348"/>
        <v>0</v>
      </c>
      <c r="Q185" s="362"/>
      <c r="R185" s="363"/>
      <c r="S185" s="157">
        <f t="shared" si="349"/>
        <v>0</v>
      </c>
      <c r="T185" s="362"/>
      <c r="U185" s="363"/>
      <c r="V185" s="348">
        <f t="shared" si="350"/>
        <v>0</v>
      </c>
      <c r="W185" s="364">
        <f t="shared" si="351"/>
        <v>0</v>
      </c>
      <c r="X185" s="159">
        <f t="shared" si="352"/>
        <v>0</v>
      </c>
      <c r="Y185" s="159">
        <f t="shared" si="353"/>
        <v>0</v>
      </c>
      <c r="Z185" s="160" t="str">
        <f t="shared" si="354"/>
        <v>#DIV/0!</v>
      </c>
      <c r="AA185" s="161"/>
      <c r="AB185" s="163"/>
      <c r="AC185" s="163"/>
      <c r="AD185" s="163"/>
      <c r="AE185" s="163"/>
      <c r="AF185" s="163"/>
      <c r="AG185" s="163"/>
    </row>
    <row r="186" ht="30.0" customHeight="1">
      <c r="A186" s="151" t="s">
        <v>80</v>
      </c>
      <c r="B186" s="152" t="s">
        <v>394</v>
      </c>
      <c r="C186" s="222" t="s">
        <v>395</v>
      </c>
      <c r="D186" s="154" t="s">
        <v>391</v>
      </c>
      <c r="E186" s="155"/>
      <c r="F186" s="156"/>
      <c r="G186" s="157">
        <f t="shared" si="345"/>
        <v>0</v>
      </c>
      <c r="H186" s="155"/>
      <c r="I186" s="156"/>
      <c r="J186" s="157">
        <f t="shared" si="346"/>
        <v>0</v>
      </c>
      <c r="K186" s="155"/>
      <c r="L186" s="156"/>
      <c r="M186" s="157">
        <f t="shared" si="347"/>
        <v>0</v>
      </c>
      <c r="N186" s="155"/>
      <c r="O186" s="156"/>
      <c r="P186" s="157">
        <f t="shared" si="348"/>
        <v>0</v>
      </c>
      <c r="Q186" s="155"/>
      <c r="R186" s="156"/>
      <c r="S186" s="157">
        <f t="shared" si="349"/>
        <v>0</v>
      </c>
      <c r="T186" s="155"/>
      <c r="U186" s="156"/>
      <c r="V186" s="348">
        <f t="shared" si="350"/>
        <v>0</v>
      </c>
      <c r="W186" s="353">
        <f t="shared" si="351"/>
        <v>0</v>
      </c>
      <c r="X186" s="159">
        <f t="shared" si="352"/>
        <v>0</v>
      </c>
      <c r="Y186" s="159">
        <f t="shared" si="353"/>
        <v>0</v>
      </c>
      <c r="Z186" s="160" t="str">
        <f t="shared" si="354"/>
        <v>#DIV/0!</v>
      </c>
      <c r="AA186" s="161"/>
      <c r="AB186" s="163"/>
      <c r="AC186" s="163"/>
      <c r="AD186" s="163"/>
      <c r="AE186" s="163"/>
      <c r="AF186" s="163"/>
      <c r="AG186" s="163"/>
    </row>
    <row r="187" ht="30.0" customHeight="1">
      <c r="A187" s="164" t="s">
        <v>80</v>
      </c>
      <c r="B187" s="188" t="s">
        <v>396</v>
      </c>
      <c r="C187" s="199" t="s">
        <v>397</v>
      </c>
      <c r="D187" s="166"/>
      <c r="E187" s="167"/>
      <c r="F187" s="168">
        <v>0.22</v>
      </c>
      <c r="G187" s="169">
        <f t="shared" si="345"/>
        <v>0</v>
      </c>
      <c r="H187" s="167"/>
      <c r="I187" s="168">
        <v>0.22</v>
      </c>
      <c r="J187" s="169">
        <f t="shared" si="346"/>
        <v>0</v>
      </c>
      <c r="K187" s="167"/>
      <c r="L187" s="168">
        <v>0.22</v>
      </c>
      <c r="M187" s="169">
        <f t="shared" si="347"/>
        <v>0</v>
      </c>
      <c r="N187" s="167"/>
      <c r="O187" s="168">
        <v>0.22</v>
      </c>
      <c r="P187" s="169">
        <f t="shared" si="348"/>
        <v>0</v>
      </c>
      <c r="Q187" s="167"/>
      <c r="R187" s="168">
        <v>0.22</v>
      </c>
      <c r="S187" s="169">
        <f t="shared" si="349"/>
        <v>0</v>
      </c>
      <c r="T187" s="167"/>
      <c r="U187" s="168">
        <v>0.22</v>
      </c>
      <c r="V187" s="356">
        <f t="shared" si="350"/>
        <v>0</v>
      </c>
      <c r="W187" s="357">
        <f t="shared" si="351"/>
        <v>0</v>
      </c>
      <c r="X187" s="358">
        <f t="shared" si="352"/>
        <v>0</v>
      </c>
      <c r="Y187" s="358">
        <f t="shared" si="353"/>
        <v>0</v>
      </c>
      <c r="Z187" s="359" t="str">
        <f t="shared" si="354"/>
        <v>#DIV/0!</v>
      </c>
      <c r="AA187" s="184"/>
      <c r="AB187" s="9"/>
      <c r="AC187" s="9"/>
      <c r="AD187" s="9"/>
      <c r="AE187" s="9"/>
      <c r="AF187" s="9"/>
      <c r="AG187" s="9"/>
    </row>
    <row r="188" ht="30.0" customHeight="1">
      <c r="A188" s="201" t="s">
        <v>398</v>
      </c>
      <c r="B188" s="365"/>
      <c r="C188" s="203"/>
      <c r="D188" s="204"/>
      <c r="E188" s="208">
        <f>SUM(E182:E186)</f>
        <v>0</v>
      </c>
      <c r="F188" s="224"/>
      <c r="G188" s="208">
        <f>SUM(G182:G187)</f>
        <v>0</v>
      </c>
      <c r="H188" s="208">
        <f>SUM(H182:H186)</f>
        <v>0</v>
      </c>
      <c r="I188" s="224"/>
      <c r="J188" s="208">
        <f>SUM(J182:J187)</f>
        <v>0</v>
      </c>
      <c r="K188" s="208">
        <f>SUM(K182:K186)</f>
        <v>0</v>
      </c>
      <c r="L188" s="224"/>
      <c r="M188" s="208">
        <f>SUM(M182:M187)</f>
        <v>0</v>
      </c>
      <c r="N188" s="208">
        <f>SUM(N182:N186)</f>
        <v>0</v>
      </c>
      <c r="O188" s="224"/>
      <c r="P188" s="208">
        <f>SUM(P182:P187)</f>
        <v>0</v>
      </c>
      <c r="Q188" s="208">
        <f>SUM(Q182:Q186)</f>
        <v>0</v>
      </c>
      <c r="R188" s="224"/>
      <c r="S188" s="208">
        <f>SUM(S182:S187)</f>
        <v>0</v>
      </c>
      <c r="T188" s="208">
        <f>SUM(T182:T186)</f>
        <v>0</v>
      </c>
      <c r="U188" s="224"/>
      <c r="V188" s="366">
        <f t="shared" ref="V188:X188" si="355">SUM(V182:V187)</f>
        <v>0</v>
      </c>
      <c r="W188" s="304">
        <f t="shared" si="355"/>
        <v>0</v>
      </c>
      <c r="X188" s="343">
        <f t="shared" si="355"/>
        <v>0</v>
      </c>
      <c r="Y188" s="343">
        <f t="shared" si="353"/>
        <v>0</v>
      </c>
      <c r="Z188" s="343" t="str">
        <f t="shared" si="354"/>
        <v>#DIV/0!</v>
      </c>
      <c r="AA188" s="344"/>
      <c r="AB188" s="9"/>
      <c r="AC188" s="9"/>
      <c r="AD188" s="9"/>
      <c r="AE188" s="9"/>
      <c r="AF188" s="9"/>
      <c r="AG188" s="9"/>
    </row>
    <row r="189" ht="30.0" customHeight="1">
      <c r="A189" s="213" t="s">
        <v>75</v>
      </c>
      <c r="B189" s="214">
        <v>9.0</v>
      </c>
      <c r="C189" s="215" t="s">
        <v>399</v>
      </c>
      <c r="D189" s="216"/>
      <c r="E189" s="137"/>
      <c r="F189" s="137"/>
      <c r="G189" s="137"/>
      <c r="H189" s="137"/>
      <c r="I189" s="137"/>
      <c r="J189" s="137"/>
      <c r="K189" s="137"/>
      <c r="L189" s="137"/>
      <c r="M189" s="137"/>
      <c r="N189" s="137"/>
      <c r="O189" s="137"/>
      <c r="P189" s="137"/>
      <c r="Q189" s="137"/>
      <c r="R189" s="137"/>
      <c r="S189" s="137"/>
      <c r="T189" s="137"/>
      <c r="U189" s="137"/>
      <c r="V189" s="137"/>
      <c r="W189" s="367"/>
      <c r="X189" s="367"/>
      <c r="Y189" s="309"/>
      <c r="Z189" s="367"/>
      <c r="AA189" s="368"/>
      <c r="AB189" s="9"/>
      <c r="AC189" s="9"/>
      <c r="AD189" s="9"/>
      <c r="AE189" s="9"/>
      <c r="AF189" s="9"/>
      <c r="AG189" s="9"/>
    </row>
    <row r="190" ht="30.0" customHeight="1">
      <c r="A190" s="369" t="s">
        <v>80</v>
      </c>
      <c r="B190" s="370">
        <v>43839.0</v>
      </c>
      <c r="C190" s="371" t="s">
        <v>400</v>
      </c>
      <c r="D190" s="154" t="s">
        <v>273</v>
      </c>
      <c r="E190" s="372">
        <v>200.0</v>
      </c>
      <c r="F190" s="373">
        <v>165.0</v>
      </c>
      <c r="G190" s="374">
        <f t="shared" ref="G190:G195" si="356">E190*F190</f>
        <v>33000</v>
      </c>
      <c r="H190" s="372">
        <v>200.0</v>
      </c>
      <c r="I190" s="373">
        <v>165.0</v>
      </c>
      <c r="J190" s="374">
        <f t="shared" ref="J190:J195" si="358">H190*I190</f>
        <v>33000</v>
      </c>
      <c r="K190" s="375"/>
      <c r="L190" s="376"/>
      <c r="M190" s="374">
        <f t="shared" ref="M190:M195" si="359">K190*L190</f>
        <v>0</v>
      </c>
      <c r="N190" s="375"/>
      <c r="O190" s="376"/>
      <c r="P190" s="374">
        <f t="shared" ref="P190:P195" si="360">N190*O190</f>
        <v>0</v>
      </c>
      <c r="Q190" s="375"/>
      <c r="R190" s="376"/>
      <c r="S190" s="374">
        <f t="shared" ref="S190:S195" si="361">Q190*R190</f>
        <v>0</v>
      </c>
      <c r="T190" s="375"/>
      <c r="U190" s="376"/>
      <c r="V190" s="374">
        <f t="shared" ref="V190:V195" si="362">T190*U190</f>
        <v>0</v>
      </c>
      <c r="W190" s="350">
        <f t="shared" ref="W190:W195" si="363">G190+M190+S190</f>
        <v>33000</v>
      </c>
      <c r="X190" s="159">
        <f t="shared" ref="X190:X195" si="364">J190+P190+V190</f>
        <v>33000</v>
      </c>
      <c r="Y190" s="159">
        <f t="shared" ref="Y190:Y196" si="365">W190-X190</f>
        <v>0</v>
      </c>
      <c r="Z190" s="160">
        <f t="shared" ref="Z190:Z196" si="366">Y190/W190</f>
        <v>0</v>
      </c>
      <c r="AA190" s="352"/>
      <c r="AB190" s="162"/>
      <c r="AC190" s="163"/>
      <c r="AD190" s="163"/>
      <c r="AE190" s="163"/>
      <c r="AF190" s="163"/>
      <c r="AG190" s="163"/>
    </row>
    <row r="191" ht="30.0" customHeight="1">
      <c r="A191" s="151" t="s">
        <v>80</v>
      </c>
      <c r="B191" s="377">
        <v>43870.0</v>
      </c>
      <c r="C191" s="335" t="s">
        <v>401</v>
      </c>
      <c r="D191" s="154" t="s">
        <v>206</v>
      </c>
      <c r="E191" s="378">
        <v>2.0</v>
      </c>
      <c r="F191" s="379">
        <v>12000.0</v>
      </c>
      <c r="G191" s="157">
        <f t="shared" si="356"/>
        <v>24000</v>
      </c>
      <c r="H191" s="372">
        <f t="shared" ref="H191:I191" si="357">E191</f>
        <v>2</v>
      </c>
      <c r="I191" s="373">
        <f t="shared" si="357"/>
        <v>12000</v>
      </c>
      <c r="J191" s="374">
        <f t="shared" si="358"/>
        <v>24000</v>
      </c>
      <c r="K191" s="155"/>
      <c r="L191" s="156"/>
      <c r="M191" s="157">
        <f t="shared" si="359"/>
        <v>0</v>
      </c>
      <c r="N191" s="155"/>
      <c r="O191" s="156"/>
      <c r="P191" s="157">
        <f t="shared" si="360"/>
        <v>0</v>
      </c>
      <c r="Q191" s="155"/>
      <c r="R191" s="156"/>
      <c r="S191" s="157">
        <f t="shared" si="361"/>
        <v>0</v>
      </c>
      <c r="T191" s="155"/>
      <c r="U191" s="156"/>
      <c r="V191" s="157">
        <f t="shared" si="362"/>
        <v>0</v>
      </c>
      <c r="W191" s="158">
        <f t="shared" si="363"/>
        <v>24000</v>
      </c>
      <c r="X191" s="159">
        <f t="shared" si="364"/>
        <v>24000</v>
      </c>
      <c r="Y191" s="159">
        <f t="shared" si="365"/>
        <v>0</v>
      </c>
      <c r="Z191" s="160">
        <f t="shared" si="366"/>
        <v>0</v>
      </c>
      <c r="AA191" s="161"/>
      <c r="AB191" s="163"/>
      <c r="AC191" s="163"/>
      <c r="AD191" s="163"/>
      <c r="AE191" s="163"/>
      <c r="AF191" s="163"/>
      <c r="AG191" s="163"/>
    </row>
    <row r="192" ht="30.0" customHeight="1">
      <c r="A192" s="151" t="s">
        <v>80</v>
      </c>
      <c r="B192" s="377">
        <v>43899.0</v>
      </c>
      <c r="C192" s="335" t="s">
        <v>402</v>
      </c>
      <c r="D192" s="154" t="s">
        <v>206</v>
      </c>
      <c r="E192" s="378">
        <v>2.0</v>
      </c>
      <c r="F192" s="379">
        <v>20000.0</v>
      </c>
      <c r="G192" s="157">
        <f t="shared" si="356"/>
        <v>40000</v>
      </c>
      <c r="H192" s="372">
        <f t="shared" ref="H192:I192" si="367">E192</f>
        <v>2</v>
      </c>
      <c r="I192" s="373">
        <f t="shared" si="367"/>
        <v>20000</v>
      </c>
      <c r="J192" s="374">
        <f t="shared" si="358"/>
        <v>40000</v>
      </c>
      <c r="K192" s="155"/>
      <c r="L192" s="156"/>
      <c r="M192" s="157">
        <f t="shared" si="359"/>
        <v>0</v>
      </c>
      <c r="N192" s="155"/>
      <c r="O192" s="156"/>
      <c r="P192" s="157">
        <f t="shared" si="360"/>
        <v>0</v>
      </c>
      <c r="Q192" s="155"/>
      <c r="R192" s="156"/>
      <c r="S192" s="157">
        <f t="shared" si="361"/>
        <v>0</v>
      </c>
      <c r="T192" s="155"/>
      <c r="U192" s="156"/>
      <c r="V192" s="157">
        <f t="shared" si="362"/>
        <v>0</v>
      </c>
      <c r="W192" s="158">
        <f t="shared" si="363"/>
        <v>40000</v>
      </c>
      <c r="X192" s="159">
        <f t="shared" si="364"/>
        <v>40000</v>
      </c>
      <c r="Y192" s="159">
        <f t="shared" si="365"/>
        <v>0</v>
      </c>
      <c r="Z192" s="160">
        <f t="shared" si="366"/>
        <v>0</v>
      </c>
      <c r="AA192" s="161"/>
      <c r="AB192" s="163"/>
      <c r="AC192" s="163"/>
      <c r="AD192" s="163"/>
      <c r="AE192" s="163"/>
      <c r="AF192" s="163"/>
      <c r="AG192" s="163"/>
    </row>
    <row r="193" ht="30.0" customHeight="1">
      <c r="A193" s="151" t="s">
        <v>80</v>
      </c>
      <c r="B193" s="377">
        <v>43930.0</v>
      </c>
      <c r="C193" s="335" t="s">
        <v>403</v>
      </c>
      <c r="D193" s="154" t="s">
        <v>217</v>
      </c>
      <c r="E193" s="378">
        <v>7.0</v>
      </c>
      <c r="F193" s="379">
        <v>10000.0</v>
      </c>
      <c r="G193" s="157">
        <f t="shared" si="356"/>
        <v>70000</v>
      </c>
      <c r="H193" s="372">
        <f t="shared" ref="H193:I193" si="368">E193</f>
        <v>7</v>
      </c>
      <c r="I193" s="373">
        <f t="shared" si="368"/>
        <v>10000</v>
      </c>
      <c r="J193" s="374">
        <f t="shared" si="358"/>
        <v>70000</v>
      </c>
      <c r="K193" s="155"/>
      <c r="L193" s="156"/>
      <c r="M193" s="157">
        <f t="shared" si="359"/>
        <v>0</v>
      </c>
      <c r="N193" s="155"/>
      <c r="O193" s="156"/>
      <c r="P193" s="157">
        <f t="shared" si="360"/>
        <v>0</v>
      </c>
      <c r="Q193" s="155"/>
      <c r="R193" s="156"/>
      <c r="S193" s="157">
        <f t="shared" si="361"/>
        <v>0</v>
      </c>
      <c r="T193" s="155"/>
      <c r="U193" s="156"/>
      <c r="V193" s="157">
        <f t="shared" si="362"/>
        <v>0</v>
      </c>
      <c r="W193" s="158">
        <f t="shared" si="363"/>
        <v>70000</v>
      </c>
      <c r="X193" s="159">
        <f t="shared" si="364"/>
        <v>70000</v>
      </c>
      <c r="Y193" s="159">
        <f t="shared" si="365"/>
        <v>0</v>
      </c>
      <c r="Z193" s="160">
        <f t="shared" si="366"/>
        <v>0</v>
      </c>
      <c r="AA193" s="161"/>
      <c r="AB193" s="163"/>
      <c r="AC193" s="163"/>
      <c r="AD193" s="163"/>
      <c r="AE193" s="163"/>
      <c r="AF193" s="163"/>
      <c r="AG193" s="163"/>
    </row>
    <row r="194" ht="30.0" customHeight="1">
      <c r="A194" s="164" t="s">
        <v>80</v>
      </c>
      <c r="B194" s="377">
        <v>43960.0</v>
      </c>
      <c r="C194" s="335" t="s">
        <v>404</v>
      </c>
      <c r="D194" s="154" t="s">
        <v>196</v>
      </c>
      <c r="E194" s="378">
        <v>1.0</v>
      </c>
      <c r="F194" s="379">
        <v>50000.0</v>
      </c>
      <c r="G194" s="169">
        <f t="shared" si="356"/>
        <v>50000</v>
      </c>
      <c r="H194" s="372">
        <f t="shared" ref="H194:I194" si="369">E194</f>
        <v>1</v>
      </c>
      <c r="I194" s="373">
        <f t="shared" si="369"/>
        <v>50000</v>
      </c>
      <c r="J194" s="374">
        <f t="shared" si="358"/>
        <v>50000</v>
      </c>
      <c r="K194" s="167"/>
      <c r="L194" s="168"/>
      <c r="M194" s="169">
        <f t="shared" si="359"/>
        <v>0</v>
      </c>
      <c r="N194" s="167"/>
      <c r="O194" s="168"/>
      <c r="P194" s="169">
        <f t="shared" si="360"/>
        <v>0</v>
      </c>
      <c r="Q194" s="167"/>
      <c r="R194" s="168"/>
      <c r="S194" s="169">
        <f t="shared" si="361"/>
        <v>0</v>
      </c>
      <c r="T194" s="167"/>
      <c r="U194" s="168"/>
      <c r="V194" s="169">
        <f t="shared" si="362"/>
        <v>0</v>
      </c>
      <c r="W194" s="170">
        <f t="shared" si="363"/>
        <v>50000</v>
      </c>
      <c r="X194" s="159">
        <f t="shared" si="364"/>
        <v>50000</v>
      </c>
      <c r="Y194" s="159">
        <f t="shared" si="365"/>
        <v>0</v>
      </c>
      <c r="Z194" s="160">
        <f t="shared" si="366"/>
        <v>0</v>
      </c>
      <c r="AA194" s="171"/>
      <c r="AB194" s="163"/>
      <c r="AC194" s="163"/>
      <c r="AD194" s="163"/>
      <c r="AE194" s="163"/>
      <c r="AF194" s="163"/>
      <c r="AG194" s="163"/>
    </row>
    <row r="195" ht="30.0" customHeight="1">
      <c r="A195" s="164" t="s">
        <v>80</v>
      </c>
      <c r="B195" s="377">
        <v>43991.0</v>
      </c>
      <c r="C195" s="335" t="s">
        <v>405</v>
      </c>
      <c r="D195" s="154" t="s">
        <v>196</v>
      </c>
      <c r="E195" s="380">
        <v>1.0</v>
      </c>
      <c r="F195" s="381">
        <v>60000.0</v>
      </c>
      <c r="G195" s="169">
        <f t="shared" si="356"/>
        <v>60000</v>
      </c>
      <c r="H195" s="372">
        <f t="shared" ref="H195:I195" si="370">E195</f>
        <v>1</v>
      </c>
      <c r="I195" s="373">
        <f t="shared" si="370"/>
        <v>60000</v>
      </c>
      <c r="J195" s="374">
        <f t="shared" si="358"/>
        <v>60000</v>
      </c>
      <c r="K195" s="167"/>
      <c r="L195" s="168"/>
      <c r="M195" s="169">
        <f t="shared" si="359"/>
        <v>0</v>
      </c>
      <c r="N195" s="167"/>
      <c r="O195" s="168"/>
      <c r="P195" s="169">
        <f t="shared" si="360"/>
        <v>0</v>
      </c>
      <c r="Q195" s="167"/>
      <c r="R195" s="168"/>
      <c r="S195" s="169">
        <f t="shared" si="361"/>
        <v>0</v>
      </c>
      <c r="T195" s="167"/>
      <c r="U195" s="168"/>
      <c r="V195" s="169">
        <f t="shared" si="362"/>
        <v>0</v>
      </c>
      <c r="W195" s="170">
        <f t="shared" si="363"/>
        <v>60000</v>
      </c>
      <c r="X195" s="200">
        <f t="shared" si="364"/>
        <v>60000</v>
      </c>
      <c r="Y195" s="200">
        <f t="shared" si="365"/>
        <v>0</v>
      </c>
      <c r="Z195" s="280">
        <f t="shared" si="366"/>
        <v>0</v>
      </c>
      <c r="AA195" s="171"/>
      <c r="AB195" s="9"/>
      <c r="AC195" s="9"/>
      <c r="AD195" s="9"/>
      <c r="AE195" s="9"/>
      <c r="AF195" s="9"/>
      <c r="AG195" s="9"/>
    </row>
    <row r="196" ht="30.0" customHeight="1">
      <c r="A196" s="201" t="s">
        <v>406</v>
      </c>
      <c r="B196" s="202"/>
      <c r="C196" s="203"/>
      <c r="D196" s="204"/>
      <c r="E196" s="208">
        <f>SUM(E190:E194)</f>
        <v>212</v>
      </c>
      <c r="F196" s="224"/>
      <c r="G196" s="207">
        <f>SUM(G190:G195)</f>
        <v>277000</v>
      </c>
      <c r="H196" s="208">
        <f>SUM(H190:H194)</f>
        <v>212</v>
      </c>
      <c r="I196" s="224"/>
      <c r="J196" s="207">
        <f>SUM(J190:J195)</f>
        <v>277000</v>
      </c>
      <c r="K196" s="225">
        <f>SUM(K190:K194)</f>
        <v>0</v>
      </c>
      <c r="L196" s="224"/>
      <c r="M196" s="207">
        <f>SUM(M190:M195)</f>
        <v>0</v>
      </c>
      <c r="N196" s="225">
        <f>SUM(N190:N194)</f>
        <v>0</v>
      </c>
      <c r="O196" s="224"/>
      <c r="P196" s="207">
        <f>SUM(P190:P195)</f>
        <v>0</v>
      </c>
      <c r="Q196" s="225">
        <f>SUM(Q190:Q194)</f>
        <v>0</v>
      </c>
      <c r="R196" s="224"/>
      <c r="S196" s="207">
        <f>SUM(S190:S195)</f>
        <v>0</v>
      </c>
      <c r="T196" s="225">
        <f>SUM(T190:T194)</f>
        <v>0</v>
      </c>
      <c r="U196" s="224"/>
      <c r="V196" s="209">
        <f t="shared" ref="V196:X196" si="371">SUM(V190:V195)</f>
        <v>0</v>
      </c>
      <c r="W196" s="304">
        <f t="shared" si="371"/>
        <v>277000</v>
      </c>
      <c r="X196" s="343">
        <f t="shared" si="371"/>
        <v>277000</v>
      </c>
      <c r="Y196" s="343">
        <f t="shared" si="365"/>
        <v>0</v>
      </c>
      <c r="Z196" s="343">
        <f t="shared" si="366"/>
        <v>0</v>
      </c>
      <c r="AA196" s="344"/>
      <c r="AB196" s="9"/>
      <c r="AC196" s="9"/>
      <c r="AD196" s="9"/>
      <c r="AE196" s="9"/>
      <c r="AF196" s="9"/>
      <c r="AG196" s="9"/>
    </row>
    <row r="197" ht="30.0" customHeight="1">
      <c r="A197" s="213" t="s">
        <v>75</v>
      </c>
      <c r="B197" s="307">
        <v>10.0</v>
      </c>
      <c r="C197" s="361" t="s">
        <v>407</v>
      </c>
      <c r="D197" s="216"/>
      <c r="E197" s="137"/>
      <c r="F197" s="137"/>
      <c r="G197" s="137"/>
      <c r="H197" s="137"/>
      <c r="I197" s="137"/>
      <c r="J197" s="137"/>
      <c r="K197" s="137"/>
      <c r="L197" s="137"/>
      <c r="M197" s="137"/>
      <c r="N197" s="137"/>
      <c r="O197" s="137"/>
      <c r="P197" s="137"/>
      <c r="Q197" s="137"/>
      <c r="R197" s="137"/>
      <c r="S197" s="137"/>
      <c r="T197" s="137"/>
      <c r="U197" s="137"/>
      <c r="V197" s="137"/>
      <c r="W197" s="345"/>
      <c r="X197" s="345"/>
      <c r="Y197" s="217"/>
      <c r="Z197" s="345"/>
      <c r="AA197" s="346"/>
      <c r="AB197" s="9"/>
      <c r="AC197" s="9"/>
      <c r="AD197" s="9"/>
      <c r="AE197" s="9"/>
      <c r="AF197" s="9"/>
      <c r="AG197" s="9"/>
    </row>
    <row r="198" ht="30.0" customHeight="1">
      <c r="A198" s="151" t="s">
        <v>80</v>
      </c>
      <c r="B198" s="377">
        <v>43840.0</v>
      </c>
      <c r="C198" s="382" t="s">
        <v>408</v>
      </c>
      <c r="D198" s="383" t="s">
        <v>196</v>
      </c>
      <c r="E198" s="384">
        <v>1.0</v>
      </c>
      <c r="F198" s="195">
        <v>50000.0</v>
      </c>
      <c r="G198" s="196">
        <f t="shared" ref="G198:G202" si="372">E198*F198</f>
        <v>50000</v>
      </c>
      <c r="H198" s="384">
        <v>1.0</v>
      </c>
      <c r="I198" s="195">
        <v>50000.0</v>
      </c>
      <c r="J198" s="196">
        <f t="shared" ref="J198:J202" si="373">H198*I198</f>
        <v>50000</v>
      </c>
      <c r="K198" s="194"/>
      <c r="L198" s="195"/>
      <c r="M198" s="196">
        <f t="shared" ref="M198:M202" si="374">K198*L198</f>
        <v>0</v>
      </c>
      <c r="N198" s="194"/>
      <c r="O198" s="195"/>
      <c r="P198" s="196">
        <f t="shared" ref="P198:P202" si="375">N198*O198</f>
        <v>0</v>
      </c>
      <c r="Q198" s="194"/>
      <c r="R198" s="195"/>
      <c r="S198" s="196">
        <f t="shared" ref="S198:S202" si="376">Q198*R198</f>
        <v>0</v>
      </c>
      <c r="T198" s="194"/>
      <c r="U198" s="195"/>
      <c r="V198" s="385">
        <f t="shared" ref="V198:V202" si="377">T198*U198</f>
        <v>0</v>
      </c>
      <c r="W198" s="386">
        <f t="shared" ref="W198:W202" si="378">G198+M198+S198</f>
        <v>50000</v>
      </c>
      <c r="X198" s="350">
        <f t="shared" ref="X198:X202" si="379">J198+P198+V198</f>
        <v>50000</v>
      </c>
      <c r="Y198" s="350">
        <f t="shared" ref="Y198:Y203" si="380">W198-X198</f>
        <v>0</v>
      </c>
      <c r="Z198" s="351">
        <f t="shared" ref="Z198:Z203" si="381">Y198/W198</f>
        <v>0</v>
      </c>
      <c r="AA198" s="387"/>
      <c r="AB198" s="163"/>
      <c r="AC198" s="163"/>
      <c r="AD198" s="163"/>
      <c r="AE198" s="163"/>
      <c r="AF198" s="163"/>
      <c r="AG198" s="163"/>
    </row>
    <row r="199" ht="30.0" customHeight="1">
      <c r="A199" s="151" t="s">
        <v>80</v>
      </c>
      <c r="B199" s="377">
        <v>43871.0</v>
      </c>
      <c r="C199" s="382" t="s">
        <v>409</v>
      </c>
      <c r="D199" s="230"/>
      <c r="E199" s="388"/>
      <c r="F199" s="156"/>
      <c r="G199" s="157">
        <f t="shared" si="372"/>
        <v>0</v>
      </c>
      <c r="H199" s="388"/>
      <c r="I199" s="156"/>
      <c r="J199" s="157">
        <f t="shared" si="373"/>
        <v>0</v>
      </c>
      <c r="K199" s="155"/>
      <c r="L199" s="156"/>
      <c r="M199" s="157">
        <f t="shared" si="374"/>
        <v>0</v>
      </c>
      <c r="N199" s="155"/>
      <c r="O199" s="156"/>
      <c r="P199" s="157">
        <f t="shared" si="375"/>
        <v>0</v>
      </c>
      <c r="Q199" s="155"/>
      <c r="R199" s="156"/>
      <c r="S199" s="157">
        <f t="shared" si="376"/>
        <v>0</v>
      </c>
      <c r="T199" s="155"/>
      <c r="U199" s="156"/>
      <c r="V199" s="348">
        <f t="shared" si="377"/>
        <v>0</v>
      </c>
      <c r="W199" s="353">
        <f t="shared" si="378"/>
        <v>0</v>
      </c>
      <c r="X199" s="159">
        <f t="shared" si="379"/>
        <v>0</v>
      </c>
      <c r="Y199" s="159">
        <f t="shared" si="380"/>
        <v>0</v>
      </c>
      <c r="Z199" s="160" t="str">
        <f t="shared" si="381"/>
        <v>#DIV/0!</v>
      </c>
      <c r="AA199" s="161"/>
      <c r="AB199" s="163"/>
      <c r="AC199" s="163"/>
      <c r="AD199" s="163"/>
      <c r="AE199" s="163"/>
      <c r="AF199" s="163"/>
      <c r="AG199" s="163"/>
    </row>
    <row r="200" ht="30.0" customHeight="1">
      <c r="A200" s="151" t="s">
        <v>80</v>
      </c>
      <c r="B200" s="377">
        <v>43900.0</v>
      </c>
      <c r="C200" s="382" t="s">
        <v>409</v>
      </c>
      <c r="D200" s="230"/>
      <c r="E200" s="388"/>
      <c r="F200" s="156"/>
      <c r="G200" s="157">
        <f t="shared" si="372"/>
        <v>0</v>
      </c>
      <c r="H200" s="388"/>
      <c r="I200" s="156"/>
      <c r="J200" s="157">
        <f t="shared" si="373"/>
        <v>0</v>
      </c>
      <c r="K200" s="155"/>
      <c r="L200" s="156"/>
      <c r="M200" s="157">
        <f t="shared" si="374"/>
        <v>0</v>
      </c>
      <c r="N200" s="155"/>
      <c r="O200" s="156"/>
      <c r="P200" s="157">
        <f t="shared" si="375"/>
        <v>0</v>
      </c>
      <c r="Q200" s="155"/>
      <c r="R200" s="156"/>
      <c r="S200" s="157">
        <f t="shared" si="376"/>
        <v>0</v>
      </c>
      <c r="T200" s="155"/>
      <c r="U200" s="156"/>
      <c r="V200" s="348">
        <f t="shared" si="377"/>
        <v>0</v>
      </c>
      <c r="W200" s="353">
        <f t="shared" si="378"/>
        <v>0</v>
      </c>
      <c r="X200" s="159">
        <f t="shared" si="379"/>
        <v>0</v>
      </c>
      <c r="Y200" s="159">
        <f t="shared" si="380"/>
        <v>0</v>
      </c>
      <c r="Z200" s="160" t="str">
        <f t="shared" si="381"/>
        <v>#DIV/0!</v>
      </c>
      <c r="AA200" s="161"/>
      <c r="AB200" s="163"/>
      <c r="AC200" s="163"/>
      <c r="AD200" s="163"/>
      <c r="AE200" s="163"/>
      <c r="AF200" s="163"/>
      <c r="AG200" s="163"/>
    </row>
    <row r="201" ht="30.0" customHeight="1">
      <c r="A201" s="164" t="s">
        <v>80</v>
      </c>
      <c r="B201" s="389">
        <v>43931.0</v>
      </c>
      <c r="C201" s="198" t="s">
        <v>410</v>
      </c>
      <c r="D201" s="390" t="s">
        <v>83</v>
      </c>
      <c r="E201" s="391"/>
      <c r="F201" s="168"/>
      <c r="G201" s="157">
        <f t="shared" si="372"/>
        <v>0</v>
      </c>
      <c r="H201" s="391"/>
      <c r="I201" s="168"/>
      <c r="J201" s="157">
        <f t="shared" si="373"/>
        <v>0</v>
      </c>
      <c r="K201" s="167"/>
      <c r="L201" s="168"/>
      <c r="M201" s="169">
        <f t="shared" si="374"/>
        <v>0</v>
      </c>
      <c r="N201" s="167"/>
      <c r="O201" s="168"/>
      <c r="P201" s="169">
        <f t="shared" si="375"/>
        <v>0</v>
      </c>
      <c r="Q201" s="167"/>
      <c r="R201" s="168"/>
      <c r="S201" s="169">
        <f t="shared" si="376"/>
        <v>0</v>
      </c>
      <c r="T201" s="167"/>
      <c r="U201" s="168"/>
      <c r="V201" s="356">
        <f t="shared" si="377"/>
        <v>0</v>
      </c>
      <c r="W201" s="392">
        <f t="shared" si="378"/>
        <v>0</v>
      </c>
      <c r="X201" s="159">
        <f t="shared" si="379"/>
        <v>0</v>
      </c>
      <c r="Y201" s="159">
        <f t="shared" si="380"/>
        <v>0</v>
      </c>
      <c r="Z201" s="160" t="str">
        <f t="shared" si="381"/>
        <v>#DIV/0!</v>
      </c>
      <c r="AA201" s="320"/>
      <c r="AB201" s="163"/>
      <c r="AC201" s="163"/>
      <c r="AD201" s="163"/>
      <c r="AE201" s="163"/>
      <c r="AF201" s="163"/>
      <c r="AG201" s="163"/>
    </row>
    <row r="202" ht="30.0" customHeight="1">
      <c r="A202" s="164" t="s">
        <v>80</v>
      </c>
      <c r="B202" s="393">
        <v>43961.0</v>
      </c>
      <c r="C202" s="355" t="s">
        <v>411</v>
      </c>
      <c r="D202" s="394"/>
      <c r="E202" s="167"/>
      <c r="F202" s="168">
        <v>0.22</v>
      </c>
      <c r="G202" s="169">
        <f t="shared" si="372"/>
        <v>0</v>
      </c>
      <c r="H202" s="167"/>
      <c r="I202" s="168">
        <v>0.22</v>
      </c>
      <c r="J202" s="169">
        <f t="shared" si="373"/>
        <v>0</v>
      </c>
      <c r="K202" s="167"/>
      <c r="L202" s="168">
        <v>0.22</v>
      </c>
      <c r="M202" s="169">
        <f t="shared" si="374"/>
        <v>0</v>
      </c>
      <c r="N202" s="167"/>
      <c r="O202" s="168">
        <v>0.22</v>
      </c>
      <c r="P202" s="169">
        <f t="shared" si="375"/>
        <v>0</v>
      </c>
      <c r="Q202" s="167"/>
      <c r="R202" s="168">
        <v>0.22</v>
      </c>
      <c r="S202" s="169">
        <f t="shared" si="376"/>
        <v>0</v>
      </c>
      <c r="T202" s="167"/>
      <c r="U202" s="168">
        <v>0.22</v>
      </c>
      <c r="V202" s="356">
        <f t="shared" si="377"/>
        <v>0</v>
      </c>
      <c r="W202" s="357">
        <f t="shared" si="378"/>
        <v>0</v>
      </c>
      <c r="X202" s="358">
        <f t="shared" si="379"/>
        <v>0</v>
      </c>
      <c r="Y202" s="358">
        <f t="shared" si="380"/>
        <v>0</v>
      </c>
      <c r="Z202" s="359" t="str">
        <f t="shared" si="381"/>
        <v>#DIV/0!</v>
      </c>
      <c r="AA202" s="395"/>
      <c r="AB202" s="9"/>
      <c r="AC202" s="9"/>
      <c r="AD202" s="9"/>
      <c r="AE202" s="9"/>
      <c r="AF202" s="9"/>
      <c r="AG202" s="9"/>
    </row>
    <row r="203" ht="30.0" customHeight="1">
      <c r="A203" s="201" t="s">
        <v>412</v>
      </c>
      <c r="B203" s="202"/>
      <c r="C203" s="203"/>
      <c r="D203" s="204"/>
      <c r="E203" s="208">
        <f>SUM(E198:E201)</f>
        <v>1</v>
      </c>
      <c r="F203" s="224"/>
      <c r="G203" s="207">
        <f>SUM(G198:G202)</f>
        <v>50000</v>
      </c>
      <c r="H203" s="208">
        <f>SUM(H198:H201)</f>
        <v>1</v>
      </c>
      <c r="I203" s="224"/>
      <c r="J203" s="207">
        <f>SUM(J198:J202)</f>
        <v>50000</v>
      </c>
      <c r="K203" s="225">
        <f>SUM(K198:K201)</f>
        <v>0</v>
      </c>
      <c r="L203" s="224"/>
      <c r="M203" s="207">
        <f>SUM(M198:M202)</f>
        <v>0</v>
      </c>
      <c r="N203" s="225">
        <f>SUM(N198:N201)</f>
        <v>0</v>
      </c>
      <c r="O203" s="224"/>
      <c r="P203" s="207">
        <f>SUM(P198:P202)</f>
        <v>0</v>
      </c>
      <c r="Q203" s="225">
        <f>SUM(Q198:Q201)</f>
        <v>0</v>
      </c>
      <c r="R203" s="224"/>
      <c r="S203" s="207">
        <f>SUM(S198:S202)</f>
        <v>0</v>
      </c>
      <c r="T203" s="225">
        <f>SUM(T198:T201)</f>
        <v>0</v>
      </c>
      <c r="U203" s="224"/>
      <c r="V203" s="209">
        <f t="shared" ref="V203:X203" si="382">SUM(V198:V202)</f>
        <v>0</v>
      </c>
      <c r="W203" s="304">
        <f t="shared" si="382"/>
        <v>50000</v>
      </c>
      <c r="X203" s="343">
        <f t="shared" si="382"/>
        <v>50000</v>
      </c>
      <c r="Y203" s="343">
        <f t="shared" si="380"/>
        <v>0</v>
      </c>
      <c r="Z203" s="343">
        <f t="shared" si="381"/>
        <v>0</v>
      </c>
      <c r="AA203" s="344"/>
      <c r="AB203" s="9"/>
      <c r="AC203" s="9"/>
      <c r="AD203" s="9"/>
      <c r="AE203" s="9"/>
      <c r="AF203" s="9"/>
      <c r="AG203" s="9"/>
    </row>
    <row r="204" ht="30.0" customHeight="1">
      <c r="A204" s="213" t="s">
        <v>75</v>
      </c>
      <c r="B204" s="307">
        <v>11.0</v>
      </c>
      <c r="C204" s="215" t="s">
        <v>413</v>
      </c>
      <c r="D204" s="216"/>
      <c r="E204" s="137"/>
      <c r="F204" s="137"/>
      <c r="G204" s="137"/>
      <c r="H204" s="137"/>
      <c r="I204" s="137"/>
      <c r="J204" s="137"/>
      <c r="K204" s="137"/>
      <c r="L204" s="137"/>
      <c r="M204" s="137"/>
      <c r="N204" s="137"/>
      <c r="O204" s="137"/>
      <c r="P204" s="137"/>
      <c r="Q204" s="137"/>
      <c r="R204" s="137"/>
      <c r="S204" s="137"/>
      <c r="T204" s="137"/>
      <c r="U204" s="137"/>
      <c r="V204" s="137"/>
      <c r="W204" s="345"/>
      <c r="X204" s="345"/>
      <c r="Y204" s="217"/>
      <c r="Z204" s="345"/>
      <c r="AA204" s="346"/>
      <c r="AB204" s="9"/>
      <c r="AC204" s="9"/>
      <c r="AD204" s="9"/>
      <c r="AE204" s="9"/>
      <c r="AF204" s="9"/>
      <c r="AG204" s="9"/>
    </row>
    <row r="205" ht="30.0" customHeight="1">
      <c r="A205" s="396" t="s">
        <v>80</v>
      </c>
      <c r="B205" s="377">
        <v>43841.0</v>
      </c>
      <c r="C205" s="382" t="s">
        <v>414</v>
      </c>
      <c r="D205" s="193" t="s">
        <v>134</v>
      </c>
      <c r="E205" s="194"/>
      <c r="F205" s="195"/>
      <c r="G205" s="196">
        <f t="shared" ref="G205:G206" si="383">E205*F205</f>
        <v>0</v>
      </c>
      <c r="H205" s="194"/>
      <c r="I205" s="195"/>
      <c r="J205" s="196">
        <f t="shared" ref="J205:J206" si="384">H205*I205</f>
        <v>0</v>
      </c>
      <c r="K205" s="194"/>
      <c r="L205" s="195"/>
      <c r="M205" s="196">
        <f t="shared" ref="M205:M206" si="385">K205*L205</f>
        <v>0</v>
      </c>
      <c r="N205" s="194"/>
      <c r="O205" s="195"/>
      <c r="P205" s="196">
        <f t="shared" ref="P205:P206" si="386">N205*O205</f>
        <v>0</v>
      </c>
      <c r="Q205" s="194"/>
      <c r="R205" s="195"/>
      <c r="S205" s="196">
        <f t="shared" ref="S205:S206" si="387">Q205*R205</f>
        <v>0</v>
      </c>
      <c r="T205" s="194"/>
      <c r="U205" s="195"/>
      <c r="V205" s="385">
        <f t="shared" ref="V205:V206" si="388">T205*U205</f>
        <v>0</v>
      </c>
      <c r="W205" s="386">
        <f t="shared" ref="W205:W206" si="389">G205+M205+S205</f>
        <v>0</v>
      </c>
      <c r="X205" s="350">
        <f t="shared" ref="X205:X206" si="390">J205+P205+V205</f>
        <v>0</v>
      </c>
      <c r="Y205" s="350">
        <f t="shared" ref="Y205:Y207" si="391">W205-X205</f>
        <v>0</v>
      </c>
      <c r="Z205" s="351" t="str">
        <f t="shared" ref="Z205:Z207" si="392">Y205/W205</f>
        <v>#DIV/0!</v>
      </c>
      <c r="AA205" s="387"/>
      <c r="AB205" s="163"/>
      <c r="AC205" s="163"/>
      <c r="AD205" s="163"/>
      <c r="AE205" s="163"/>
      <c r="AF205" s="163"/>
      <c r="AG205" s="163"/>
    </row>
    <row r="206" ht="30.0" customHeight="1">
      <c r="A206" s="397" t="s">
        <v>80</v>
      </c>
      <c r="B206" s="377">
        <v>43872.0</v>
      </c>
      <c r="C206" s="198" t="s">
        <v>414</v>
      </c>
      <c r="D206" s="166" t="s">
        <v>134</v>
      </c>
      <c r="E206" s="167"/>
      <c r="F206" s="168"/>
      <c r="G206" s="157">
        <f t="shared" si="383"/>
        <v>0</v>
      </c>
      <c r="H206" s="167"/>
      <c r="I206" s="168"/>
      <c r="J206" s="157">
        <f t="shared" si="384"/>
        <v>0</v>
      </c>
      <c r="K206" s="167"/>
      <c r="L206" s="168"/>
      <c r="M206" s="169">
        <f t="shared" si="385"/>
        <v>0</v>
      </c>
      <c r="N206" s="167"/>
      <c r="O206" s="168"/>
      <c r="P206" s="169">
        <f t="shared" si="386"/>
        <v>0</v>
      </c>
      <c r="Q206" s="167"/>
      <c r="R206" s="168"/>
      <c r="S206" s="169">
        <f t="shared" si="387"/>
        <v>0</v>
      </c>
      <c r="T206" s="167"/>
      <c r="U206" s="168"/>
      <c r="V206" s="356">
        <f t="shared" si="388"/>
        <v>0</v>
      </c>
      <c r="W206" s="398">
        <f t="shared" si="389"/>
        <v>0</v>
      </c>
      <c r="X206" s="358">
        <f t="shared" si="390"/>
        <v>0</v>
      </c>
      <c r="Y206" s="358">
        <f t="shared" si="391"/>
        <v>0</v>
      </c>
      <c r="Z206" s="359" t="str">
        <f t="shared" si="392"/>
        <v>#DIV/0!</v>
      </c>
      <c r="AA206" s="395"/>
      <c r="AB206" s="162"/>
      <c r="AC206" s="163"/>
      <c r="AD206" s="163"/>
      <c r="AE206" s="163"/>
      <c r="AF206" s="163"/>
      <c r="AG206" s="163"/>
    </row>
    <row r="207" ht="30.0" customHeight="1">
      <c r="A207" s="321" t="s">
        <v>415</v>
      </c>
      <c r="B207" s="23"/>
      <c r="C207" s="23"/>
      <c r="D207" s="24"/>
      <c r="E207" s="208">
        <f>SUM(E205:E206)</f>
        <v>0</v>
      </c>
      <c r="F207" s="224"/>
      <c r="G207" s="207">
        <f t="shared" ref="G207:H207" si="393">SUM(G205:G206)</f>
        <v>0</v>
      </c>
      <c r="H207" s="208">
        <f t="shared" si="393"/>
        <v>0</v>
      </c>
      <c r="I207" s="224"/>
      <c r="J207" s="207">
        <f t="shared" ref="J207:K207" si="394">SUM(J205:J206)</f>
        <v>0</v>
      </c>
      <c r="K207" s="225">
        <f t="shared" si="394"/>
        <v>0</v>
      </c>
      <c r="L207" s="224"/>
      <c r="M207" s="207">
        <f t="shared" ref="M207:N207" si="395">SUM(M205:M206)</f>
        <v>0</v>
      </c>
      <c r="N207" s="225">
        <f t="shared" si="395"/>
        <v>0</v>
      </c>
      <c r="O207" s="224"/>
      <c r="P207" s="207">
        <f t="shared" ref="P207:Q207" si="396">SUM(P205:P206)</f>
        <v>0</v>
      </c>
      <c r="Q207" s="225">
        <f t="shared" si="396"/>
        <v>0</v>
      </c>
      <c r="R207" s="224"/>
      <c r="S207" s="207">
        <f t="shared" ref="S207:T207" si="397">SUM(S205:S206)</f>
        <v>0</v>
      </c>
      <c r="T207" s="225">
        <f t="shared" si="397"/>
        <v>0</v>
      </c>
      <c r="U207" s="224"/>
      <c r="V207" s="209">
        <f t="shared" ref="V207:X207" si="398">SUM(V205:V206)</f>
        <v>0</v>
      </c>
      <c r="W207" s="304">
        <f t="shared" si="398"/>
        <v>0</v>
      </c>
      <c r="X207" s="343">
        <f t="shared" si="398"/>
        <v>0</v>
      </c>
      <c r="Y207" s="343">
        <f t="shared" si="391"/>
        <v>0</v>
      </c>
      <c r="Z207" s="343" t="str">
        <f t="shared" si="392"/>
        <v>#DIV/0!</v>
      </c>
      <c r="AA207" s="344"/>
      <c r="AB207" s="9"/>
      <c r="AC207" s="9"/>
      <c r="AD207" s="9"/>
      <c r="AE207" s="9"/>
      <c r="AF207" s="9"/>
      <c r="AG207" s="9"/>
    </row>
    <row r="208" ht="30.0" customHeight="1">
      <c r="A208" s="306" t="s">
        <v>75</v>
      </c>
      <c r="B208" s="307">
        <v>12.0</v>
      </c>
      <c r="C208" s="308" t="s">
        <v>416</v>
      </c>
      <c r="D208" s="399"/>
      <c r="E208" s="137"/>
      <c r="F208" s="137"/>
      <c r="G208" s="137"/>
      <c r="H208" s="137"/>
      <c r="I208" s="137"/>
      <c r="J208" s="137"/>
      <c r="K208" s="137"/>
      <c r="L208" s="137"/>
      <c r="M208" s="137"/>
      <c r="N208" s="137"/>
      <c r="O208" s="137"/>
      <c r="P208" s="137"/>
      <c r="Q208" s="137"/>
      <c r="R208" s="137"/>
      <c r="S208" s="137"/>
      <c r="T208" s="137"/>
      <c r="U208" s="137"/>
      <c r="V208" s="137"/>
      <c r="W208" s="345"/>
      <c r="X208" s="345"/>
      <c r="Y208" s="217"/>
      <c r="Z208" s="345"/>
      <c r="AA208" s="346"/>
      <c r="AB208" s="9"/>
      <c r="AC208" s="9"/>
      <c r="AD208" s="9"/>
      <c r="AE208" s="9"/>
      <c r="AF208" s="9"/>
      <c r="AG208" s="9"/>
    </row>
    <row r="209" ht="30.0" customHeight="1">
      <c r="A209" s="191" t="s">
        <v>80</v>
      </c>
      <c r="B209" s="400">
        <v>43842.0</v>
      </c>
      <c r="C209" s="401" t="s">
        <v>417</v>
      </c>
      <c r="D209" s="383" t="s">
        <v>273</v>
      </c>
      <c r="E209" s="384"/>
      <c r="F209" s="195"/>
      <c r="G209" s="196">
        <f t="shared" ref="G209:G212" si="399">E209*F209</f>
        <v>0</v>
      </c>
      <c r="H209" s="384"/>
      <c r="I209" s="195"/>
      <c r="J209" s="196">
        <f t="shared" ref="J209:J212" si="400">H209*I209</f>
        <v>0</v>
      </c>
      <c r="K209" s="194"/>
      <c r="L209" s="195"/>
      <c r="M209" s="196">
        <f t="shared" ref="M209:M212" si="401">K209*L209</f>
        <v>0</v>
      </c>
      <c r="N209" s="194"/>
      <c r="O209" s="195"/>
      <c r="P209" s="196">
        <f t="shared" ref="P209:P212" si="402">N209*O209</f>
        <v>0</v>
      </c>
      <c r="Q209" s="194"/>
      <c r="R209" s="195"/>
      <c r="S209" s="196">
        <f t="shared" ref="S209:S212" si="403">Q209*R209</f>
        <v>0</v>
      </c>
      <c r="T209" s="194"/>
      <c r="U209" s="195"/>
      <c r="V209" s="385">
        <f t="shared" ref="V209:V212" si="404">T209*U209</f>
        <v>0</v>
      </c>
      <c r="W209" s="386">
        <f t="shared" ref="W209:W212" si="405">G209+M209+S209</f>
        <v>0</v>
      </c>
      <c r="X209" s="350">
        <f t="shared" ref="X209:X212" si="406">J209+P209+V209</f>
        <v>0</v>
      </c>
      <c r="Y209" s="350">
        <f t="shared" ref="Y209:Y213" si="407">W209-X209</f>
        <v>0</v>
      </c>
      <c r="Z209" s="351" t="str">
        <f t="shared" ref="Z209:Z213" si="408">Y209/W209</f>
        <v>#DIV/0!</v>
      </c>
      <c r="AA209" s="402"/>
      <c r="AB209" s="162"/>
      <c r="AC209" s="163"/>
      <c r="AD209" s="163"/>
      <c r="AE209" s="163"/>
      <c r="AF209" s="163"/>
      <c r="AG209" s="163"/>
    </row>
    <row r="210" ht="30.0" customHeight="1">
      <c r="A210" s="151" t="s">
        <v>80</v>
      </c>
      <c r="B210" s="377">
        <v>43873.0</v>
      </c>
      <c r="C210" s="222" t="s">
        <v>418</v>
      </c>
      <c r="D210" s="230" t="s">
        <v>386</v>
      </c>
      <c r="E210" s="388"/>
      <c r="F210" s="156"/>
      <c r="G210" s="157">
        <f t="shared" si="399"/>
        <v>0</v>
      </c>
      <c r="H210" s="388"/>
      <c r="I210" s="156"/>
      <c r="J210" s="157">
        <f t="shared" si="400"/>
        <v>0</v>
      </c>
      <c r="K210" s="155"/>
      <c r="L210" s="156"/>
      <c r="M210" s="157">
        <f t="shared" si="401"/>
        <v>0</v>
      </c>
      <c r="N210" s="155"/>
      <c r="O210" s="156"/>
      <c r="P210" s="157">
        <f t="shared" si="402"/>
        <v>0</v>
      </c>
      <c r="Q210" s="155"/>
      <c r="R210" s="156"/>
      <c r="S210" s="157">
        <f t="shared" si="403"/>
        <v>0</v>
      </c>
      <c r="T210" s="155"/>
      <c r="U210" s="156"/>
      <c r="V210" s="348">
        <f t="shared" si="404"/>
        <v>0</v>
      </c>
      <c r="W210" s="403">
        <f t="shared" si="405"/>
        <v>0</v>
      </c>
      <c r="X210" s="159">
        <f t="shared" si="406"/>
        <v>0</v>
      </c>
      <c r="Y210" s="159">
        <f t="shared" si="407"/>
        <v>0</v>
      </c>
      <c r="Z210" s="160" t="str">
        <f t="shared" si="408"/>
        <v>#DIV/0!</v>
      </c>
      <c r="AA210" s="336"/>
      <c r="AB210" s="163"/>
      <c r="AC210" s="163"/>
      <c r="AD210" s="163"/>
      <c r="AE210" s="163"/>
      <c r="AF210" s="163"/>
      <c r="AG210" s="163"/>
    </row>
    <row r="211" ht="30.0" customHeight="1">
      <c r="A211" s="164" t="s">
        <v>80</v>
      </c>
      <c r="B211" s="389">
        <v>43902.0</v>
      </c>
      <c r="C211" s="198" t="s">
        <v>419</v>
      </c>
      <c r="D211" s="390" t="s">
        <v>386</v>
      </c>
      <c r="E211" s="391"/>
      <c r="F211" s="168"/>
      <c r="G211" s="169">
        <f t="shared" si="399"/>
        <v>0</v>
      </c>
      <c r="H211" s="391"/>
      <c r="I211" s="168"/>
      <c r="J211" s="169">
        <f t="shared" si="400"/>
        <v>0</v>
      </c>
      <c r="K211" s="167"/>
      <c r="L211" s="168"/>
      <c r="M211" s="169">
        <f t="shared" si="401"/>
        <v>0</v>
      </c>
      <c r="N211" s="167"/>
      <c r="O211" s="168"/>
      <c r="P211" s="169">
        <f t="shared" si="402"/>
        <v>0</v>
      </c>
      <c r="Q211" s="167"/>
      <c r="R211" s="168"/>
      <c r="S211" s="169">
        <f t="shared" si="403"/>
        <v>0</v>
      </c>
      <c r="T211" s="167"/>
      <c r="U211" s="168"/>
      <c r="V211" s="356">
        <f t="shared" si="404"/>
        <v>0</v>
      </c>
      <c r="W211" s="392">
        <f t="shared" si="405"/>
        <v>0</v>
      </c>
      <c r="X211" s="159">
        <f t="shared" si="406"/>
        <v>0</v>
      </c>
      <c r="Y211" s="159">
        <f t="shared" si="407"/>
        <v>0</v>
      </c>
      <c r="Z211" s="160" t="str">
        <f t="shared" si="408"/>
        <v>#DIV/0!</v>
      </c>
      <c r="AA211" s="337"/>
      <c r="AB211" s="163"/>
      <c r="AC211" s="163"/>
      <c r="AD211" s="163"/>
      <c r="AE211" s="163"/>
      <c r="AF211" s="163"/>
      <c r="AG211" s="163"/>
    </row>
    <row r="212" ht="30.0" customHeight="1">
      <c r="A212" s="164" t="s">
        <v>80</v>
      </c>
      <c r="B212" s="389">
        <v>43933.0</v>
      </c>
      <c r="C212" s="355" t="s">
        <v>420</v>
      </c>
      <c r="D212" s="394"/>
      <c r="E212" s="391"/>
      <c r="F212" s="168">
        <v>0.22</v>
      </c>
      <c r="G212" s="169">
        <f t="shared" si="399"/>
        <v>0</v>
      </c>
      <c r="H212" s="391"/>
      <c r="I212" s="168">
        <v>0.22</v>
      </c>
      <c r="J212" s="169">
        <f t="shared" si="400"/>
        <v>0</v>
      </c>
      <c r="K212" s="167"/>
      <c r="L212" s="168">
        <v>0.22</v>
      </c>
      <c r="M212" s="169">
        <f t="shared" si="401"/>
        <v>0</v>
      </c>
      <c r="N212" s="167"/>
      <c r="O212" s="168">
        <v>0.22</v>
      </c>
      <c r="P212" s="169">
        <f t="shared" si="402"/>
        <v>0</v>
      </c>
      <c r="Q212" s="167"/>
      <c r="R212" s="168">
        <v>0.22</v>
      </c>
      <c r="S212" s="169">
        <f t="shared" si="403"/>
        <v>0</v>
      </c>
      <c r="T212" s="167"/>
      <c r="U212" s="168">
        <v>0.22</v>
      </c>
      <c r="V212" s="356">
        <f t="shared" si="404"/>
        <v>0</v>
      </c>
      <c r="W212" s="357">
        <f t="shared" si="405"/>
        <v>0</v>
      </c>
      <c r="X212" s="358">
        <f t="shared" si="406"/>
        <v>0</v>
      </c>
      <c r="Y212" s="358">
        <f t="shared" si="407"/>
        <v>0</v>
      </c>
      <c r="Z212" s="359" t="str">
        <f t="shared" si="408"/>
        <v>#DIV/0!</v>
      </c>
      <c r="AA212" s="184"/>
      <c r="AB212" s="9"/>
      <c r="AC212" s="9"/>
      <c r="AD212" s="9"/>
      <c r="AE212" s="9"/>
      <c r="AF212" s="9"/>
      <c r="AG212" s="9"/>
    </row>
    <row r="213" ht="30.0" customHeight="1">
      <c r="A213" s="201" t="s">
        <v>421</v>
      </c>
      <c r="B213" s="202"/>
      <c r="C213" s="203"/>
      <c r="D213" s="404"/>
      <c r="E213" s="208">
        <f>SUM(E209:E211)</f>
        <v>0</v>
      </c>
      <c r="F213" s="224"/>
      <c r="G213" s="207">
        <f>SUM(G209:G212)</f>
        <v>0</v>
      </c>
      <c r="H213" s="208">
        <f>SUM(H209:H211)</f>
        <v>0</v>
      </c>
      <c r="I213" s="224"/>
      <c r="J213" s="207">
        <f>SUM(J209:J212)</f>
        <v>0</v>
      </c>
      <c r="K213" s="225">
        <f>SUM(K209:K211)</f>
        <v>0</v>
      </c>
      <c r="L213" s="224"/>
      <c r="M213" s="207">
        <f>SUM(M209:M212)</f>
        <v>0</v>
      </c>
      <c r="N213" s="225">
        <f>SUM(N209:N211)</f>
        <v>0</v>
      </c>
      <c r="O213" s="224"/>
      <c r="P213" s="207">
        <f>SUM(P209:P212)</f>
        <v>0</v>
      </c>
      <c r="Q213" s="225">
        <f>SUM(Q209:Q211)</f>
        <v>0</v>
      </c>
      <c r="R213" s="224"/>
      <c r="S213" s="207">
        <f>SUM(S209:S212)</f>
        <v>0</v>
      </c>
      <c r="T213" s="225">
        <f>SUM(T209:T211)</f>
        <v>0</v>
      </c>
      <c r="U213" s="224"/>
      <c r="V213" s="209">
        <f t="shared" ref="V213:X213" si="409">SUM(V209:V212)</f>
        <v>0</v>
      </c>
      <c r="W213" s="304">
        <f t="shared" si="409"/>
        <v>0</v>
      </c>
      <c r="X213" s="343">
        <f t="shared" si="409"/>
        <v>0</v>
      </c>
      <c r="Y213" s="343">
        <f t="shared" si="407"/>
        <v>0</v>
      </c>
      <c r="Z213" s="343" t="str">
        <f t="shared" si="408"/>
        <v>#DIV/0!</v>
      </c>
      <c r="AA213" s="344"/>
      <c r="AB213" s="9"/>
      <c r="AC213" s="9"/>
      <c r="AD213" s="9"/>
      <c r="AE213" s="9"/>
      <c r="AF213" s="9"/>
      <c r="AG213" s="9"/>
    </row>
    <row r="214" ht="30.0" customHeight="1">
      <c r="A214" s="306" t="s">
        <v>75</v>
      </c>
      <c r="B214" s="405">
        <v>13.0</v>
      </c>
      <c r="C214" s="308" t="s">
        <v>422</v>
      </c>
      <c r="D214" s="136"/>
      <c r="E214" s="137"/>
      <c r="F214" s="137"/>
      <c r="G214" s="137"/>
      <c r="H214" s="137"/>
      <c r="I214" s="137"/>
      <c r="J214" s="137"/>
      <c r="K214" s="137"/>
      <c r="L214" s="137"/>
      <c r="M214" s="137"/>
      <c r="N214" s="137"/>
      <c r="O214" s="137"/>
      <c r="P214" s="137"/>
      <c r="Q214" s="137"/>
      <c r="R214" s="137"/>
      <c r="S214" s="137"/>
      <c r="T214" s="137"/>
      <c r="U214" s="137"/>
      <c r="V214" s="137"/>
      <c r="W214" s="345"/>
      <c r="X214" s="345"/>
      <c r="Y214" s="217"/>
      <c r="Z214" s="345"/>
      <c r="AA214" s="346"/>
      <c r="AB214" s="8"/>
      <c r="AC214" s="9"/>
      <c r="AD214" s="9"/>
      <c r="AE214" s="9"/>
      <c r="AF214" s="9"/>
      <c r="AG214" s="9"/>
    </row>
    <row r="215" ht="30.0" customHeight="1">
      <c r="A215" s="140" t="s">
        <v>77</v>
      </c>
      <c r="B215" s="190" t="s">
        <v>423</v>
      </c>
      <c r="C215" s="406" t="s">
        <v>424</v>
      </c>
      <c r="D215" s="173"/>
      <c r="E215" s="174">
        <f>SUM(E216:E218)</f>
        <v>2</v>
      </c>
      <c r="F215" s="175"/>
      <c r="G215" s="176">
        <f>SUM(G216:G219)</f>
        <v>26000</v>
      </c>
      <c r="H215" s="174">
        <f>SUM(H216:H218)</f>
        <v>2</v>
      </c>
      <c r="I215" s="175"/>
      <c r="J215" s="176">
        <f>SUM(J216:J219)</f>
        <v>26000</v>
      </c>
      <c r="K215" s="174">
        <f>SUM(K216:K218)</f>
        <v>1</v>
      </c>
      <c r="L215" s="175"/>
      <c r="M215" s="176">
        <f>SUM(M216:M219)</f>
        <v>90000</v>
      </c>
      <c r="N215" s="174">
        <f>SUM(N216:N218)</f>
        <v>1</v>
      </c>
      <c r="O215" s="175"/>
      <c r="P215" s="176">
        <f>SUM(P216:P219)</f>
        <v>60000</v>
      </c>
      <c r="Q215" s="174">
        <f>SUM(Q216:Q218)</f>
        <v>0</v>
      </c>
      <c r="R215" s="175"/>
      <c r="S215" s="176">
        <f>SUM(S216:S219)</f>
        <v>0</v>
      </c>
      <c r="T215" s="174">
        <f>SUM(T216:T218)</f>
        <v>0</v>
      </c>
      <c r="U215" s="175"/>
      <c r="V215" s="407">
        <f t="shared" ref="V215:X215" si="410">SUM(V216:V219)</f>
        <v>0</v>
      </c>
      <c r="W215" s="408">
        <f t="shared" si="410"/>
        <v>116000</v>
      </c>
      <c r="X215" s="176">
        <f t="shared" si="410"/>
        <v>86000</v>
      </c>
      <c r="Y215" s="176">
        <f t="shared" ref="Y215:Y280" si="411">W215-X215</f>
        <v>30000</v>
      </c>
      <c r="Z215" s="176">
        <f t="shared" ref="Z215:Z281" si="412">Y215/W215</f>
        <v>0.2586206897</v>
      </c>
      <c r="AA215" s="178"/>
      <c r="AB215" s="150"/>
      <c r="AC215" s="150"/>
      <c r="AD215" s="150"/>
      <c r="AE215" s="150"/>
      <c r="AF215" s="150"/>
      <c r="AG215" s="150"/>
    </row>
    <row r="216" ht="30.0" customHeight="1">
      <c r="A216" s="151" t="s">
        <v>80</v>
      </c>
      <c r="B216" s="152" t="s">
        <v>425</v>
      </c>
      <c r="C216" s="409" t="s">
        <v>426</v>
      </c>
      <c r="D216" s="154" t="s">
        <v>196</v>
      </c>
      <c r="E216" s="155">
        <v>2.0</v>
      </c>
      <c r="F216" s="156">
        <v>12000.0</v>
      </c>
      <c r="G216" s="157">
        <f t="shared" ref="G216:G219" si="413">E216*F216</f>
        <v>24000</v>
      </c>
      <c r="H216" s="155">
        <v>2.0</v>
      </c>
      <c r="I216" s="156">
        <v>12000.0</v>
      </c>
      <c r="J216" s="157">
        <f t="shared" ref="J216:J219" si="414">H216*I216</f>
        <v>24000</v>
      </c>
      <c r="K216" s="155"/>
      <c r="L216" s="156"/>
      <c r="M216" s="157">
        <f t="shared" ref="M216:M219" si="415">K216*L216</f>
        <v>0</v>
      </c>
      <c r="N216" s="155"/>
      <c r="O216" s="156"/>
      <c r="P216" s="157">
        <f t="shared" ref="P216:P219" si="416">N216*O216</f>
        <v>0</v>
      </c>
      <c r="Q216" s="155"/>
      <c r="R216" s="156"/>
      <c r="S216" s="157">
        <f t="shared" ref="S216:S219" si="417">Q216*R216</f>
        <v>0</v>
      </c>
      <c r="T216" s="155"/>
      <c r="U216" s="156"/>
      <c r="V216" s="348">
        <f t="shared" ref="V216:V219" si="418">T216*U216</f>
        <v>0</v>
      </c>
      <c r="W216" s="353">
        <f t="shared" ref="W216:W219" si="419">G216+M216+S216</f>
        <v>24000</v>
      </c>
      <c r="X216" s="159">
        <f t="shared" ref="X216:X219" si="420">J216+P216+V216</f>
        <v>24000</v>
      </c>
      <c r="Y216" s="159">
        <f t="shared" si="411"/>
        <v>0</v>
      </c>
      <c r="Z216" s="160">
        <f t="shared" si="412"/>
        <v>0</v>
      </c>
      <c r="AA216" s="161"/>
      <c r="AB216" s="163"/>
      <c r="AC216" s="163"/>
      <c r="AD216" s="163"/>
      <c r="AE216" s="163"/>
      <c r="AF216" s="163"/>
      <c r="AG216" s="163"/>
    </row>
    <row r="217" ht="30.0" customHeight="1">
      <c r="A217" s="151" t="s">
        <v>80</v>
      </c>
      <c r="B217" s="152" t="s">
        <v>427</v>
      </c>
      <c r="C217" s="410" t="s">
        <v>428</v>
      </c>
      <c r="D217" s="154" t="s">
        <v>196</v>
      </c>
      <c r="E217" s="155"/>
      <c r="F217" s="156"/>
      <c r="G217" s="157">
        <f t="shared" si="413"/>
        <v>0</v>
      </c>
      <c r="H217" s="155"/>
      <c r="I217" s="156"/>
      <c r="J217" s="157">
        <f t="shared" si="414"/>
        <v>0</v>
      </c>
      <c r="K217" s="155"/>
      <c r="L217" s="156"/>
      <c r="M217" s="157">
        <f t="shared" si="415"/>
        <v>0</v>
      </c>
      <c r="N217" s="155"/>
      <c r="O217" s="156"/>
      <c r="P217" s="157">
        <f t="shared" si="416"/>
        <v>0</v>
      </c>
      <c r="Q217" s="155"/>
      <c r="R217" s="156"/>
      <c r="S217" s="157">
        <f t="shared" si="417"/>
        <v>0</v>
      </c>
      <c r="T217" s="155"/>
      <c r="U217" s="156"/>
      <c r="V217" s="348">
        <f t="shared" si="418"/>
        <v>0</v>
      </c>
      <c r="W217" s="353">
        <f t="shared" si="419"/>
        <v>0</v>
      </c>
      <c r="X217" s="159">
        <f t="shared" si="420"/>
        <v>0</v>
      </c>
      <c r="Y217" s="159">
        <f t="shared" si="411"/>
        <v>0</v>
      </c>
      <c r="Z217" s="160" t="str">
        <f t="shared" si="412"/>
        <v>#DIV/0!</v>
      </c>
      <c r="AA217" s="161"/>
      <c r="AB217" s="163"/>
      <c r="AC217" s="163"/>
      <c r="AD217" s="163"/>
      <c r="AE217" s="163"/>
      <c r="AF217" s="163"/>
      <c r="AG217" s="163"/>
    </row>
    <row r="218" ht="30.0" customHeight="1">
      <c r="A218" s="151" t="s">
        <v>80</v>
      </c>
      <c r="B218" s="152" t="s">
        <v>429</v>
      </c>
      <c r="C218" s="410" t="s">
        <v>430</v>
      </c>
      <c r="D218" s="154" t="s">
        <v>196</v>
      </c>
      <c r="E218" s="155"/>
      <c r="F218" s="156"/>
      <c r="G218" s="157">
        <f t="shared" si="413"/>
        <v>0</v>
      </c>
      <c r="H218" s="155"/>
      <c r="I218" s="156"/>
      <c r="J218" s="157">
        <f t="shared" si="414"/>
        <v>0</v>
      </c>
      <c r="K218" s="411">
        <v>1.0</v>
      </c>
      <c r="L218" s="412">
        <v>90000.0</v>
      </c>
      <c r="M218" s="157">
        <f t="shared" si="415"/>
        <v>90000</v>
      </c>
      <c r="N218" s="411">
        <v>1.0</v>
      </c>
      <c r="O218" s="412">
        <v>60000.0</v>
      </c>
      <c r="P218" s="157">
        <f t="shared" si="416"/>
        <v>60000</v>
      </c>
      <c r="Q218" s="155"/>
      <c r="R218" s="156"/>
      <c r="S218" s="157">
        <f t="shared" si="417"/>
        <v>0</v>
      </c>
      <c r="T218" s="155"/>
      <c r="U218" s="156"/>
      <c r="V218" s="348">
        <f t="shared" si="418"/>
        <v>0</v>
      </c>
      <c r="W218" s="353">
        <f t="shared" si="419"/>
        <v>90000</v>
      </c>
      <c r="X218" s="159">
        <f t="shared" si="420"/>
        <v>60000</v>
      </c>
      <c r="Y218" s="159">
        <f t="shared" si="411"/>
        <v>30000</v>
      </c>
      <c r="Z218" s="160">
        <f t="shared" si="412"/>
        <v>0.3333333333</v>
      </c>
      <c r="AA218" s="161"/>
      <c r="AB218" s="163"/>
      <c r="AC218" s="163"/>
      <c r="AD218" s="163"/>
      <c r="AE218" s="163"/>
      <c r="AF218" s="163"/>
      <c r="AG218" s="163"/>
    </row>
    <row r="219" ht="30.0" customHeight="1">
      <c r="A219" s="179" t="s">
        <v>80</v>
      </c>
      <c r="B219" s="188" t="s">
        <v>431</v>
      </c>
      <c r="C219" s="413" t="s">
        <v>432</v>
      </c>
      <c r="D219" s="180" t="s">
        <v>206</v>
      </c>
      <c r="E219" s="181">
        <v>2.0</v>
      </c>
      <c r="F219" s="182">
        <v>1000.0</v>
      </c>
      <c r="G219" s="183">
        <f t="shared" si="413"/>
        <v>2000</v>
      </c>
      <c r="H219" s="181">
        <v>1.0</v>
      </c>
      <c r="I219" s="182">
        <v>2000.0</v>
      </c>
      <c r="J219" s="183">
        <f t="shared" si="414"/>
        <v>2000</v>
      </c>
      <c r="K219" s="181"/>
      <c r="L219" s="182"/>
      <c r="M219" s="183">
        <f t="shared" si="415"/>
        <v>0</v>
      </c>
      <c r="N219" s="181"/>
      <c r="O219" s="182"/>
      <c r="P219" s="183">
        <f t="shared" si="416"/>
        <v>0</v>
      </c>
      <c r="Q219" s="181"/>
      <c r="R219" s="182"/>
      <c r="S219" s="183">
        <f t="shared" si="417"/>
        <v>0</v>
      </c>
      <c r="T219" s="181"/>
      <c r="U219" s="182"/>
      <c r="V219" s="414">
        <f t="shared" si="418"/>
        <v>0</v>
      </c>
      <c r="W219" s="357">
        <f t="shared" si="419"/>
        <v>2000</v>
      </c>
      <c r="X219" s="358">
        <f t="shared" si="420"/>
        <v>2000</v>
      </c>
      <c r="Y219" s="358">
        <f t="shared" si="411"/>
        <v>0</v>
      </c>
      <c r="Z219" s="359">
        <f t="shared" si="412"/>
        <v>0</v>
      </c>
      <c r="AA219" s="184"/>
      <c r="AB219" s="163"/>
      <c r="AC219" s="163"/>
      <c r="AD219" s="163"/>
      <c r="AE219" s="163"/>
      <c r="AF219" s="163"/>
      <c r="AG219" s="163"/>
    </row>
    <row r="220" ht="30.0" customHeight="1">
      <c r="A220" s="299" t="s">
        <v>77</v>
      </c>
      <c r="B220" s="300" t="s">
        <v>433</v>
      </c>
      <c r="C220" s="342" t="s">
        <v>434</v>
      </c>
      <c r="D220" s="143"/>
      <c r="E220" s="144">
        <f>SUM(E221:E225)</f>
        <v>24</v>
      </c>
      <c r="F220" s="145"/>
      <c r="G220" s="146">
        <f>SUM(G221:G225)</f>
        <v>134250</v>
      </c>
      <c r="H220" s="144">
        <f>SUM(H221:H223)</f>
        <v>4</v>
      </c>
      <c r="I220" s="145"/>
      <c r="J220" s="146">
        <f>SUM(J221:J225)</f>
        <v>134250</v>
      </c>
      <c r="K220" s="144">
        <f>SUM(K221:K223)</f>
        <v>0</v>
      </c>
      <c r="L220" s="145"/>
      <c r="M220" s="146">
        <f>SUM(M221:M224)</f>
        <v>0</v>
      </c>
      <c r="N220" s="144">
        <f>SUM(N221:N223)</f>
        <v>0</v>
      </c>
      <c r="O220" s="145"/>
      <c r="P220" s="146">
        <f>SUM(P221:P224)</f>
        <v>0</v>
      </c>
      <c r="Q220" s="144">
        <f>SUM(Q221:Q223)</f>
        <v>0</v>
      </c>
      <c r="R220" s="145"/>
      <c r="S220" s="146">
        <f>SUM(S221:S224)</f>
        <v>0</v>
      </c>
      <c r="T220" s="144">
        <f>SUM(T221:T223)</f>
        <v>0</v>
      </c>
      <c r="U220" s="145"/>
      <c r="V220" s="146">
        <f>SUM(V221:V224)</f>
        <v>0</v>
      </c>
      <c r="W220" s="146">
        <f t="shared" ref="W220:X220" si="421">SUM(W221:W225)</f>
        <v>134250</v>
      </c>
      <c r="X220" s="146">
        <f t="shared" si="421"/>
        <v>134250</v>
      </c>
      <c r="Y220" s="146">
        <f t="shared" si="411"/>
        <v>0</v>
      </c>
      <c r="Z220" s="146">
        <f t="shared" si="412"/>
        <v>0</v>
      </c>
      <c r="AA220" s="146"/>
      <c r="AB220" s="150"/>
      <c r="AC220" s="150"/>
      <c r="AD220" s="150"/>
      <c r="AE220" s="150"/>
      <c r="AF220" s="150"/>
      <c r="AG220" s="150"/>
    </row>
    <row r="221" ht="30.0" customHeight="1">
      <c r="A221" s="151" t="s">
        <v>80</v>
      </c>
      <c r="B221" s="152" t="s">
        <v>435</v>
      </c>
      <c r="C221" s="227" t="s">
        <v>436</v>
      </c>
      <c r="D221" s="347" t="s">
        <v>196</v>
      </c>
      <c r="E221" s="274">
        <v>1.0</v>
      </c>
      <c r="F221" s="275">
        <v>30000.0</v>
      </c>
      <c r="G221" s="157">
        <f t="shared" ref="G221:G225" si="422">E221*F221</f>
        <v>30000</v>
      </c>
      <c r="H221" s="274">
        <v>1.0</v>
      </c>
      <c r="I221" s="275">
        <v>30000.0</v>
      </c>
      <c r="J221" s="157">
        <f t="shared" ref="J221:J225" si="423">H221*I221</f>
        <v>30000</v>
      </c>
      <c r="K221" s="155"/>
      <c r="L221" s="156"/>
      <c r="M221" s="157">
        <f t="shared" ref="M221:M224" si="424">K221*L221</f>
        <v>0</v>
      </c>
      <c r="N221" s="155"/>
      <c r="O221" s="156"/>
      <c r="P221" s="157">
        <f t="shared" ref="P221:P224" si="425">N221*O221</f>
        <v>0</v>
      </c>
      <c r="Q221" s="155"/>
      <c r="R221" s="156"/>
      <c r="S221" s="157">
        <f t="shared" ref="S221:S224" si="426">Q221*R221</f>
        <v>0</v>
      </c>
      <c r="T221" s="155"/>
      <c r="U221" s="156"/>
      <c r="V221" s="157">
        <f t="shared" ref="V221:V224" si="427">T221*U221</f>
        <v>0</v>
      </c>
      <c r="W221" s="158">
        <f t="shared" ref="W221:W225" si="428">G221+M221+S221</f>
        <v>30000</v>
      </c>
      <c r="X221" s="159">
        <f t="shared" ref="X221:X225" si="429">J221+P221+V221</f>
        <v>30000</v>
      </c>
      <c r="Y221" s="159">
        <f t="shared" si="411"/>
        <v>0</v>
      </c>
      <c r="Z221" s="160">
        <f t="shared" si="412"/>
        <v>0</v>
      </c>
      <c r="AA221" s="161"/>
      <c r="AB221" s="163"/>
      <c r="AC221" s="163"/>
      <c r="AD221" s="163"/>
      <c r="AE221" s="163"/>
      <c r="AF221" s="163"/>
      <c r="AG221" s="163"/>
    </row>
    <row r="222" ht="30.0" customHeight="1">
      <c r="A222" s="151" t="s">
        <v>80</v>
      </c>
      <c r="B222" s="152" t="s">
        <v>437</v>
      </c>
      <c r="C222" s="227" t="s">
        <v>438</v>
      </c>
      <c r="D222" s="347" t="s">
        <v>196</v>
      </c>
      <c r="E222" s="274">
        <v>1.0</v>
      </c>
      <c r="F222" s="275">
        <v>7000.0</v>
      </c>
      <c r="G222" s="157">
        <f t="shared" si="422"/>
        <v>7000</v>
      </c>
      <c r="H222" s="274">
        <v>1.0</v>
      </c>
      <c r="I222" s="275">
        <v>7000.0</v>
      </c>
      <c r="J222" s="157">
        <f t="shared" si="423"/>
        <v>7000</v>
      </c>
      <c r="K222" s="155"/>
      <c r="L222" s="156"/>
      <c r="M222" s="157">
        <f t="shared" si="424"/>
        <v>0</v>
      </c>
      <c r="N222" s="155"/>
      <c r="O222" s="156"/>
      <c r="P222" s="157">
        <f t="shared" si="425"/>
        <v>0</v>
      </c>
      <c r="Q222" s="155"/>
      <c r="R222" s="156"/>
      <c r="S222" s="157">
        <f t="shared" si="426"/>
        <v>0</v>
      </c>
      <c r="T222" s="155"/>
      <c r="U222" s="156"/>
      <c r="V222" s="157">
        <f t="shared" si="427"/>
        <v>0</v>
      </c>
      <c r="W222" s="158">
        <f t="shared" si="428"/>
        <v>7000</v>
      </c>
      <c r="X222" s="159">
        <f t="shared" si="429"/>
        <v>7000</v>
      </c>
      <c r="Y222" s="159">
        <f t="shared" si="411"/>
        <v>0</v>
      </c>
      <c r="Z222" s="160">
        <f t="shared" si="412"/>
        <v>0</v>
      </c>
      <c r="AA222" s="161"/>
      <c r="AB222" s="163"/>
      <c r="AC222" s="163"/>
      <c r="AD222" s="163"/>
      <c r="AE222" s="163"/>
      <c r="AF222" s="163"/>
      <c r="AG222" s="163"/>
    </row>
    <row r="223" ht="30.0" customHeight="1">
      <c r="A223" s="164" t="s">
        <v>80</v>
      </c>
      <c r="B223" s="165" t="s">
        <v>439</v>
      </c>
      <c r="C223" s="354" t="s">
        <v>440</v>
      </c>
      <c r="D223" s="415" t="s">
        <v>196</v>
      </c>
      <c r="E223" s="278">
        <v>2.0</v>
      </c>
      <c r="F223" s="279">
        <v>13000.0</v>
      </c>
      <c r="G223" s="169">
        <f t="shared" si="422"/>
        <v>26000</v>
      </c>
      <c r="H223" s="278">
        <v>2.0</v>
      </c>
      <c r="I223" s="279">
        <v>13000.0</v>
      </c>
      <c r="J223" s="169">
        <f t="shared" si="423"/>
        <v>26000</v>
      </c>
      <c r="K223" s="167"/>
      <c r="L223" s="168"/>
      <c r="M223" s="169">
        <f t="shared" si="424"/>
        <v>0</v>
      </c>
      <c r="N223" s="167"/>
      <c r="O223" s="168"/>
      <c r="P223" s="169">
        <f t="shared" si="425"/>
        <v>0</v>
      </c>
      <c r="Q223" s="167"/>
      <c r="R223" s="168"/>
      <c r="S223" s="169">
        <f t="shared" si="426"/>
        <v>0</v>
      </c>
      <c r="T223" s="167"/>
      <c r="U223" s="168"/>
      <c r="V223" s="169">
        <f t="shared" si="427"/>
        <v>0</v>
      </c>
      <c r="W223" s="170">
        <f t="shared" si="428"/>
        <v>26000</v>
      </c>
      <c r="X223" s="200">
        <f t="shared" si="429"/>
        <v>26000</v>
      </c>
      <c r="Y223" s="200">
        <f t="shared" si="411"/>
        <v>0</v>
      </c>
      <c r="Z223" s="280">
        <f t="shared" si="412"/>
        <v>0</v>
      </c>
      <c r="AA223" s="171"/>
      <c r="AB223" s="163"/>
      <c r="AC223" s="163"/>
      <c r="AD223" s="163"/>
      <c r="AE223" s="163"/>
      <c r="AF223" s="163"/>
      <c r="AG223" s="163"/>
    </row>
    <row r="224" ht="30.0" customHeight="1">
      <c r="A224" s="164" t="s">
        <v>80</v>
      </c>
      <c r="B224" s="165" t="s">
        <v>441</v>
      </c>
      <c r="C224" s="354" t="s">
        <v>442</v>
      </c>
      <c r="D224" s="415" t="s">
        <v>324</v>
      </c>
      <c r="E224" s="278">
        <v>5.0</v>
      </c>
      <c r="F224" s="279">
        <v>750.0</v>
      </c>
      <c r="G224" s="169">
        <f t="shared" si="422"/>
        <v>3750</v>
      </c>
      <c r="H224" s="278">
        <v>5.0</v>
      </c>
      <c r="I224" s="279">
        <v>750.0</v>
      </c>
      <c r="J224" s="169">
        <f t="shared" si="423"/>
        <v>3750</v>
      </c>
      <c r="K224" s="156"/>
      <c r="L224" s="156"/>
      <c r="M224" s="156">
        <f t="shared" si="424"/>
        <v>0</v>
      </c>
      <c r="N224" s="156"/>
      <c r="O224" s="156"/>
      <c r="P224" s="156">
        <f t="shared" si="425"/>
        <v>0</v>
      </c>
      <c r="Q224" s="156"/>
      <c r="R224" s="156"/>
      <c r="S224" s="156">
        <f t="shared" si="426"/>
        <v>0</v>
      </c>
      <c r="T224" s="156"/>
      <c r="U224" s="156"/>
      <c r="V224" s="156">
        <f t="shared" si="427"/>
        <v>0</v>
      </c>
      <c r="W224" s="294">
        <f t="shared" si="428"/>
        <v>3750</v>
      </c>
      <c r="X224" s="294">
        <f t="shared" si="429"/>
        <v>3750</v>
      </c>
      <c r="Y224" s="294">
        <f t="shared" si="411"/>
        <v>0</v>
      </c>
      <c r="Z224" s="295">
        <f t="shared" si="412"/>
        <v>0</v>
      </c>
      <c r="AA224" s="416"/>
      <c r="AB224" s="163"/>
      <c r="AC224" s="163"/>
      <c r="AD224" s="163"/>
      <c r="AE224" s="163"/>
      <c r="AF224" s="163"/>
      <c r="AG224" s="163"/>
    </row>
    <row r="225" ht="30.0" customHeight="1">
      <c r="A225" s="164" t="s">
        <v>80</v>
      </c>
      <c r="B225" s="165" t="s">
        <v>443</v>
      </c>
      <c r="C225" s="354" t="s">
        <v>444</v>
      </c>
      <c r="D225" s="415" t="s">
        <v>324</v>
      </c>
      <c r="E225" s="278">
        <v>15.0</v>
      </c>
      <c r="F225" s="279">
        <v>4500.0</v>
      </c>
      <c r="G225" s="169">
        <f t="shared" si="422"/>
        <v>67500</v>
      </c>
      <c r="H225" s="278">
        <v>15.0</v>
      </c>
      <c r="I225" s="279">
        <v>4500.0</v>
      </c>
      <c r="J225" s="169">
        <f t="shared" si="423"/>
        <v>67500</v>
      </c>
      <c r="K225" s="417"/>
      <c r="L225" s="418"/>
      <c r="M225" s="419"/>
      <c r="N225" s="417"/>
      <c r="O225" s="418"/>
      <c r="P225" s="419"/>
      <c r="Q225" s="417"/>
      <c r="R225" s="418"/>
      <c r="S225" s="419"/>
      <c r="T225" s="417"/>
      <c r="U225" s="418"/>
      <c r="V225" s="420"/>
      <c r="W225" s="294">
        <f t="shared" si="428"/>
        <v>67500</v>
      </c>
      <c r="X225" s="294">
        <f t="shared" si="429"/>
        <v>67500</v>
      </c>
      <c r="Y225" s="294">
        <f t="shared" si="411"/>
        <v>0</v>
      </c>
      <c r="Z225" s="295">
        <f t="shared" si="412"/>
        <v>0</v>
      </c>
      <c r="AA225" s="421"/>
      <c r="AB225" s="163"/>
      <c r="AC225" s="163"/>
      <c r="AD225" s="163"/>
      <c r="AE225" s="163"/>
      <c r="AF225" s="163"/>
      <c r="AG225" s="163"/>
    </row>
    <row r="226" ht="30.0" customHeight="1">
      <c r="A226" s="140" t="s">
        <v>77</v>
      </c>
      <c r="B226" s="190" t="s">
        <v>445</v>
      </c>
      <c r="C226" s="342" t="s">
        <v>446</v>
      </c>
      <c r="D226" s="173"/>
      <c r="E226" s="174">
        <f>SUM(E227:E229)</f>
        <v>0</v>
      </c>
      <c r="F226" s="175"/>
      <c r="G226" s="176">
        <f t="shared" ref="G226:H226" si="430">SUM(G227:G229)</f>
        <v>0</v>
      </c>
      <c r="H226" s="174">
        <f t="shared" si="430"/>
        <v>0</v>
      </c>
      <c r="I226" s="175"/>
      <c r="J226" s="176">
        <f t="shared" ref="J226:K226" si="431">SUM(J227:J229)</f>
        <v>0</v>
      </c>
      <c r="K226" s="174">
        <f t="shared" si="431"/>
        <v>0</v>
      </c>
      <c r="L226" s="175"/>
      <c r="M226" s="176">
        <f t="shared" ref="M226:N226" si="432">SUM(M227:M229)</f>
        <v>0</v>
      </c>
      <c r="N226" s="174">
        <f t="shared" si="432"/>
        <v>0</v>
      </c>
      <c r="O226" s="175"/>
      <c r="P226" s="176">
        <f t="shared" ref="P226:Q226" si="433">SUM(P227:P229)</f>
        <v>0</v>
      </c>
      <c r="Q226" s="174">
        <f t="shared" si="433"/>
        <v>0</v>
      </c>
      <c r="R226" s="175"/>
      <c r="S226" s="176">
        <f t="shared" ref="S226:T226" si="434">SUM(S227:S229)</f>
        <v>0</v>
      </c>
      <c r="T226" s="174">
        <f t="shared" si="434"/>
        <v>0</v>
      </c>
      <c r="U226" s="175"/>
      <c r="V226" s="176">
        <f t="shared" ref="V226:X226" si="435">SUM(V227:V229)</f>
        <v>0</v>
      </c>
      <c r="W226" s="146">
        <f t="shared" si="435"/>
        <v>0</v>
      </c>
      <c r="X226" s="146">
        <f t="shared" si="435"/>
        <v>0</v>
      </c>
      <c r="Y226" s="146">
        <f t="shared" si="411"/>
        <v>0</v>
      </c>
      <c r="Z226" s="146" t="str">
        <f t="shared" si="412"/>
        <v>#DIV/0!</v>
      </c>
      <c r="AA226" s="422"/>
      <c r="AB226" s="150"/>
      <c r="AC226" s="150"/>
      <c r="AD226" s="150"/>
      <c r="AE226" s="150"/>
      <c r="AF226" s="150"/>
      <c r="AG226" s="150"/>
    </row>
    <row r="227" ht="30.0" customHeight="1">
      <c r="A227" s="151" t="s">
        <v>80</v>
      </c>
      <c r="B227" s="152" t="s">
        <v>447</v>
      </c>
      <c r="C227" s="222" t="s">
        <v>448</v>
      </c>
      <c r="D227" s="154"/>
      <c r="E227" s="155"/>
      <c r="F227" s="156"/>
      <c r="G227" s="157">
        <f t="shared" ref="G227:G229" si="436">E227*F227</f>
        <v>0</v>
      </c>
      <c r="H227" s="155"/>
      <c r="I227" s="156"/>
      <c r="J227" s="157">
        <f t="shared" ref="J227:J229" si="437">H227*I227</f>
        <v>0</v>
      </c>
      <c r="K227" s="155"/>
      <c r="L227" s="156"/>
      <c r="M227" s="157">
        <f t="shared" ref="M227:M229" si="438">K227*L227</f>
        <v>0</v>
      </c>
      <c r="N227" s="155"/>
      <c r="O227" s="156"/>
      <c r="P227" s="157">
        <f t="shared" ref="P227:P229" si="439">N227*O227</f>
        <v>0</v>
      </c>
      <c r="Q227" s="155"/>
      <c r="R227" s="156"/>
      <c r="S227" s="157">
        <f t="shared" ref="S227:S229" si="440">Q227*R227</f>
        <v>0</v>
      </c>
      <c r="T227" s="155"/>
      <c r="U227" s="156"/>
      <c r="V227" s="157">
        <f t="shared" ref="V227:V229" si="441">T227*U227</f>
        <v>0</v>
      </c>
      <c r="W227" s="158">
        <f t="shared" ref="W227:W229" si="442">G227+M227+S227</f>
        <v>0</v>
      </c>
      <c r="X227" s="159">
        <f t="shared" ref="X227:X229" si="443">J227+P227+V227</f>
        <v>0</v>
      </c>
      <c r="Y227" s="159">
        <f t="shared" si="411"/>
        <v>0</v>
      </c>
      <c r="Z227" s="160" t="str">
        <f t="shared" si="412"/>
        <v>#DIV/0!</v>
      </c>
      <c r="AA227" s="336"/>
      <c r="AB227" s="163"/>
      <c r="AC227" s="163"/>
      <c r="AD227" s="163"/>
      <c r="AE227" s="163"/>
      <c r="AF227" s="163"/>
      <c r="AG227" s="163"/>
    </row>
    <row r="228" ht="30.0" customHeight="1">
      <c r="A228" s="151" t="s">
        <v>80</v>
      </c>
      <c r="B228" s="152" t="s">
        <v>449</v>
      </c>
      <c r="C228" s="222" t="s">
        <v>448</v>
      </c>
      <c r="D228" s="154"/>
      <c r="E228" s="155"/>
      <c r="F228" s="156"/>
      <c r="G228" s="157">
        <f t="shared" si="436"/>
        <v>0</v>
      </c>
      <c r="H228" s="155"/>
      <c r="I228" s="156"/>
      <c r="J228" s="157">
        <f t="shared" si="437"/>
        <v>0</v>
      </c>
      <c r="K228" s="155"/>
      <c r="L228" s="156"/>
      <c r="M228" s="157">
        <f t="shared" si="438"/>
        <v>0</v>
      </c>
      <c r="N228" s="155"/>
      <c r="O228" s="156"/>
      <c r="P228" s="157">
        <f t="shared" si="439"/>
        <v>0</v>
      </c>
      <c r="Q228" s="155"/>
      <c r="R228" s="156"/>
      <c r="S228" s="157">
        <f t="shared" si="440"/>
        <v>0</v>
      </c>
      <c r="T228" s="155"/>
      <c r="U228" s="156"/>
      <c r="V228" s="157">
        <f t="shared" si="441"/>
        <v>0</v>
      </c>
      <c r="W228" s="158">
        <f t="shared" si="442"/>
        <v>0</v>
      </c>
      <c r="X228" s="159">
        <f t="shared" si="443"/>
        <v>0</v>
      </c>
      <c r="Y228" s="159">
        <f t="shared" si="411"/>
        <v>0</v>
      </c>
      <c r="Z228" s="160" t="str">
        <f t="shared" si="412"/>
        <v>#DIV/0!</v>
      </c>
      <c r="AA228" s="336"/>
      <c r="AB228" s="163"/>
      <c r="AC228" s="163"/>
      <c r="AD228" s="163"/>
      <c r="AE228" s="163"/>
      <c r="AF228" s="163"/>
      <c r="AG228" s="163"/>
    </row>
    <row r="229" ht="30.0" customHeight="1">
      <c r="A229" s="164" t="s">
        <v>80</v>
      </c>
      <c r="B229" s="165" t="s">
        <v>450</v>
      </c>
      <c r="C229" s="198" t="s">
        <v>448</v>
      </c>
      <c r="D229" s="166"/>
      <c r="E229" s="167"/>
      <c r="F229" s="168"/>
      <c r="G229" s="169">
        <f t="shared" si="436"/>
        <v>0</v>
      </c>
      <c r="H229" s="167"/>
      <c r="I229" s="168"/>
      <c r="J229" s="169">
        <f t="shared" si="437"/>
        <v>0</v>
      </c>
      <c r="K229" s="167"/>
      <c r="L229" s="168"/>
      <c r="M229" s="169">
        <f t="shared" si="438"/>
        <v>0</v>
      </c>
      <c r="N229" s="167"/>
      <c r="O229" s="168"/>
      <c r="P229" s="169">
        <f t="shared" si="439"/>
        <v>0</v>
      </c>
      <c r="Q229" s="167"/>
      <c r="R229" s="168"/>
      <c r="S229" s="169">
        <f t="shared" si="440"/>
        <v>0</v>
      </c>
      <c r="T229" s="167"/>
      <c r="U229" s="168"/>
      <c r="V229" s="169">
        <f t="shared" si="441"/>
        <v>0</v>
      </c>
      <c r="W229" s="170">
        <f t="shared" si="442"/>
        <v>0</v>
      </c>
      <c r="X229" s="159">
        <f t="shared" si="443"/>
        <v>0</v>
      </c>
      <c r="Y229" s="159">
        <f t="shared" si="411"/>
        <v>0</v>
      </c>
      <c r="Z229" s="160" t="str">
        <f t="shared" si="412"/>
        <v>#DIV/0!</v>
      </c>
      <c r="AA229" s="337"/>
      <c r="AB229" s="163"/>
      <c r="AC229" s="163"/>
      <c r="AD229" s="163"/>
      <c r="AE229" s="163"/>
      <c r="AF229" s="163"/>
      <c r="AG229" s="163"/>
    </row>
    <row r="230" ht="30.0" customHeight="1">
      <c r="A230" s="140" t="s">
        <v>77</v>
      </c>
      <c r="B230" s="190" t="s">
        <v>451</v>
      </c>
      <c r="C230" s="423" t="s">
        <v>422</v>
      </c>
      <c r="D230" s="173"/>
      <c r="E230" s="174">
        <f>SUM(E231:E237)</f>
        <v>257</v>
      </c>
      <c r="F230" s="175"/>
      <c r="G230" s="176">
        <f t="shared" ref="G230:H230" si="444">SUM(G231:G279)</f>
        <v>946750</v>
      </c>
      <c r="H230" s="174">
        <f t="shared" si="444"/>
        <v>314</v>
      </c>
      <c r="I230" s="175"/>
      <c r="J230" s="176">
        <f>SUM(J231:J279)</f>
        <v>870874.2</v>
      </c>
      <c r="K230" s="174">
        <f>SUM(K231:K237)</f>
        <v>0</v>
      </c>
      <c r="L230" s="175"/>
      <c r="M230" s="176">
        <f>SUM(M231:M238)</f>
        <v>0</v>
      </c>
      <c r="N230" s="174">
        <f>SUM(N231:N237)</f>
        <v>0</v>
      </c>
      <c r="O230" s="175"/>
      <c r="P230" s="176">
        <f>SUM(P231:P238)</f>
        <v>0</v>
      </c>
      <c r="Q230" s="174">
        <f>SUM(Q231:Q237)</f>
        <v>0</v>
      </c>
      <c r="R230" s="175"/>
      <c r="S230" s="176">
        <f>SUM(S231:S238)</f>
        <v>0</v>
      </c>
      <c r="T230" s="174">
        <f>SUM(T231:T237)</f>
        <v>0</v>
      </c>
      <c r="U230" s="175"/>
      <c r="V230" s="176">
        <f>SUM(V231:V238)</f>
        <v>0</v>
      </c>
      <c r="W230" s="176">
        <f t="shared" ref="W230:X230" si="445">SUM(W231:W279)</f>
        <v>946750</v>
      </c>
      <c r="X230" s="176">
        <f t="shared" si="445"/>
        <v>870874.2</v>
      </c>
      <c r="Y230" s="176">
        <f t="shared" si="411"/>
        <v>75875.8</v>
      </c>
      <c r="Z230" s="424">
        <f t="shared" si="412"/>
        <v>0.08014343808</v>
      </c>
      <c r="AA230" s="422"/>
      <c r="AB230" s="150"/>
      <c r="AC230" s="150"/>
      <c r="AD230" s="150"/>
      <c r="AE230" s="150"/>
      <c r="AF230" s="150"/>
      <c r="AG230" s="150"/>
    </row>
    <row r="231" ht="30.0" customHeight="1">
      <c r="A231" s="151" t="s">
        <v>80</v>
      </c>
      <c r="B231" s="152" t="s">
        <v>452</v>
      </c>
      <c r="C231" s="222" t="s">
        <v>453</v>
      </c>
      <c r="D231" s="154" t="s">
        <v>206</v>
      </c>
      <c r="E231" s="155">
        <v>2.0</v>
      </c>
      <c r="F231" s="156">
        <v>350.0</v>
      </c>
      <c r="G231" s="157">
        <f t="shared" ref="G231:G240" si="446">E231*F231</f>
        <v>700</v>
      </c>
      <c r="H231" s="155">
        <v>2.0</v>
      </c>
      <c r="I231" s="156">
        <v>350.0</v>
      </c>
      <c r="J231" s="157">
        <f t="shared" ref="J231:J240" si="447">H231*I231</f>
        <v>700</v>
      </c>
      <c r="K231" s="155"/>
      <c r="L231" s="156"/>
      <c r="M231" s="157">
        <f t="shared" ref="M231:M238" si="448">K231*L231</f>
        <v>0</v>
      </c>
      <c r="N231" s="155"/>
      <c r="O231" s="156"/>
      <c r="P231" s="157">
        <f t="shared" ref="P231:P238" si="449">N231*O231</f>
        <v>0</v>
      </c>
      <c r="Q231" s="155"/>
      <c r="R231" s="156"/>
      <c r="S231" s="157">
        <f t="shared" ref="S231:S238" si="450">Q231*R231</f>
        <v>0</v>
      </c>
      <c r="T231" s="155"/>
      <c r="U231" s="156"/>
      <c r="V231" s="157">
        <f t="shared" ref="V231:V238" si="451">T231*U231</f>
        <v>0</v>
      </c>
      <c r="W231" s="158">
        <f t="shared" ref="W231:W279" si="452">G231+M231+S231</f>
        <v>700</v>
      </c>
      <c r="X231" s="159">
        <f t="shared" ref="X231:X279" si="453">J231+P231+V231</f>
        <v>700</v>
      </c>
      <c r="Y231" s="159">
        <f t="shared" si="411"/>
        <v>0</v>
      </c>
      <c r="Z231" s="160">
        <f t="shared" si="412"/>
        <v>0</v>
      </c>
      <c r="AA231" s="336"/>
      <c r="AB231" s="163"/>
      <c r="AC231" s="163"/>
      <c r="AD231" s="163"/>
      <c r="AE231" s="163"/>
      <c r="AF231" s="163"/>
      <c r="AG231" s="163"/>
    </row>
    <row r="232" ht="30.0" customHeight="1">
      <c r="A232" s="151" t="s">
        <v>80</v>
      </c>
      <c r="B232" s="152" t="s">
        <v>454</v>
      </c>
      <c r="C232" s="222" t="s">
        <v>455</v>
      </c>
      <c r="D232" s="154" t="s">
        <v>206</v>
      </c>
      <c r="E232" s="155">
        <v>2.0</v>
      </c>
      <c r="F232" s="156">
        <v>500.0</v>
      </c>
      <c r="G232" s="157">
        <f t="shared" si="446"/>
        <v>1000</v>
      </c>
      <c r="H232" s="155"/>
      <c r="I232" s="156"/>
      <c r="J232" s="157">
        <f t="shared" si="447"/>
        <v>0</v>
      </c>
      <c r="K232" s="155"/>
      <c r="L232" s="156"/>
      <c r="M232" s="157">
        <f t="shared" si="448"/>
        <v>0</v>
      </c>
      <c r="N232" s="155"/>
      <c r="O232" s="156"/>
      <c r="P232" s="157">
        <f t="shared" si="449"/>
        <v>0</v>
      </c>
      <c r="Q232" s="155"/>
      <c r="R232" s="156"/>
      <c r="S232" s="157">
        <f t="shared" si="450"/>
        <v>0</v>
      </c>
      <c r="T232" s="155"/>
      <c r="U232" s="156"/>
      <c r="V232" s="157">
        <f t="shared" si="451"/>
        <v>0</v>
      </c>
      <c r="W232" s="170">
        <f t="shared" si="452"/>
        <v>1000</v>
      </c>
      <c r="X232" s="159">
        <f t="shared" si="453"/>
        <v>0</v>
      </c>
      <c r="Y232" s="159">
        <f t="shared" si="411"/>
        <v>1000</v>
      </c>
      <c r="Z232" s="160">
        <f t="shared" si="412"/>
        <v>1</v>
      </c>
      <c r="AA232" s="336"/>
      <c r="AB232" s="163"/>
      <c r="AC232" s="163"/>
      <c r="AD232" s="163"/>
      <c r="AE232" s="163"/>
      <c r="AF232" s="163"/>
      <c r="AG232" s="163"/>
    </row>
    <row r="233" ht="30.0" customHeight="1">
      <c r="A233" s="151" t="s">
        <v>80</v>
      </c>
      <c r="B233" s="152" t="s">
        <v>456</v>
      </c>
      <c r="C233" s="222" t="s">
        <v>457</v>
      </c>
      <c r="D233" s="154"/>
      <c r="E233" s="155"/>
      <c r="F233" s="156"/>
      <c r="G233" s="157">
        <f t="shared" si="446"/>
        <v>0</v>
      </c>
      <c r="H233" s="155"/>
      <c r="I233" s="156"/>
      <c r="J233" s="157">
        <f t="shared" si="447"/>
        <v>0</v>
      </c>
      <c r="K233" s="155"/>
      <c r="L233" s="156"/>
      <c r="M233" s="157">
        <f t="shared" si="448"/>
        <v>0</v>
      </c>
      <c r="N233" s="155"/>
      <c r="O233" s="156"/>
      <c r="P233" s="157">
        <f t="shared" si="449"/>
        <v>0</v>
      </c>
      <c r="Q233" s="155"/>
      <c r="R233" s="156"/>
      <c r="S233" s="157">
        <f t="shared" si="450"/>
        <v>0</v>
      </c>
      <c r="T233" s="155"/>
      <c r="U233" s="156"/>
      <c r="V233" s="157">
        <f t="shared" si="451"/>
        <v>0</v>
      </c>
      <c r="W233" s="170">
        <f t="shared" si="452"/>
        <v>0</v>
      </c>
      <c r="X233" s="159">
        <f t="shared" si="453"/>
        <v>0</v>
      </c>
      <c r="Y233" s="159">
        <f t="shared" si="411"/>
        <v>0</v>
      </c>
      <c r="Z233" s="160" t="str">
        <f t="shared" si="412"/>
        <v>#DIV/0!</v>
      </c>
      <c r="AA233" s="336"/>
      <c r="AB233" s="163"/>
      <c r="AC233" s="163"/>
      <c r="AD233" s="163"/>
      <c r="AE233" s="163"/>
      <c r="AF233" s="163"/>
      <c r="AG233" s="163"/>
    </row>
    <row r="234" ht="30.0" customHeight="1">
      <c r="A234" s="151" t="s">
        <v>80</v>
      </c>
      <c r="B234" s="152" t="s">
        <v>458</v>
      </c>
      <c r="C234" s="222" t="s">
        <v>459</v>
      </c>
      <c r="D234" s="154" t="s">
        <v>206</v>
      </c>
      <c r="E234" s="155">
        <v>2.0</v>
      </c>
      <c r="F234" s="156">
        <v>125.0</v>
      </c>
      <c r="G234" s="157">
        <f t="shared" si="446"/>
        <v>250</v>
      </c>
      <c r="H234" s="155"/>
      <c r="I234" s="156"/>
      <c r="J234" s="157">
        <f t="shared" si="447"/>
        <v>0</v>
      </c>
      <c r="K234" s="155"/>
      <c r="L234" s="156"/>
      <c r="M234" s="157">
        <f t="shared" si="448"/>
        <v>0</v>
      </c>
      <c r="N234" s="155"/>
      <c r="O234" s="156"/>
      <c r="P234" s="157">
        <f t="shared" si="449"/>
        <v>0</v>
      </c>
      <c r="Q234" s="155"/>
      <c r="R234" s="156"/>
      <c r="S234" s="157">
        <f t="shared" si="450"/>
        <v>0</v>
      </c>
      <c r="T234" s="155"/>
      <c r="U234" s="156"/>
      <c r="V234" s="157">
        <f t="shared" si="451"/>
        <v>0</v>
      </c>
      <c r="W234" s="170">
        <f t="shared" si="452"/>
        <v>250</v>
      </c>
      <c r="X234" s="159">
        <f t="shared" si="453"/>
        <v>0</v>
      </c>
      <c r="Y234" s="159">
        <f t="shared" si="411"/>
        <v>250</v>
      </c>
      <c r="Z234" s="160">
        <f t="shared" si="412"/>
        <v>1</v>
      </c>
      <c r="AA234" s="336"/>
      <c r="AB234" s="163"/>
      <c r="AC234" s="163"/>
      <c r="AD234" s="163"/>
      <c r="AE234" s="163"/>
      <c r="AF234" s="163"/>
      <c r="AG234" s="163"/>
    </row>
    <row r="235" ht="30.0" customHeight="1">
      <c r="A235" s="151" t="s">
        <v>80</v>
      </c>
      <c r="B235" s="152" t="s">
        <v>460</v>
      </c>
      <c r="C235" s="227" t="s">
        <v>461</v>
      </c>
      <c r="D235" s="415" t="s">
        <v>196</v>
      </c>
      <c r="E235" s="278">
        <v>1.0</v>
      </c>
      <c r="F235" s="279">
        <v>50000.0</v>
      </c>
      <c r="G235" s="157">
        <f t="shared" si="446"/>
        <v>50000</v>
      </c>
      <c r="H235" s="278">
        <v>1.0</v>
      </c>
      <c r="I235" s="279">
        <v>50000.0</v>
      </c>
      <c r="J235" s="157">
        <f t="shared" si="447"/>
        <v>50000</v>
      </c>
      <c r="K235" s="155"/>
      <c r="L235" s="156"/>
      <c r="M235" s="157">
        <f t="shared" si="448"/>
        <v>0</v>
      </c>
      <c r="N235" s="155"/>
      <c r="O235" s="156"/>
      <c r="P235" s="157">
        <f t="shared" si="449"/>
        <v>0</v>
      </c>
      <c r="Q235" s="155"/>
      <c r="R235" s="156"/>
      <c r="S235" s="157">
        <f t="shared" si="450"/>
        <v>0</v>
      </c>
      <c r="T235" s="155"/>
      <c r="U235" s="156"/>
      <c r="V235" s="157">
        <f t="shared" si="451"/>
        <v>0</v>
      </c>
      <c r="W235" s="170">
        <f t="shared" si="452"/>
        <v>50000</v>
      </c>
      <c r="X235" s="159">
        <f t="shared" si="453"/>
        <v>50000</v>
      </c>
      <c r="Y235" s="159">
        <f t="shared" si="411"/>
        <v>0</v>
      </c>
      <c r="Z235" s="160">
        <f t="shared" si="412"/>
        <v>0</v>
      </c>
      <c r="AA235" s="336"/>
      <c r="AB235" s="162"/>
      <c r="AC235" s="163"/>
      <c r="AD235" s="163"/>
      <c r="AE235" s="163"/>
      <c r="AF235" s="163"/>
      <c r="AG235" s="163"/>
    </row>
    <row r="236" ht="30.0" customHeight="1">
      <c r="A236" s="151" t="s">
        <v>80</v>
      </c>
      <c r="B236" s="152" t="s">
        <v>462</v>
      </c>
      <c r="C236" s="227" t="s">
        <v>463</v>
      </c>
      <c r="D236" s="415" t="s">
        <v>324</v>
      </c>
      <c r="E236" s="278">
        <v>200.0</v>
      </c>
      <c r="F236" s="279">
        <v>12.0</v>
      </c>
      <c r="G236" s="157">
        <f t="shared" si="446"/>
        <v>2400</v>
      </c>
      <c r="H236" s="278">
        <v>200.0</v>
      </c>
      <c r="I236" s="279">
        <v>12.0</v>
      </c>
      <c r="J236" s="157">
        <f t="shared" si="447"/>
        <v>2400</v>
      </c>
      <c r="K236" s="155"/>
      <c r="L236" s="156"/>
      <c r="M236" s="157">
        <f t="shared" si="448"/>
        <v>0</v>
      </c>
      <c r="N236" s="155"/>
      <c r="O236" s="156"/>
      <c r="P236" s="157">
        <f t="shared" si="449"/>
        <v>0</v>
      </c>
      <c r="Q236" s="155"/>
      <c r="R236" s="156"/>
      <c r="S236" s="157">
        <f t="shared" si="450"/>
        <v>0</v>
      </c>
      <c r="T236" s="155"/>
      <c r="U236" s="156"/>
      <c r="V236" s="157">
        <f t="shared" si="451"/>
        <v>0</v>
      </c>
      <c r="W236" s="170">
        <f t="shared" si="452"/>
        <v>2400</v>
      </c>
      <c r="X236" s="159">
        <f t="shared" si="453"/>
        <v>2400</v>
      </c>
      <c r="Y236" s="159">
        <f t="shared" si="411"/>
        <v>0</v>
      </c>
      <c r="Z236" s="160">
        <f t="shared" si="412"/>
        <v>0</v>
      </c>
      <c r="AA236" s="336"/>
      <c r="AB236" s="163"/>
      <c r="AC236" s="163"/>
      <c r="AD236" s="163"/>
      <c r="AE236" s="163"/>
      <c r="AF236" s="163"/>
      <c r="AG236" s="163"/>
    </row>
    <row r="237" ht="30.0" customHeight="1">
      <c r="A237" s="164" t="s">
        <v>80</v>
      </c>
      <c r="B237" s="165" t="s">
        <v>464</v>
      </c>
      <c r="C237" s="354" t="s">
        <v>465</v>
      </c>
      <c r="D237" s="415" t="s">
        <v>324</v>
      </c>
      <c r="E237" s="278">
        <v>50.0</v>
      </c>
      <c r="F237" s="279">
        <v>150.0</v>
      </c>
      <c r="G237" s="169">
        <f t="shared" si="446"/>
        <v>7500</v>
      </c>
      <c r="H237" s="167"/>
      <c r="I237" s="168"/>
      <c r="J237" s="169">
        <f t="shared" si="447"/>
        <v>0</v>
      </c>
      <c r="K237" s="167"/>
      <c r="L237" s="168"/>
      <c r="M237" s="169">
        <f t="shared" si="448"/>
        <v>0</v>
      </c>
      <c r="N237" s="167"/>
      <c r="O237" s="168"/>
      <c r="P237" s="169">
        <f t="shared" si="449"/>
        <v>0</v>
      </c>
      <c r="Q237" s="167"/>
      <c r="R237" s="168"/>
      <c r="S237" s="169">
        <f t="shared" si="450"/>
        <v>0</v>
      </c>
      <c r="T237" s="167"/>
      <c r="U237" s="168"/>
      <c r="V237" s="169">
        <f t="shared" si="451"/>
        <v>0</v>
      </c>
      <c r="W237" s="170">
        <f t="shared" si="452"/>
        <v>7500</v>
      </c>
      <c r="X237" s="200">
        <f t="shared" si="453"/>
        <v>0</v>
      </c>
      <c r="Y237" s="200">
        <f t="shared" si="411"/>
        <v>7500</v>
      </c>
      <c r="Z237" s="280">
        <f t="shared" si="412"/>
        <v>1</v>
      </c>
      <c r="AA237" s="337"/>
      <c r="AB237" s="163"/>
      <c r="AC237" s="163"/>
      <c r="AD237" s="163"/>
      <c r="AE237" s="163"/>
      <c r="AF237" s="163"/>
      <c r="AG237" s="163"/>
    </row>
    <row r="238" ht="30.75" customHeight="1">
      <c r="A238" s="291" t="s">
        <v>80</v>
      </c>
      <c r="B238" s="292" t="s">
        <v>466</v>
      </c>
      <c r="C238" s="335" t="s">
        <v>467</v>
      </c>
      <c r="D238" s="298" t="s">
        <v>196</v>
      </c>
      <c r="E238" s="275">
        <v>1.0</v>
      </c>
      <c r="F238" s="275">
        <v>3000.0</v>
      </c>
      <c r="G238" s="156">
        <f t="shared" si="446"/>
        <v>3000</v>
      </c>
      <c r="H238" s="156">
        <v>1.0</v>
      </c>
      <c r="I238" s="156">
        <v>3000.0</v>
      </c>
      <c r="J238" s="156">
        <f t="shared" si="447"/>
        <v>3000</v>
      </c>
      <c r="K238" s="156"/>
      <c r="L238" s="156"/>
      <c r="M238" s="156">
        <f t="shared" si="448"/>
        <v>0</v>
      </c>
      <c r="N238" s="156"/>
      <c r="O238" s="156"/>
      <c r="P238" s="156">
        <f t="shared" si="449"/>
        <v>0</v>
      </c>
      <c r="Q238" s="156"/>
      <c r="R238" s="156"/>
      <c r="S238" s="156">
        <f t="shared" si="450"/>
        <v>0</v>
      </c>
      <c r="T238" s="156"/>
      <c r="U238" s="156"/>
      <c r="V238" s="156">
        <f t="shared" si="451"/>
        <v>0</v>
      </c>
      <c r="W238" s="294">
        <f t="shared" si="452"/>
        <v>3000</v>
      </c>
      <c r="X238" s="294">
        <f t="shared" si="453"/>
        <v>3000</v>
      </c>
      <c r="Y238" s="294">
        <f t="shared" si="411"/>
        <v>0</v>
      </c>
      <c r="Z238" s="295">
        <f t="shared" si="412"/>
        <v>0</v>
      </c>
      <c r="AA238" s="416"/>
      <c r="AB238" s="9"/>
      <c r="AC238" s="9"/>
      <c r="AD238" s="9"/>
      <c r="AE238" s="9"/>
      <c r="AF238" s="9"/>
      <c r="AG238" s="9"/>
    </row>
    <row r="239" ht="39.0" customHeight="1">
      <c r="A239" s="151" t="s">
        <v>80</v>
      </c>
      <c r="B239" s="152" t="s">
        <v>468</v>
      </c>
      <c r="C239" s="227" t="s">
        <v>469</v>
      </c>
      <c r="D239" s="415" t="s">
        <v>196</v>
      </c>
      <c r="E239" s="278">
        <v>1.0</v>
      </c>
      <c r="F239" s="279">
        <v>10000.0</v>
      </c>
      <c r="G239" s="157">
        <f t="shared" si="446"/>
        <v>10000</v>
      </c>
      <c r="H239" s="278">
        <v>1.0</v>
      </c>
      <c r="I239" s="279">
        <v>10000.0</v>
      </c>
      <c r="J239" s="157">
        <f t="shared" si="447"/>
        <v>10000</v>
      </c>
      <c r="K239" s="269"/>
      <c r="L239" s="269"/>
      <c r="M239" s="269"/>
      <c r="N239" s="269"/>
      <c r="O239" s="269"/>
      <c r="P239" s="269"/>
      <c r="Q239" s="269"/>
      <c r="R239" s="269"/>
      <c r="S239" s="269"/>
      <c r="T239" s="269"/>
      <c r="U239" s="269"/>
      <c r="V239" s="269"/>
      <c r="W239" s="294">
        <f t="shared" si="452"/>
        <v>10000</v>
      </c>
      <c r="X239" s="294">
        <f t="shared" si="453"/>
        <v>10000</v>
      </c>
      <c r="Y239" s="294">
        <f t="shared" si="411"/>
        <v>0</v>
      </c>
      <c r="Z239" s="295">
        <f t="shared" si="412"/>
        <v>0</v>
      </c>
      <c r="AA239" s="425"/>
      <c r="AB239" s="426"/>
      <c r="AC239" s="426"/>
      <c r="AD239" s="426"/>
      <c r="AE239" s="426"/>
      <c r="AF239" s="426"/>
      <c r="AG239" s="426"/>
    </row>
    <row r="240" ht="30.0" customHeight="1">
      <c r="A240" s="151" t="s">
        <v>80</v>
      </c>
      <c r="B240" s="152" t="s">
        <v>470</v>
      </c>
      <c r="C240" s="227" t="s">
        <v>471</v>
      </c>
      <c r="D240" s="415" t="s">
        <v>196</v>
      </c>
      <c r="E240" s="278">
        <v>4.0</v>
      </c>
      <c r="F240" s="279">
        <v>2500.0</v>
      </c>
      <c r="G240" s="157">
        <f t="shared" si="446"/>
        <v>10000</v>
      </c>
      <c r="H240" s="269">
        <v>4.0</v>
      </c>
      <c r="I240" s="269">
        <v>5000.0</v>
      </c>
      <c r="J240" s="269">
        <f t="shared" si="447"/>
        <v>20000</v>
      </c>
      <c r="K240" s="269"/>
      <c r="L240" s="269"/>
      <c r="M240" s="269"/>
      <c r="N240" s="269"/>
      <c r="O240" s="269"/>
      <c r="P240" s="269"/>
      <c r="Q240" s="269"/>
      <c r="R240" s="269"/>
      <c r="S240" s="269"/>
      <c r="T240" s="269"/>
      <c r="U240" s="269"/>
      <c r="V240" s="269"/>
      <c r="W240" s="294">
        <f t="shared" si="452"/>
        <v>10000</v>
      </c>
      <c r="X240" s="294">
        <f t="shared" si="453"/>
        <v>20000</v>
      </c>
      <c r="Y240" s="294">
        <f t="shared" si="411"/>
        <v>-10000</v>
      </c>
      <c r="Z240" s="295">
        <f t="shared" si="412"/>
        <v>-1</v>
      </c>
      <c r="AA240" s="425"/>
      <c r="AB240" s="426"/>
      <c r="AC240" s="426"/>
      <c r="AD240" s="426"/>
      <c r="AE240" s="426"/>
      <c r="AF240" s="426"/>
      <c r="AG240" s="426"/>
    </row>
    <row r="241" ht="42.0" customHeight="1">
      <c r="A241" s="151"/>
      <c r="B241" s="152"/>
      <c r="C241" s="427" t="s">
        <v>472</v>
      </c>
      <c r="D241" s="154"/>
      <c r="E241" s="155"/>
      <c r="F241" s="156"/>
      <c r="G241" s="428"/>
      <c r="H241" s="269"/>
      <c r="I241" s="269"/>
      <c r="J241" s="269"/>
      <c r="K241" s="269"/>
      <c r="L241" s="269"/>
      <c r="M241" s="269"/>
      <c r="N241" s="269"/>
      <c r="O241" s="269"/>
      <c r="P241" s="269"/>
      <c r="Q241" s="269"/>
      <c r="R241" s="269"/>
      <c r="S241" s="269"/>
      <c r="T241" s="269"/>
      <c r="U241" s="269"/>
      <c r="V241" s="269"/>
      <c r="W241" s="294">
        <f t="shared" si="452"/>
        <v>0</v>
      </c>
      <c r="X241" s="294">
        <f t="shared" si="453"/>
        <v>0</v>
      </c>
      <c r="Y241" s="294">
        <f t="shared" si="411"/>
        <v>0</v>
      </c>
      <c r="Z241" s="295" t="str">
        <f t="shared" si="412"/>
        <v>#DIV/0!</v>
      </c>
      <c r="AA241" s="425"/>
      <c r="AB241" s="426"/>
      <c r="AC241" s="426"/>
      <c r="AD241" s="426"/>
      <c r="AE241" s="426"/>
      <c r="AF241" s="426"/>
      <c r="AG241" s="426"/>
    </row>
    <row r="242" ht="30.0" customHeight="1">
      <c r="A242" s="151"/>
      <c r="B242" s="152"/>
      <c r="C242" s="429" t="s">
        <v>473</v>
      </c>
      <c r="D242" s="154"/>
      <c r="E242" s="155"/>
      <c r="F242" s="156"/>
      <c r="G242" s="428"/>
      <c r="H242" s="269"/>
      <c r="I242" s="269"/>
      <c r="J242" s="269"/>
      <c r="K242" s="269"/>
      <c r="L242" s="269"/>
      <c r="M242" s="269"/>
      <c r="N242" s="269"/>
      <c r="O242" s="269"/>
      <c r="P242" s="269"/>
      <c r="Q242" s="269"/>
      <c r="R242" s="269"/>
      <c r="S242" s="269"/>
      <c r="T242" s="269"/>
      <c r="U242" s="269"/>
      <c r="V242" s="269"/>
      <c r="W242" s="294">
        <f t="shared" si="452"/>
        <v>0</v>
      </c>
      <c r="X242" s="294">
        <f t="shared" si="453"/>
        <v>0</v>
      </c>
      <c r="Y242" s="294">
        <f t="shared" si="411"/>
        <v>0</v>
      </c>
      <c r="Z242" s="295" t="str">
        <f t="shared" si="412"/>
        <v>#DIV/0!</v>
      </c>
      <c r="AA242" s="425"/>
      <c r="AB242" s="426"/>
      <c r="AC242" s="426"/>
      <c r="AD242" s="426"/>
      <c r="AE242" s="426"/>
      <c r="AF242" s="426"/>
      <c r="AG242" s="426"/>
    </row>
    <row r="243" ht="30.0" customHeight="1">
      <c r="A243" s="151" t="s">
        <v>80</v>
      </c>
      <c r="B243" s="152" t="s">
        <v>468</v>
      </c>
      <c r="C243" s="227" t="s">
        <v>474</v>
      </c>
      <c r="D243" s="415" t="s">
        <v>196</v>
      </c>
      <c r="E243" s="278">
        <v>10.0</v>
      </c>
      <c r="F243" s="279">
        <v>3000.0</v>
      </c>
      <c r="G243" s="157">
        <f t="shared" ref="G243:G246" si="454">E243*F243</f>
        <v>30000</v>
      </c>
      <c r="H243" s="278">
        <v>10.0</v>
      </c>
      <c r="I243" s="279">
        <v>3000.0</v>
      </c>
      <c r="J243" s="157">
        <f>H243*I243</f>
        <v>30000</v>
      </c>
      <c r="K243" s="269"/>
      <c r="L243" s="269"/>
      <c r="M243" s="269"/>
      <c r="N243" s="269"/>
      <c r="O243" s="269"/>
      <c r="P243" s="269"/>
      <c r="Q243" s="269"/>
      <c r="R243" s="269"/>
      <c r="S243" s="269"/>
      <c r="T243" s="269"/>
      <c r="U243" s="269"/>
      <c r="V243" s="269"/>
      <c r="W243" s="294">
        <f t="shared" si="452"/>
        <v>30000</v>
      </c>
      <c r="X243" s="294">
        <f t="shared" si="453"/>
        <v>30000</v>
      </c>
      <c r="Y243" s="294">
        <f t="shared" si="411"/>
        <v>0</v>
      </c>
      <c r="Z243" s="295">
        <f t="shared" si="412"/>
        <v>0</v>
      </c>
      <c r="AA243" s="425"/>
      <c r="AB243" s="426"/>
      <c r="AC243" s="426"/>
      <c r="AD243" s="426"/>
      <c r="AE243" s="426"/>
      <c r="AF243" s="426"/>
      <c r="AG243" s="426"/>
    </row>
    <row r="244" ht="30.0" customHeight="1">
      <c r="A244" s="151" t="s">
        <v>80</v>
      </c>
      <c r="B244" s="152" t="s">
        <v>470</v>
      </c>
      <c r="C244" s="227" t="s">
        <v>475</v>
      </c>
      <c r="D244" s="415" t="s">
        <v>196</v>
      </c>
      <c r="E244" s="278">
        <v>1.0</v>
      </c>
      <c r="F244" s="279">
        <v>18000.0</v>
      </c>
      <c r="G244" s="157">
        <f t="shared" si="454"/>
        <v>18000</v>
      </c>
      <c r="H244" s="269">
        <f t="shared" ref="H244:J244" si="455">E244</f>
        <v>1</v>
      </c>
      <c r="I244" s="269">
        <f t="shared" si="455"/>
        <v>18000</v>
      </c>
      <c r="J244" s="269">
        <f t="shared" si="455"/>
        <v>18000</v>
      </c>
      <c r="K244" s="269"/>
      <c r="L244" s="269"/>
      <c r="M244" s="269"/>
      <c r="N244" s="269"/>
      <c r="O244" s="269"/>
      <c r="P244" s="269"/>
      <c r="Q244" s="269"/>
      <c r="R244" s="269"/>
      <c r="S244" s="269"/>
      <c r="T244" s="269"/>
      <c r="U244" s="269"/>
      <c r="V244" s="269"/>
      <c r="W244" s="294">
        <f t="shared" si="452"/>
        <v>18000</v>
      </c>
      <c r="X244" s="294">
        <f t="shared" si="453"/>
        <v>18000</v>
      </c>
      <c r="Y244" s="294">
        <f t="shared" si="411"/>
        <v>0</v>
      </c>
      <c r="Z244" s="295">
        <f t="shared" si="412"/>
        <v>0</v>
      </c>
      <c r="AA244" s="425"/>
      <c r="AB244" s="426"/>
      <c r="AC244" s="426"/>
      <c r="AD244" s="426"/>
      <c r="AE244" s="426"/>
      <c r="AF244" s="426"/>
      <c r="AG244" s="426"/>
    </row>
    <row r="245" ht="30.0" customHeight="1">
      <c r="A245" s="151" t="s">
        <v>80</v>
      </c>
      <c r="B245" s="152" t="s">
        <v>476</v>
      </c>
      <c r="C245" s="227" t="s">
        <v>477</v>
      </c>
      <c r="D245" s="415" t="s">
        <v>196</v>
      </c>
      <c r="E245" s="278">
        <v>1.0</v>
      </c>
      <c r="F245" s="279">
        <v>18000.0</v>
      </c>
      <c r="G245" s="157">
        <f t="shared" si="454"/>
        <v>18000</v>
      </c>
      <c r="H245" s="278">
        <v>1.0</v>
      </c>
      <c r="I245" s="279">
        <v>18000.0</v>
      </c>
      <c r="J245" s="157">
        <f t="shared" ref="J245:J246" si="456">H245*I245</f>
        <v>18000</v>
      </c>
      <c r="K245" s="269"/>
      <c r="L245" s="269"/>
      <c r="M245" s="269"/>
      <c r="N245" s="269"/>
      <c r="O245" s="269"/>
      <c r="P245" s="269"/>
      <c r="Q245" s="269"/>
      <c r="R245" s="269"/>
      <c r="S245" s="269"/>
      <c r="T245" s="269"/>
      <c r="U245" s="269"/>
      <c r="V245" s="269"/>
      <c r="W245" s="294">
        <f t="shared" si="452"/>
        <v>18000</v>
      </c>
      <c r="X245" s="294">
        <f t="shared" si="453"/>
        <v>18000</v>
      </c>
      <c r="Y245" s="294">
        <f t="shared" si="411"/>
        <v>0</v>
      </c>
      <c r="Z245" s="295">
        <f t="shared" si="412"/>
        <v>0</v>
      </c>
      <c r="AA245" s="425"/>
      <c r="AB245" s="426"/>
      <c r="AC245" s="426"/>
      <c r="AD245" s="426"/>
      <c r="AE245" s="426"/>
      <c r="AF245" s="426"/>
      <c r="AG245" s="426"/>
    </row>
    <row r="246" ht="30.0" customHeight="1">
      <c r="A246" s="151" t="s">
        <v>80</v>
      </c>
      <c r="B246" s="152" t="s">
        <v>478</v>
      </c>
      <c r="C246" s="227" t="s">
        <v>479</v>
      </c>
      <c r="D246" s="415" t="s">
        <v>196</v>
      </c>
      <c r="E246" s="278">
        <v>1.0</v>
      </c>
      <c r="F246" s="279">
        <v>30000.0</v>
      </c>
      <c r="G246" s="169">
        <f t="shared" si="454"/>
        <v>30000</v>
      </c>
      <c r="H246" s="278">
        <v>1.0</v>
      </c>
      <c r="I246" s="279">
        <v>30000.0</v>
      </c>
      <c r="J246" s="169">
        <f t="shared" si="456"/>
        <v>30000</v>
      </c>
      <c r="K246" s="269"/>
      <c r="L246" s="269"/>
      <c r="M246" s="269"/>
      <c r="N246" s="269"/>
      <c r="O246" s="269"/>
      <c r="P246" s="269"/>
      <c r="Q246" s="269"/>
      <c r="R246" s="269"/>
      <c r="S246" s="269"/>
      <c r="T246" s="269"/>
      <c r="U246" s="269"/>
      <c r="V246" s="269"/>
      <c r="W246" s="294">
        <f t="shared" si="452"/>
        <v>30000</v>
      </c>
      <c r="X246" s="294">
        <f t="shared" si="453"/>
        <v>30000</v>
      </c>
      <c r="Y246" s="294">
        <f t="shared" si="411"/>
        <v>0</v>
      </c>
      <c r="Z246" s="295">
        <f t="shared" si="412"/>
        <v>0</v>
      </c>
      <c r="AA246" s="425"/>
      <c r="AB246" s="426"/>
      <c r="AC246" s="426"/>
      <c r="AD246" s="426"/>
      <c r="AE246" s="426"/>
      <c r="AF246" s="426"/>
      <c r="AG246" s="426"/>
    </row>
    <row r="247" ht="30.0" customHeight="1">
      <c r="A247" s="151"/>
      <c r="B247" s="152"/>
      <c r="C247" s="430" t="s">
        <v>480</v>
      </c>
      <c r="D247" s="154"/>
      <c r="E247" s="155"/>
      <c r="F247" s="156"/>
      <c r="G247" s="428"/>
      <c r="H247" s="269"/>
      <c r="I247" s="269"/>
      <c r="J247" s="269"/>
      <c r="K247" s="269"/>
      <c r="L247" s="269"/>
      <c r="M247" s="269"/>
      <c r="N247" s="269"/>
      <c r="O247" s="269"/>
      <c r="P247" s="269"/>
      <c r="Q247" s="269"/>
      <c r="R247" s="269"/>
      <c r="S247" s="269"/>
      <c r="T247" s="269"/>
      <c r="U247" s="269"/>
      <c r="V247" s="269"/>
      <c r="W247" s="294">
        <f t="shared" si="452"/>
        <v>0</v>
      </c>
      <c r="X247" s="294">
        <f t="shared" si="453"/>
        <v>0</v>
      </c>
      <c r="Y247" s="294">
        <f t="shared" si="411"/>
        <v>0</v>
      </c>
      <c r="Z247" s="295" t="str">
        <f t="shared" si="412"/>
        <v>#DIV/0!</v>
      </c>
      <c r="AA247" s="425"/>
      <c r="AB247" s="426"/>
      <c r="AC247" s="426"/>
      <c r="AD247" s="426"/>
      <c r="AE247" s="426"/>
      <c r="AF247" s="426"/>
      <c r="AG247" s="426"/>
    </row>
    <row r="248" ht="30.0" customHeight="1">
      <c r="A248" s="164" t="s">
        <v>80</v>
      </c>
      <c r="B248" s="165" t="s">
        <v>481</v>
      </c>
      <c r="C248" s="227" t="s">
        <v>482</v>
      </c>
      <c r="D248" s="415" t="s">
        <v>196</v>
      </c>
      <c r="E248" s="278">
        <v>1.0</v>
      </c>
      <c r="F248" s="279">
        <v>3000.0</v>
      </c>
      <c r="G248" s="169">
        <f t="shared" ref="G248:G253" si="457">E248*F248</f>
        <v>3000</v>
      </c>
      <c r="H248" s="278">
        <v>1.0</v>
      </c>
      <c r="I248" s="279">
        <v>3000.0</v>
      </c>
      <c r="J248" s="169">
        <f t="shared" ref="J248:J249" si="458">H248*I248</f>
        <v>3000</v>
      </c>
      <c r="K248" s="269"/>
      <c r="L248" s="269"/>
      <c r="M248" s="269"/>
      <c r="N248" s="269"/>
      <c r="O248" s="269"/>
      <c r="P248" s="269"/>
      <c r="Q248" s="269"/>
      <c r="R248" s="269"/>
      <c r="S248" s="269"/>
      <c r="T248" s="269"/>
      <c r="U248" s="269"/>
      <c r="V248" s="269"/>
      <c r="W248" s="294">
        <f t="shared" si="452"/>
        <v>3000</v>
      </c>
      <c r="X248" s="294">
        <f t="shared" si="453"/>
        <v>3000</v>
      </c>
      <c r="Y248" s="294">
        <f t="shared" si="411"/>
        <v>0</v>
      </c>
      <c r="Z248" s="295">
        <f t="shared" si="412"/>
        <v>0</v>
      </c>
      <c r="AA248" s="425"/>
      <c r="AB248" s="426"/>
      <c r="AC248" s="426"/>
      <c r="AD248" s="426"/>
      <c r="AE248" s="426"/>
      <c r="AF248" s="426"/>
      <c r="AG248" s="426"/>
    </row>
    <row r="249" ht="30.0" customHeight="1">
      <c r="A249" s="164" t="s">
        <v>80</v>
      </c>
      <c r="B249" s="165" t="s">
        <v>483</v>
      </c>
      <c r="C249" s="227" t="s">
        <v>484</v>
      </c>
      <c r="D249" s="415" t="s">
        <v>196</v>
      </c>
      <c r="E249" s="278">
        <v>1.0</v>
      </c>
      <c r="F249" s="279">
        <v>15000.0</v>
      </c>
      <c r="G249" s="169">
        <f t="shared" si="457"/>
        <v>15000</v>
      </c>
      <c r="H249" s="278">
        <v>1.0</v>
      </c>
      <c r="I249" s="279">
        <v>15000.0</v>
      </c>
      <c r="J249" s="169">
        <f t="shared" si="458"/>
        <v>15000</v>
      </c>
      <c r="K249" s="269"/>
      <c r="L249" s="269"/>
      <c r="M249" s="269"/>
      <c r="N249" s="269"/>
      <c r="O249" s="269"/>
      <c r="P249" s="269"/>
      <c r="Q249" s="269"/>
      <c r="R249" s="269"/>
      <c r="S249" s="269"/>
      <c r="T249" s="269"/>
      <c r="U249" s="269"/>
      <c r="V249" s="269"/>
      <c r="W249" s="294">
        <f t="shared" si="452"/>
        <v>15000</v>
      </c>
      <c r="X249" s="294">
        <f t="shared" si="453"/>
        <v>15000</v>
      </c>
      <c r="Y249" s="294">
        <f t="shared" si="411"/>
        <v>0</v>
      </c>
      <c r="Z249" s="295">
        <f t="shared" si="412"/>
        <v>0</v>
      </c>
      <c r="AA249" s="425"/>
      <c r="AB249" s="426"/>
      <c r="AC249" s="426"/>
      <c r="AD249" s="426"/>
      <c r="AE249" s="426"/>
      <c r="AF249" s="426"/>
      <c r="AG249" s="426"/>
    </row>
    <row r="250" ht="30.0" customHeight="1">
      <c r="A250" s="164"/>
      <c r="B250" s="165"/>
      <c r="C250" s="430" t="s">
        <v>485</v>
      </c>
      <c r="D250" s="277"/>
      <c r="E250" s="278"/>
      <c r="F250" s="279"/>
      <c r="G250" s="169">
        <f t="shared" si="457"/>
        <v>0</v>
      </c>
      <c r="H250" s="269"/>
      <c r="I250" s="269"/>
      <c r="J250" s="269"/>
      <c r="K250" s="269"/>
      <c r="L250" s="269"/>
      <c r="M250" s="269"/>
      <c r="N250" s="269"/>
      <c r="O250" s="269"/>
      <c r="P250" s="269"/>
      <c r="Q250" s="269"/>
      <c r="R250" s="269"/>
      <c r="S250" s="269"/>
      <c r="T250" s="269"/>
      <c r="U250" s="269"/>
      <c r="V250" s="269"/>
      <c r="W250" s="294">
        <f t="shared" si="452"/>
        <v>0</v>
      </c>
      <c r="X250" s="294">
        <f t="shared" si="453"/>
        <v>0</v>
      </c>
      <c r="Y250" s="294">
        <f t="shared" si="411"/>
        <v>0</v>
      </c>
      <c r="Z250" s="295" t="str">
        <f t="shared" si="412"/>
        <v>#DIV/0!</v>
      </c>
      <c r="AA250" s="425"/>
      <c r="AB250" s="426"/>
      <c r="AC250" s="426"/>
      <c r="AD250" s="426"/>
      <c r="AE250" s="426"/>
      <c r="AF250" s="426"/>
      <c r="AG250" s="426"/>
    </row>
    <row r="251" ht="30.0" customHeight="1">
      <c r="A251" s="164" t="s">
        <v>80</v>
      </c>
      <c r="B251" s="165" t="s">
        <v>486</v>
      </c>
      <c r="C251" s="227" t="s">
        <v>487</v>
      </c>
      <c r="D251" s="415" t="s">
        <v>196</v>
      </c>
      <c r="E251" s="278">
        <v>2.0</v>
      </c>
      <c r="F251" s="279">
        <v>20000.0</v>
      </c>
      <c r="G251" s="169">
        <f t="shared" si="457"/>
        <v>40000</v>
      </c>
      <c r="H251" s="278">
        <v>2.0</v>
      </c>
      <c r="I251" s="279">
        <v>20000.0</v>
      </c>
      <c r="J251" s="169">
        <f t="shared" ref="J251:J253" si="459">H251*I251</f>
        <v>40000</v>
      </c>
      <c r="K251" s="269"/>
      <c r="L251" s="269"/>
      <c r="M251" s="269"/>
      <c r="N251" s="269"/>
      <c r="O251" s="269"/>
      <c r="P251" s="269"/>
      <c r="Q251" s="269"/>
      <c r="R251" s="269"/>
      <c r="S251" s="269"/>
      <c r="T251" s="269"/>
      <c r="U251" s="269"/>
      <c r="V251" s="269"/>
      <c r="W251" s="294">
        <f t="shared" si="452"/>
        <v>40000</v>
      </c>
      <c r="X251" s="294">
        <f t="shared" si="453"/>
        <v>40000</v>
      </c>
      <c r="Y251" s="294">
        <f t="shared" si="411"/>
        <v>0</v>
      </c>
      <c r="Z251" s="295">
        <f t="shared" si="412"/>
        <v>0</v>
      </c>
      <c r="AA251" s="425"/>
      <c r="AB251" s="426"/>
      <c r="AC251" s="426"/>
      <c r="AD251" s="426"/>
      <c r="AE251" s="426"/>
      <c r="AF251" s="426"/>
      <c r="AG251" s="426"/>
    </row>
    <row r="252" ht="30.0" customHeight="1">
      <c r="A252" s="164" t="s">
        <v>80</v>
      </c>
      <c r="B252" s="165" t="s">
        <v>488</v>
      </c>
      <c r="C252" s="227" t="s">
        <v>489</v>
      </c>
      <c r="D252" s="415" t="s">
        <v>196</v>
      </c>
      <c r="E252" s="278">
        <v>1.0</v>
      </c>
      <c r="F252" s="279">
        <v>10000.0</v>
      </c>
      <c r="G252" s="169">
        <f t="shared" si="457"/>
        <v>10000</v>
      </c>
      <c r="H252" s="278">
        <v>1.0</v>
      </c>
      <c r="I252" s="279">
        <v>10000.0</v>
      </c>
      <c r="J252" s="169">
        <f t="shared" si="459"/>
        <v>10000</v>
      </c>
      <c r="K252" s="269"/>
      <c r="L252" s="269"/>
      <c r="M252" s="269"/>
      <c r="N252" s="269"/>
      <c r="O252" s="269"/>
      <c r="P252" s="269"/>
      <c r="Q252" s="269"/>
      <c r="R252" s="269"/>
      <c r="S252" s="269"/>
      <c r="T252" s="269"/>
      <c r="U252" s="269"/>
      <c r="V252" s="269"/>
      <c r="W252" s="294">
        <f t="shared" si="452"/>
        <v>10000</v>
      </c>
      <c r="X252" s="294">
        <f t="shared" si="453"/>
        <v>10000</v>
      </c>
      <c r="Y252" s="294">
        <f t="shared" si="411"/>
        <v>0</v>
      </c>
      <c r="Z252" s="295">
        <f t="shared" si="412"/>
        <v>0</v>
      </c>
      <c r="AA252" s="425"/>
      <c r="AB252" s="426"/>
      <c r="AC252" s="426"/>
      <c r="AD252" s="426"/>
      <c r="AE252" s="426"/>
      <c r="AF252" s="426"/>
      <c r="AG252" s="426"/>
    </row>
    <row r="253" ht="30.0" customHeight="1">
      <c r="A253" s="164" t="s">
        <v>80</v>
      </c>
      <c r="B253" s="165" t="s">
        <v>490</v>
      </c>
      <c r="C253" s="227" t="s">
        <v>491</v>
      </c>
      <c r="D253" s="415" t="s">
        <v>196</v>
      </c>
      <c r="E253" s="278">
        <v>2.0</v>
      </c>
      <c r="F253" s="279">
        <v>2500.0</v>
      </c>
      <c r="G253" s="169">
        <f t="shared" si="457"/>
        <v>5000</v>
      </c>
      <c r="H253" s="269">
        <v>1.0</v>
      </c>
      <c r="I253" s="269">
        <v>12633.2</v>
      </c>
      <c r="J253" s="269">
        <f t="shared" si="459"/>
        <v>12633.2</v>
      </c>
      <c r="K253" s="269"/>
      <c r="L253" s="269"/>
      <c r="M253" s="269"/>
      <c r="N253" s="269"/>
      <c r="O253" s="269"/>
      <c r="P253" s="269"/>
      <c r="Q253" s="269"/>
      <c r="R253" s="269"/>
      <c r="S253" s="269"/>
      <c r="T253" s="269"/>
      <c r="U253" s="269"/>
      <c r="V253" s="269"/>
      <c r="W253" s="294">
        <f t="shared" si="452"/>
        <v>5000</v>
      </c>
      <c r="X253" s="294">
        <f t="shared" si="453"/>
        <v>12633.2</v>
      </c>
      <c r="Y253" s="294">
        <f t="shared" si="411"/>
        <v>-7633.2</v>
      </c>
      <c r="Z253" s="295">
        <f t="shared" si="412"/>
        <v>-1.52664</v>
      </c>
      <c r="AA253" s="425"/>
      <c r="AB253" s="426"/>
      <c r="AC253" s="426"/>
      <c r="AD253" s="426"/>
      <c r="AE253" s="426"/>
      <c r="AF253" s="426"/>
      <c r="AG253" s="426"/>
    </row>
    <row r="254" ht="30.0" customHeight="1">
      <c r="A254" s="164"/>
      <c r="B254" s="165"/>
      <c r="C254" s="430" t="s">
        <v>492</v>
      </c>
      <c r="D254" s="277"/>
      <c r="E254" s="278"/>
      <c r="F254" s="279"/>
      <c r="G254" s="169"/>
      <c r="H254" s="269"/>
      <c r="I254" s="269"/>
      <c r="J254" s="269"/>
      <c r="K254" s="269"/>
      <c r="L254" s="269"/>
      <c r="M254" s="269"/>
      <c r="N254" s="269"/>
      <c r="O254" s="269"/>
      <c r="P254" s="269"/>
      <c r="Q254" s="269"/>
      <c r="R254" s="269"/>
      <c r="S254" s="269"/>
      <c r="T254" s="269"/>
      <c r="U254" s="269"/>
      <c r="V254" s="269"/>
      <c r="W254" s="294">
        <f t="shared" si="452"/>
        <v>0</v>
      </c>
      <c r="X254" s="294">
        <f t="shared" si="453"/>
        <v>0</v>
      </c>
      <c r="Y254" s="294">
        <f t="shared" si="411"/>
        <v>0</v>
      </c>
      <c r="Z254" s="295" t="str">
        <f t="shared" si="412"/>
        <v>#DIV/0!</v>
      </c>
      <c r="AA254" s="425"/>
      <c r="AB254" s="426"/>
      <c r="AC254" s="426"/>
      <c r="AD254" s="426"/>
      <c r="AE254" s="426"/>
      <c r="AF254" s="426"/>
      <c r="AG254" s="426"/>
    </row>
    <row r="255" ht="30.0" customHeight="1">
      <c r="A255" s="164" t="s">
        <v>80</v>
      </c>
      <c r="B255" s="165" t="s">
        <v>493</v>
      </c>
      <c r="C255" s="227" t="s">
        <v>494</v>
      </c>
      <c r="D255" s="415" t="s">
        <v>196</v>
      </c>
      <c r="E255" s="431">
        <v>1.0</v>
      </c>
      <c r="F255" s="432">
        <v>10000.0</v>
      </c>
      <c r="G255" s="169">
        <f t="shared" ref="G255:G256" si="460">E255*F255</f>
        <v>10000</v>
      </c>
      <c r="H255" s="431">
        <v>1.0</v>
      </c>
      <c r="I255" s="432">
        <v>10000.0</v>
      </c>
      <c r="J255" s="169">
        <f t="shared" ref="J255:J256" si="461">H255*I255</f>
        <v>10000</v>
      </c>
      <c r="K255" s="269"/>
      <c r="L255" s="269"/>
      <c r="M255" s="269"/>
      <c r="N255" s="269"/>
      <c r="O255" s="269"/>
      <c r="P255" s="269"/>
      <c r="Q255" s="269"/>
      <c r="R255" s="269"/>
      <c r="S255" s="269"/>
      <c r="T255" s="269"/>
      <c r="U255" s="269"/>
      <c r="V255" s="269"/>
      <c r="W255" s="294">
        <f t="shared" si="452"/>
        <v>10000</v>
      </c>
      <c r="X255" s="294">
        <f t="shared" si="453"/>
        <v>10000</v>
      </c>
      <c r="Y255" s="294">
        <f t="shared" si="411"/>
        <v>0</v>
      </c>
      <c r="Z255" s="295">
        <f t="shared" si="412"/>
        <v>0</v>
      </c>
      <c r="AA255" s="425"/>
      <c r="AB255" s="426"/>
      <c r="AC255" s="426"/>
      <c r="AD255" s="426"/>
      <c r="AE255" s="426"/>
      <c r="AF255" s="426"/>
      <c r="AG255" s="426"/>
    </row>
    <row r="256" ht="55.5" customHeight="1">
      <c r="A256" s="164" t="s">
        <v>80</v>
      </c>
      <c r="B256" s="165" t="s">
        <v>495</v>
      </c>
      <c r="C256" s="227" t="s">
        <v>496</v>
      </c>
      <c r="D256" s="415" t="s">
        <v>196</v>
      </c>
      <c r="E256" s="278">
        <v>1.0</v>
      </c>
      <c r="F256" s="279">
        <v>40000.0</v>
      </c>
      <c r="G256" s="169">
        <f t="shared" si="460"/>
        <v>40000</v>
      </c>
      <c r="H256" s="278">
        <v>1.0</v>
      </c>
      <c r="I256" s="279">
        <v>40000.0</v>
      </c>
      <c r="J256" s="169">
        <f t="shared" si="461"/>
        <v>40000</v>
      </c>
      <c r="K256" s="269"/>
      <c r="L256" s="269"/>
      <c r="M256" s="269"/>
      <c r="N256" s="269"/>
      <c r="O256" s="269"/>
      <c r="P256" s="269"/>
      <c r="Q256" s="269"/>
      <c r="R256" s="269"/>
      <c r="S256" s="269"/>
      <c r="T256" s="269"/>
      <c r="U256" s="269"/>
      <c r="V256" s="269"/>
      <c r="W256" s="294">
        <f t="shared" si="452"/>
        <v>40000</v>
      </c>
      <c r="X256" s="294">
        <f t="shared" si="453"/>
        <v>40000</v>
      </c>
      <c r="Y256" s="294">
        <f t="shared" si="411"/>
        <v>0</v>
      </c>
      <c r="Z256" s="295">
        <f t="shared" si="412"/>
        <v>0</v>
      </c>
      <c r="AA256" s="425"/>
      <c r="AB256" s="426"/>
      <c r="AC256" s="426"/>
      <c r="AD256" s="426"/>
      <c r="AE256" s="426"/>
      <c r="AF256" s="426"/>
      <c r="AG256" s="426"/>
    </row>
    <row r="257" ht="30.0" customHeight="1">
      <c r="A257" s="164"/>
      <c r="B257" s="165"/>
      <c r="C257" s="427" t="s">
        <v>497</v>
      </c>
      <c r="D257" s="277"/>
      <c r="E257" s="278"/>
      <c r="F257" s="279"/>
      <c r="G257" s="169"/>
      <c r="H257" s="269"/>
      <c r="I257" s="269"/>
      <c r="J257" s="269"/>
      <c r="K257" s="269"/>
      <c r="L257" s="269"/>
      <c r="M257" s="269"/>
      <c r="N257" s="269"/>
      <c r="O257" s="269"/>
      <c r="P257" s="269"/>
      <c r="Q257" s="269"/>
      <c r="R257" s="269"/>
      <c r="S257" s="269"/>
      <c r="T257" s="269"/>
      <c r="U257" s="269"/>
      <c r="V257" s="269"/>
      <c r="W257" s="294">
        <f t="shared" si="452"/>
        <v>0</v>
      </c>
      <c r="X257" s="294">
        <f t="shared" si="453"/>
        <v>0</v>
      </c>
      <c r="Y257" s="294">
        <f t="shared" si="411"/>
        <v>0</v>
      </c>
      <c r="Z257" s="295" t="str">
        <f t="shared" si="412"/>
        <v>#DIV/0!</v>
      </c>
      <c r="AA257" s="425"/>
      <c r="AB257" s="426"/>
      <c r="AC257" s="426"/>
      <c r="AD257" s="426"/>
      <c r="AE257" s="426"/>
      <c r="AF257" s="426"/>
      <c r="AG257" s="426"/>
    </row>
    <row r="258" ht="30.0" customHeight="1">
      <c r="A258" s="164" t="s">
        <v>80</v>
      </c>
      <c r="B258" s="165" t="s">
        <v>498</v>
      </c>
      <c r="C258" s="227" t="s">
        <v>499</v>
      </c>
      <c r="D258" s="415" t="s">
        <v>196</v>
      </c>
      <c r="E258" s="278">
        <v>1.0</v>
      </c>
      <c r="F258" s="279">
        <v>22000.0</v>
      </c>
      <c r="G258" s="169">
        <f t="shared" ref="G258:G261" si="462">E258*F258</f>
        <v>22000</v>
      </c>
      <c r="H258" s="278">
        <v>1.0</v>
      </c>
      <c r="I258" s="279">
        <v>22000.0</v>
      </c>
      <c r="J258" s="169">
        <f t="shared" ref="J258:J261" si="463">H258*I258</f>
        <v>22000</v>
      </c>
      <c r="K258" s="269"/>
      <c r="L258" s="269"/>
      <c r="M258" s="269"/>
      <c r="N258" s="269"/>
      <c r="O258" s="269"/>
      <c r="P258" s="269"/>
      <c r="Q258" s="269"/>
      <c r="R258" s="269"/>
      <c r="S258" s="269"/>
      <c r="T258" s="269"/>
      <c r="U258" s="269"/>
      <c r="V258" s="269"/>
      <c r="W258" s="294">
        <f t="shared" si="452"/>
        <v>22000</v>
      </c>
      <c r="X258" s="294">
        <f t="shared" si="453"/>
        <v>22000</v>
      </c>
      <c r="Y258" s="294">
        <f t="shared" si="411"/>
        <v>0</v>
      </c>
      <c r="Z258" s="295">
        <f t="shared" si="412"/>
        <v>0</v>
      </c>
      <c r="AA258" s="425"/>
      <c r="AB258" s="426"/>
      <c r="AC258" s="426"/>
      <c r="AD258" s="426"/>
      <c r="AE258" s="426"/>
      <c r="AF258" s="426"/>
      <c r="AG258" s="426"/>
    </row>
    <row r="259" ht="30.0" customHeight="1">
      <c r="A259" s="164" t="s">
        <v>80</v>
      </c>
      <c r="B259" s="165" t="s">
        <v>500</v>
      </c>
      <c r="C259" s="227" t="s">
        <v>501</v>
      </c>
      <c r="D259" s="415" t="s">
        <v>196</v>
      </c>
      <c r="E259" s="278">
        <v>1.0</v>
      </c>
      <c r="F259" s="279">
        <v>15000.0</v>
      </c>
      <c r="G259" s="169">
        <f t="shared" si="462"/>
        <v>15000</v>
      </c>
      <c r="H259" s="278">
        <v>1.0</v>
      </c>
      <c r="I259" s="279">
        <v>15000.0</v>
      </c>
      <c r="J259" s="169">
        <f t="shared" si="463"/>
        <v>15000</v>
      </c>
      <c r="K259" s="269"/>
      <c r="L259" s="269"/>
      <c r="M259" s="269"/>
      <c r="N259" s="269"/>
      <c r="O259" s="269"/>
      <c r="P259" s="269"/>
      <c r="Q259" s="269"/>
      <c r="R259" s="269"/>
      <c r="S259" s="269"/>
      <c r="T259" s="269"/>
      <c r="U259" s="269"/>
      <c r="V259" s="269"/>
      <c r="W259" s="294">
        <f t="shared" si="452"/>
        <v>15000</v>
      </c>
      <c r="X259" s="294">
        <f t="shared" si="453"/>
        <v>15000</v>
      </c>
      <c r="Y259" s="294">
        <f t="shared" si="411"/>
        <v>0</v>
      </c>
      <c r="Z259" s="295">
        <f t="shared" si="412"/>
        <v>0</v>
      </c>
      <c r="AA259" s="425"/>
      <c r="AB259" s="426"/>
      <c r="AC259" s="426"/>
      <c r="AD259" s="426"/>
      <c r="AE259" s="426"/>
      <c r="AF259" s="426"/>
      <c r="AG259" s="426"/>
    </row>
    <row r="260" ht="30.0" customHeight="1">
      <c r="A260" s="164" t="s">
        <v>80</v>
      </c>
      <c r="B260" s="165" t="s">
        <v>502</v>
      </c>
      <c r="C260" s="227" t="s">
        <v>503</v>
      </c>
      <c r="D260" s="415" t="s">
        <v>196</v>
      </c>
      <c r="E260" s="278">
        <v>1.0</v>
      </c>
      <c r="F260" s="279">
        <v>12500.0</v>
      </c>
      <c r="G260" s="169">
        <f t="shared" si="462"/>
        <v>12500</v>
      </c>
      <c r="H260" s="278">
        <v>1.0</v>
      </c>
      <c r="I260" s="279">
        <v>12500.0</v>
      </c>
      <c r="J260" s="169">
        <f t="shared" si="463"/>
        <v>12500</v>
      </c>
      <c r="K260" s="269"/>
      <c r="L260" s="269"/>
      <c r="M260" s="269"/>
      <c r="N260" s="269"/>
      <c r="O260" s="269"/>
      <c r="P260" s="269"/>
      <c r="Q260" s="269"/>
      <c r="R260" s="269"/>
      <c r="S260" s="269"/>
      <c r="T260" s="269"/>
      <c r="U260" s="269"/>
      <c r="V260" s="269"/>
      <c r="W260" s="294">
        <f t="shared" si="452"/>
        <v>12500</v>
      </c>
      <c r="X260" s="294">
        <f t="shared" si="453"/>
        <v>12500</v>
      </c>
      <c r="Y260" s="294">
        <f t="shared" si="411"/>
        <v>0</v>
      </c>
      <c r="Z260" s="295">
        <f t="shared" si="412"/>
        <v>0</v>
      </c>
      <c r="AA260" s="425"/>
      <c r="AB260" s="426"/>
      <c r="AC260" s="426"/>
      <c r="AD260" s="426"/>
      <c r="AE260" s="426"/>
      <c r="AF260" s="426"/>
      <c r="AG260" s="426"/>
    </row>
    <row r="261" ht="30.0" customHeight="1">
      <c r="A261" s="164" t="s">
        <v>80</v>
      </c>
      <c r="B261" s="165" t="s">
        <v>504</v>
      </c>
      <c r="C261" s="227" t="s">
        <v>505</v>
      </c>
      <c r="D261" s="415" t="s">
        <v>196</v>
      </c>
      <c r="E261" s="278">
        <v>1.0</v>
      </c>
      <c r="F261" s="279">
        <v>6000.0</v>
      </c>
      <c r="G261" s="169">
        <f t="shared" si="462"/>
        <v>6000</v>
      </c>
      <c r="H261" s="278">
        <v>1.0</v>
      </c>
      <c r="I261" s="279">
        <v>6000.0</v>
      </c>
      <c r="J261" s="169">
        <f t="shared" si="463"/>
        <v>6000</v>
      </c>
      <c r="K261" s="269"/>
      <c r="L261" s="269"/>
      <c r="M261" s="269"/>
      <c r="N261" s="269"/>
      <c r="O261" s="269"/>
      <c r="P261" s="269"/>
      <c r="Q261" s="269"/>
      <c r="R261" s="269"/>
      <c r="S261" s="269"/>
      <c r="T261" s="269"/>
      <c r="U261" s="269"/>
      <c r="V261" s="269"/>
      <c r="W261" s="294">
        <f t="shared" si="452"/>
        <v>6000</v>
      </c>
      <c r="X261" s="294">
        <f t="shared" si="453"/>
        <v>6000</v>
      </c>
      <c r="Y261" s="294">
        <f t="shared" si="411"/>
        <v>0</v>
      </c>
      <c r="Z261" s="295">
        <f t="shared" si="412"/>
        <v>0</v>
      </c>
      <c r="AA261" s="425"/>
      <c r="AB261" s="426"/>
      <c r="AC261" s="426"/>
      <c r="AD261" s="426"/>
      <c r="AE261" s="426"/>
      <c r="AF261" s="426"/>
      <c r="AG261" s="426"/>
    </row>
    <row r="262" ht="30.0" customHeight="1">
      <c r="A262" s="164"/>
      <c r="B262" s="165"/>
      <c r="C262" s="427" t="s">
        <v>506</v>
      </c>
      <c r="D262" s="277"/>
      <c r="E262" s="278"/>
      <c r="F262" s="279"/>
      <c r="G262" s="169"/>
      <c r="H262" s="269"/>
      <c r="I262" s="269"/>
      <c r="J262" s="269"/>
      <c r="K262" s="269"/>
      <c r="L262" s="269"/>
      <c r="M262" s="269"/>
      <c r="N262" s="269"/>
      <c r="O262" s="269"/>
      <c r="P262" s="269"/>
      <c r="Q262" s="269"/>
      <c r="R262" s="269"/>
      <c r="S262" s="269"/>
      <c r="T262" s="269"/>
      <c r="U262" s="269"/>
      <c r="V262" s="269"/>
      <c r="W262" s="294">
        <f t="shared" si="452"/>
        <v>0</v>
      </c>
      <c r="X262" s="294">
        <f t="shared" si="453"/>
        <v>0</v>
      </c>
      <c r="Y262" s="294">
        <f t="shared" si="411"/>
        <v>0</v>
      </c>
      <c r="Z262" s="295" t="str">
        <f t="shared" si="412"/>
        <v>#DIV/0!</v>
      </c>
      <c r="AA262" s="425"/>
      <c r="AB262" s="426"/>
      <c r="AC262" s="426"/>
      <c r="AD262" s="426"/>
      <c r="AE262" s="426"/>
      <c r="AF262" s="426"/>
      <c r="AG262" s="426"/>
    </row>
    <row r="263" ht="30.0" customHeight="1">
      <c r="A263" s="433" t="s">
        <v>80</v>
      </c>
      <c r="B263" s="434" t="s">
        <v>507</v>
      </c>
      <c r="C263" s="227" t="s">
        <v>508</v>
      </c>
      <c r="D263" s="415" t="s">
        <v>196</v>
      </c>
      <c r="E263" s="278">
        <v>1.0</v>
      </c>
      <c r="F263" s="279">
        <v>6400.0</v>
      </c>
      <c r="G263" s="435">
        <f t="shared" ref="G263:G265" si="464">E263*F263</f>
        <v>6400</v>
      </c>
      <c r="H263" s="269">
        <v>60.0</v>
      </c>
      <c r="I263" s="269">
        <v>41.1</v>
      </c>
      <c r="J263" s="269">
        <f>I263*H263</f>
        <v>2466</v>
      </c>
      <c r="K263" s="269"/>
      <c r="L263" s="269"/>
      <c r="M263" s="269"/>
      <c r="N263" s="269"/>
      <c r="O263" s="269"/>
      <c r="P263" s="269"/>
      <c r="Q263" s="269"/>
      <c r="R263" s="269"/>
      <c r="S263" s="269"/>
      <c r="T263" s="269"/>
      <c r="U263" s="269"/>
      <c r="V263" s="269"/>
      <c r="W263" s="294">
        <f t="shared" si="452"/>
        <v>6400</v>
      </c>
      <c r="X263" s="294">
        <f t="shared" si="453"/>
        <v>2466</v>
      </c>
      <c r="Y263" s="294">
        <f t="shared" si="411"/>
        <v>3934</v>
      </c>
      <c r="Z263" s="295">
        <f t="shared" si="412"/>
        <v>0.6146875</v>
      </c>
      <c r="AA263" s="425"/>
      <c r="AB263" s="426"/>
      <c r="AC263" s="426"/>
      <c r="AD263" s="426"/>
      <c r="AE263" s="426"/>
      <c r="AF263" s="426"/>
      <c r="AG263" s="426"/>
    </row>
    <row r="264" ht="30.0" customHeight="1">
      <c r="A264" s="164" t="s">
        <v>80</v>
      </c>
      <c r="B264" s="165" t="s">
        <v>509</v>
      </c>
      <c r="C264" s="227" t="s">
        <v>510</v>
      </c>
      <c r="D264" s="415" t="s">
        <v>196</v>
      </c>
      <c r="E264" s="278">
        <v>1.0</v>
      </c>
      <c r="F264" s="279">
        <v>30000.0</v>
      </c>
      <c r="G264" s="169">
        <f t="shared" si="464"/>
        <v>30000</v>
      </c>
      <c r="H264" s="278">
        <v>1.0</v>
      </c>
      <c r="I264" s="279">
        <v>30000.0</v>
      </c>
      <c r="J264" s="169">
        <f t="shared" ref="J264:J265" si="465">H264*I264</f>
        <v>30000</v>
      </c>
      <c r="K264" s="269"/>
      <c r="L264" s="269"/>
      <c r="M264" s="269"/>
      <c r="N264" s="269"/>
      <c r="O264" s="269"/>
      <c r="P264" s="269"/>
      <c r="Q264" s="269"/>
      <c r="R264" s="269"/>
      <c r="S264" s="269"/>
      <c r="T264" s="269"/>
      <c r="U264" s="269"/>
      <c r="V264" s="269"/>
      <c r="W264" s="294">
        <f t="shared" si="452"/>
        <v>30000</v>
      </c>
      <c r="X264" s="294">
        <f t="shared" si="453"/>
        <v>30000</v>
      </c>
      <c r="Y264" s="294">
        <f t="shared" si="411"/>
        <v>0</v>
      </c>
      <c r="Z264" s="295">
        <f t="shared" si="412"/>
        <v>0</v>
      </c>
      <c r="AA264" s="425"/>
      <c r="AB264" s="426"/>
      <c r="AC264" s="426"/>
      <c r="AD264" s="426"/>
      <c r="AE264" s="426"/>
      <c r="AF264" s="426"/>
      <c r="AG264" s="426"/>
    </row>
    <row r="265" ht="40.5" customHeight="1">
      <c r="A265" s="164" t="s">
        <v>80</v>
      </c>
      <c r="B265" s="165" t="s">
        <v>511</v>
      </c>
      <c r="C265" s="227" t="s">
        <v>512</v>
      </c>
      <c r="D265" s="415" t="s">
        <v>196</v>
      </c>
      <c r="E265" s="278">
        <v>1.0</v>
      </c>
      <c r="F265" s="279">
        <v>10000.0</v>
      </c>
      <c r="G265" s="169">
        <f t="shared" si="464"/>
        <v>10000</v>
      </c>
      <c r="H265" s="278">
        <v>1.0</v>
      </c>
      <c r="I265" s="279">
        <v>10000.0</v>
      </c>
      <c r="J265" s="169">
        <f t="shared" si="465"/>
        <v>10000</v>
      </c>
      <c r="K265" s="269"/>
      <c r="L265" s="269"/>
      <c r="M265" s="269"/>
      <c r="N265" s="269"/>
      <c r="O265" s="269"/>
      <c r="P265" s="269"/>
      <c r="Q265" s="269"/>
      <c r="R265" s="269"/>
      <c r="S265" s="269"/>
      <c r="T265" s="269"/>
      <c r="U265" s="269"/>
      <c r="V265" s="269"/>
      <c r="W265" s="294">
        <f t="shared" si="452"/>
        <v>10000</v>
      </c>
      <c r="X265" s="294">
        <f t="shared" si="453"/>
        <v>10000</v>
      </c>
      <c r="Y265" s="294">
        <f t="shared" si="411"/>
        <v>0</v>
      </c>
      <c r="Z265" s="295">
        <f t="shared" si="412"/>
        <v>0</v>
      </c>
      <c r="AA265" s="425"/>
      <c r="AB265" s="426"/>
      <c r="AC265" s="426"/>
      <c r="AD265" s="426"/>
      <c r="AE265" s="426"/>
      <c r="AF265" s="426"/>
      <c r="AG265" s="426"/>
    </row>
    <row r="266" ht="30.0" customHeight="1">
      <c r="A266" s="164"/>
      <c r="B266" s="165"/>
      <c r="C266" s="427" t="s">
        <v>513</v>
      </c>
      <c r="D266" s="277"/>
      <c r="E266" s="278"/>
      <c r="F266" s="279"/>
      <c r="G266" s="169"/>
      <c r="H266" s="278"/>
      <c r="I266" s="279"/>
      <c r="J266" s="169"/>
      <c r="K266" s="269"/>
      <c r="L266" s="269"/>
      <c r="M266" s="269"/>
      <c r="N266" s="269"/>
      <c r="O266" s="269"/>
      <c r="P266" s="269"/>
      <c r="Q266" s="269"/>
      <c r="R266" s="269"/>
      <c r="S266" s="269"/>
      <c r="T266" s="269"/>
      <c r="U266" s="269"/>
      <c r="V266" s="269"/>
      <c r="W266" s="294">
        <f t="shared" si="452"/>
        <v>0</v>
      </c>
      <c r="X266" s="294">
        <f t="shared" si="453"/>
        <v>0</v>
      </c>
      <c r="Y266" s="294">
        <f t="shared" si="411"/>
        <v>0</v>
      </c>
      <c r="Z266" s="295" t="str">
        <f t="shared" si="412"/>
        <v>#DIV/0!</v>
      </c>
      <c r="AA266" s="425"/>
      <c r="AB266" s="426"/>
      <c r="AC266" s="426"/>
      <c r="AD266" s="426"/>
      <c r="AE266" s="426"/>
      <c r="AF266" s="426"/>
      <c r="AG266" s="426"/>
    </row>
    <row r="267" ht="39.0" customHeight="1">
      <c r="A267" s="164" t="s">
        <v>80</v>
      </c>
      <c r="B267" s="165" t="s">
        <v>514</v>
      </c>
      <c r="C267" s="227" t="s">
        <v>515</v>
      </c>
      <c r="D267" s="415" t="s">
        <v>196</v>
      </c>
      <c r="E267" s="278">
        <v>2.0</v>
      </c>
      <c r="F267" s="432">
        <v>10000.0</v>
      </c>
      <c r="G267" s="169">
        <f>E267*F267</f>
        <v>20000</v>
      </c>
      <c r="H267" s="278">
        <v>2.0</v>
      </c>
      <c r="I267" s="432">
        <v>10000.0</v>
      </c>
      <c r="J267" s="169">
        <f>H267*I267</f>
        <v>20000</v>
      </c>
      <c r="K267" s="269"/>
      <c r="L267" s="269"/>
      <c r="M267" s="269"/>
      <c r="N267" s="269"/>
      <c r="O267" s="269"/>
      <c r="P267" s="269"/>
      <c r="Q267" s="269"/>
      <c r="R267" s="269"/>
      <c r="S267" s="269"/>
      <c r="T267" s="269"/>
      <c r="U267" s="269"/>
      <c r="V267" s="269"/>
      <c r="W267" s="294">
        <f t="shared" si="452"/>
        <v>20000</v>
      </c>
      <c r="X267" s="294">
        <f t="shared" si="453"/>
        <v>20000</v>
      </c>
      <c r="Y267" s="294">
        <f t="shared" si="411"/>
        <v>0</v>
      </c>
      <c r="Z267" s="295">
        <f t="shared" si="412"/>
        <v>0</v>
      </c>
      <c r="AA267" s="425"/>
      <c r="AB267" s="426"/>
      <c r="AC267" s="426"/>
      <c r="AD267" s="426"/>
      <c r="AE267" s="426"/>
      <c r="AF267" s="426"/>
      <c r="AG267" s="426"/>
    </row>
    <row r="268" ht="30.0" customHeight="1">
      <c r="A268" s="164"/>
      <c r="B268" s="427"/>
      <c r="C268" s="427" t="s">
        <v>516</v>
      </c>
      <c r="D268" s="277"/>
      <c r="E268" s="278"/>
      <c r="F268" s="279"/>
      <c r="G268" s="169"/>
      <c r="H268" s="269"/>
      <c r="I268" s="269"/>
      <c r="J268" s="269"/>
      <c r="K268" s="269"/>
      <c r="L268" s="269"/>
      <c r="M268" s="269"/>
      <c r="N268" s="269"/>
      <c r="O268" s="269"/>
      <c r="P268" s="269"/>
      <c r="Q268" s="269"/>
      <c r="R268" s="269"/>
      <c r="S268" s="269"/>
      <c r="T268" s="269"/>
      <c r="U268" s="269"/>
      <c r="V268" s="269"/>
      <c r="W268" s="294">
        <f t="shared" si="452"/>
        <v>0</v>
      </c>
      <c r="X268" s="294">
        <f t="shared" si="453"/>
        <v>0</v>
      </c>
      <c r="Y268" s="294">
        <f t="shared" si="411"/>
        <v>0</v>
      </c>
      <c r="Z268" s="295" t="str">
        <f t="shared" si="412"/>
        <v>#DIV/0!</v>
      </c>
      <c r="AA268" s="425"/>
      <c r="AB268" s="426"/>
      <c r="AC268" s="426"/>
      <c r="AD268" s="426"/>
      <c r="AE268" s="426"/>
      <c r="AF268" s="426"/>
      <c r="AG268" s="426"/>
    </row>
    <row r="269" ht="51.75" customHeight="1">
      <c r="A269" s="164" t="s">
        <v>80</v>
      </c>
      <c r="B269" s="165" t="s">
        <v>517</v>
      </c>
      <c r="C269" s="227" t="s">
        <v>518</v>
      </c>
      <c r="D269" s="415" t="s">
        <v>196</v>
      </c>
      <c r="E269" s="278">
        <v>1.0</v>
      </c>
      <c r="F269" s="279">
        <v>400000.0</v>
      </c>
      <c r="G269" s="169">
        <f t="shared" ref="G269:G271" si="466">E269*F269</f>
        <v>400000</v>
      </c>
      <c r="H269" s="269">
        <v>1.0</v>
      </c>
      <c r="I269" s="269">
        <v>330000.0</v>
      </c>
      <c r="J269" s="269">
        <f>I269</f>
        <v>330000</v>
      </c>
      <c r="K269" s="269"/>
      <c r="L269" s="269"/>
      <c r="M269" s="269"/>
      <c r="N269" s="269"/>
      <c r="O269" s="269"/>
      <c r="P269" s="269"/>
      <c r="Q269" s="269"/>
      <c r="R269" s="269"/>
      <c r="S269" s="269"/>
      <c r="T269" s="269"/>
      <c r="U269" s="269"/>
      <c r="V269" s="269"/>
      <c r="W269" s="294">
        <f t="shared" si="452"/>
        <v>400000</v>
      </c>
      <c r="X269" s="294">
        <f t="shared" si="453"/>
        <v>330000</v>
      </c>
      <c r="Y269" s="294">
        <f t="shared" si="411"/>
        <v>70000</v>
      </c>
      <c r="Z269" s="295">
        <f t="shared" si="412"/>
        <v>0.175</v>
      </c>
      <c r="AA269" s="425"/>
      <c r="AB269" s="426"/>
      <c r="AC269" s="426"/>
      <c r="AD269" s="426"/>
      <c r="AE269" s="426"/>
      <c r="AF269" s="426"/>
      <c r="AG269" s="426"/>
    </row>
    <row r="270" ht="30.0" customHeight="1">
      <c r="A270" s="164" t="s">
        <v>80</v>
      </c>
      <c r="B270" s="165" t="s">
        <v>519</v>
      </c>
      <c r="C270" s="227" t="s">
        <v>520</v>
      </c>
      <c r="D270" s="415" t="s">
        <v>196</v>
      </c>
      <c r="E270" s="278">
        <v>1.0</v>
      </c>
      <c r="F270" s="279">
        <v>35000.0</v>
      </c>
      <c r="G270" s="169">
        <f t="shared" si="466"/>
        <v>35000</v>
      </c>
      <c r="H270" s="278">
        <v>1.0</v>
      </c>
      <c r="I270" s="279">
        <v>35000.0</v>
      </c>
      <c r="J270" s="169">
        <f t="shared" ref="J270:J271" si="467">H270*I270</f>
        <v>35000</v>
      </c>
      <c r="K270" s="269"/>
      <c r="L270" s="269"/>
      <c r="M270" s="269"/>
      <c r="N270" s="269"/>
      <c r="O270" s="269"/>
      <c r="P270" s="269"/>
      <c r="Q270" s="269"/>
      <c r="R270" s="269"/>
      <c r="S270" s="269"/>
      <c r="T270" s="269"/>
      <c r="U270" s="269"/>
      <c r="V270" s="269"/>
      <c r="W270" s="294">
        <f t="shared" si="452"/>
        <v>35000</v>
      </c>
      <c r="X270" s="294">
        <f t="shared" si="453"/>
        <v>35000</v>
      </c>
      <c r="Y270" s="294">
        <f t="shared" si="411"/>
        <v>0</v>
      </c>
      <c r="Z270" s="295">
        <f t="shared" si="412"/>
        <v>0</v>
      </c>
      <c r="AA270" s="425"/>
      <c r="AB270" s="426"/>
      <c r="AC270" s="426"/>
      <c r="AD270" s="426"/>
      <c r="AE270" s="426"/>
      <c r="AF270" s="426"/>
      <c r="AG270" s="426"/>
    </row>
    <row r="271" ht="30.0" customHeight="1">
      <c r="A271" s="164" t="s">
        <v>80</v>
      </c>
      <c r="B271" s="165" t="s">
        <v>521</v>
      </c>
      <c r="C271" s="227" t="s">
        <v>522</v>
      </c>
      <c r="D271" s="415" t="s">
        <v>196</v>
      </c>
      <c r="E271" s="278">
        <v>1.0</v>
      </c>
      <c r="F271" s="279">
        <v>18000.0</v>
      </c>
      <c r="G271" s="169">
        <f t="shared" si="466"/>
        <v>18000</v>
      </c>
      <c r="H271" s="278">
        <v>1.0</v>
      </c>
      <c r="I271" s="279">
        <v>18000.0</v>
      </c>
      <c r="J271" s="169">
        <f t="shared" si="467"/>
        <v>18000</v>
      </c>
      <c r="K271" s="269"/>
      <c r="L271" s="269"/>
      <c r="M271" s="269"/>
      <c r="N271" s="269"/>
      <c r="O271" s="269"/>
      <c r="P271" s="269"/>
      <c r="Q271" s="269"/>
      <c r="R271" s="269"/>
      <c r="S271" s="269"/>
      <c r="T271" s="269"/>
      <c r="U271" s="269"/>
      <c r="V271" s="269"/>
      <c r="W271" s="294">
        <f t="shared" si="452"/>
        <v>18000</v>
      </c>
      <c r="X271" s="294">
        <f t="shared" si="453"/>
        <v>18000</v>
      </c>
      <c r="Y271" s="294">
        <f t="shared" si="411"/>
        <v>0</v>
      </c>
      <c r="Z271" s="295">
        <f t="shared" si="412"/>
        <v>0</v>
      </c>
      <c r="AA271" s="425"/>
      <c r="AB271" s="426"/>
      <c r="AC271" s="426"/>
      <c r="AD271" s="426"/>
      <c r="AE271" s="426"/>
      <c r="AF271" s="426"/>
      <c r="AG271" s="426"/>
    </row>
    <row r="272" ht="30.0" customHeight="1">
      <c r="A272" s="164"/>
      <c r="B272" s="165"/>
      <c r="C272" s="427" t="s">
        <v>523</v>
      </c>
      <c r="D272" s="277"/>
      <c r="E272" s="278"/>
      <c r="F272" s="279"/>
      <c r="G272" s="169"/>
      <c r="H272" s="269"/>
      <c r="I272" s="269"/>
      <c r="J272" s="269"/>
      <c r="K272" s="269"/>
      <c r="L272" s="269"/>
      <c r="M272" s="269"/>
      <c r="N272" s="269"/>
      <c r="O272" s="269"/>
      <c r="P272" s="269"/>
      <c r="Q272" s="269"/>
      <c r="R272" s="269"/>
      <c r="S272" s="269"/>
      <c r="T272" s="269"/>
      <c r="U272" s="269"/>
      <c r="V272" s="269"/>
      <c r="W272" s="294">
        <f t="shared" si="452"/>
        <v>0</v>
      </c>
      <c r="X272" s="294">
        <f t="shared" si="453"/>
        <v>0</v>
      </c>
      <c r="Y272" s="294">
        <f t="shared" si="411"/>
        <v>0</v>
      </c>
      <c r="Z272" s="295" t="str">
        <f t="shared" si="412"/>
        <v>#DIV/0!</v>
      </c>
      <c r="AA272" s="425"/>
      <c r="AB272" s="426"/>
      <c r="AC272" s="426"/>
      <c r="AD272" s="426"/>
      <c r="AE272" s="426"/>
      <c r="AF272" s="426"/>
      <c r="AG272" s="426"/>
    </row>
    <row r="273" ht="30.0" customHeight="1">
      <c r="A273" s="164" t="s">
        <v>80</v>
      </c>
      <c r="B273" s="165" t="s">
        <v>524</v>
      </c>
      <c r="C273" s="227" t="s">
        <v>525</v>
      </c>
      <c r="D273" s="415" t="s">
        <v>196</v>
      </c>
      <c r="E273" s="431">
        <v>1.0</v>
      </c>
      <c r="F273" s="432">
        <v>10000.0</v>
      </c>
      <c r="G273" s="169">
        <f t="shared" ref="G273:G275" si="468">E273*F273</f>
        <v>10000</v>
      </c>
      <c r="H273" s="269">
        <v>1.0</v>
      </c>
      <c r="I273" s="269">
        <v>9175.0</v>
      </c>
      <c r="J273" s="269">
        <f>I273</f>
        <v>9175</v>
      </c>
      <c r="K273" s="269"/>
      <c r="L273" s="269"/>
      <c r="M273" s="269"/>
      <c r="N273" s="269"/>
      <c r="O273" s="269"/>
      <c r="P273" s="269"/>
      <c r="Q273" s="269"/>
      <c r="R273" s="269"/>
      <c r="S273" s="269"/>
      <c r="T273" s="269"/>
      <c r="U273" s="269"/>
      <c r="V273" s="269"/>
      <c r="W273" s="294">
        <f t="shared" si="452"/>
        <v>10000</v>
      </c>
      <c r="X273" s="294">
        <f t="shared" si="453"/>
        <v>9175</v>
      </c>
      <c r="Y273" s="294">
        <f t="shared" si="411"/>
        <v>825</v>
      </c>
      <c r="Z273" s="295">
        <f t="shared" si="412"/>
        <v>0.0825</v>
      </c>
      <c r="AA273" s="425"/>
      <c r="AB273" s="426"/>
      <c r="AC273" s="426"/>
      <c r="AD273" s="426"/>
      <c r="AE273" s="426"/>
      <c r="AF273" s="426"/>
      <c r="AG273" s="426"/>
    </row>
    <row r="274" ht="30.0" customHeight="1">
      <c r="A274" s="164" t="s">
        <v>80</v>
      </c>
      <c r="B274" s="165" t="s">
        <v>526</v>
      </c>
      <c r="C274" s="227" t="s">
        <v>527</v>
      </c>
      <c r="D274" s="415"/>
      <c r="E274" s="431">
        <v>10.0</v>
      </c>
      <c r="F274" s="432">
        <v>300.0</v>
      </c>
      <c r="G274" s="169">
        <f t="shared" si="468"/>
        <v>3000</v>
      </c>
      <c r="H274" s="431">
        <v>10.0</v>
      </c>
      <c r="I274" s="432">
        <v>300.0</v>
      </c>
      <c r="J274" s="169">
        <f>H274*I274</f>
        <v>3000</v>
      </c>
      <c r="K274" s="269"/>
      <c r="L274" s="269"/>
      <c r="M274" s="269"/>
      <c r="N274" s="269"/>
      <c r="O274" s="269"/>
      <c r="P274" s="269"/>
      <c r="Q274" s="269"/>
      <c r="R274" s="269"/>
      <c r="S274" s="269"/>
      <c r="T274" s="269"/>
      <c r="U274" s="269"/>
      <c r="V274" s="269"/>
      <c r="W274" s="294">
        <f t="shared" si="452"/>
        <v>3000</v>
      </c>
      <c r="X274" s="294">
        <f t="shared" si="453"/>
        <v>3000</v>
      </c>
      <c r="Y274" s="294">
        <f t="shared" si="411"/>
        <v>0</v>
      </c>
      <c r="Z274" s="295">
        <f t="shared" si="412"/>
        <v>0</v>
      </c>
      <c r="AA274" s="425"/>
      <c r="AB274" s="426"/>
      <c r="AC274" s="426"/>
      <c r="AD274" s="426"/>
      <c r="AE274" s="426"/>
      <c r="AF274" s="426"/>
      <c r="AG274" s="426"/>
    </row>
    <row r="275" ht="30.0" customHeight="1">
      <c r="A275" s="164" t="s">
        <v>80</v>
      </c>
      <c r="B275" s="165" t="s">
        <v>528</v>
      </c>
      <c r="C275" s="227" t="s">
        <v>529</v>
      </c>
      <c r="D275" s="415"/>
      <c r="E275" s="431">
        <v>1.0</v>
      </c>
      <c r="F275" s="432">
        <v>10000.0</v>
      </c>
      <c r="G275" s="169">
        <f t="shared" si="468"/>
        <v>10000</v>
      </c>
      <c r="H275" s="269"/>
      <c r="I275" s="269"/>
      <c r="J275" s="269"/>
      <c r="K275" s="269"/>
      <c r="L275" s="269"/>
      <c r="M275" s="269"/>
      <c r="N275" s="269"/>
      <c r="O275" s="269"/>
      <c r="P275" s="269"/>
      <c r="Q275" s="269"/>
      <c r="R275" s="269"/>
      <c r="S275" s="269"/>
      <c r="T275" s="269"/>
      <c r="U275" s="269"/>
      <c r="V275" s="269"/>
      <c r="W275" s="294">
        <f t="shared" si="452"/>
        <v>10000</v>
      </c>
      <c r="X275" s="294">
        <f t="shared" si="453"/>
        <v>0</v>
      </c>
      <c r="Y275" s="294">
        <f t="shared" si="411"/>
        <v>10000</v>
      </c>
      <c r="Z275" s="295">
        <f t="shared" si="412"/>
        <v>1</v>
      </c>
      <c r="AA275" s="425"/>
      <c r="AB275" s="426"/>
      <c r="AC275" s="426"/>
      <c r="AD275" s="426"/>
      <c r="AE275" s="426"/>
      <c r="AF275" s="426"/>
      <c r="AG275" s="426"/>
    </row>
    <row r="276" ht="30.0" customHeight="1">
      <c r="A276" s="164"/>
      <c r="B276" s="165"/>
      <c r="C276" s="427" t="s">
        <v>530</v>
      </c>
      <c r="D276" s="277"/>
      <c r="E276" s="278"/>
      <c r="F276" s="279"/>
      <c r="G276" s="169"/>
      <c r="H276" s="269"/>
      <c r="I276" s="269"/>
      <c r="J276" s="269"/>
      <c r="K276" s="269"/>
      <c r="L276" s="269"/>
      <c r="M276" s="269"/>
      <c r="N276" s="269"/>
      <c r="O276" s="269"/>
      <c r="P276" s="269"/>
      <c r="Q276" s="269"/>
      <c r="R276" s="269"/>
      <c r="S276" s="269"/>
      <c r="T276" s="269"/>
      <c r="U276" s="269"/>
      <c r="V276" s="269"/>
      <c r="W276" s="294">
        <f t="shared" si="452"/>
        <v>0</v>
      </c>
      <c r="X276" s="294">
        <f t="shared" si="453"/>
        <v>0</v>
      </c>
      <c r="Y276" s="294">
        <f t="shared" si="411"/>
        <v>0</v>
      </c>
      <c r="Z276" s="295" t="str">
        <f t="shared" si="412"/>
        <v>#DIV/0!</v>
      </c>
      <c r="AA276" s="425"/>
      <c r="AB276" s="426"/>
      <c r="AC276" s="426"/>
      <c r="AD276" s="426"/>
      <c r="AE276" s="426"/>
      <c r="AF276" s="426"/>
      <c r="AG276" s="426"/>
    </row>
    <row r="277" ht="30.0" customHeight="1">
      <c r="A277" s="164" t="s">
        <v>80</v>
      </c>
      <c r="B277" s="165" t="s">
        <v>531</v>
      </c>
      <c r="C277" s="227" t="s">
        <v>532</v>
      </c>
      <c r="D277" s="415" t="s">
        <v>196</v>
      </c>
      <c r="E277" s="278">
        <v>1.0</v>
      </c>
      <c r="F277" s="279">
        <v>25000.0</v>
      </c>
      <c r="G277" s="169">
        <f>E277*F277</f>
        <v>25000</v>
      </c>
      <c r="H277" s="278">
        <v>1.0</v>
      </c>
      <c r="I277" s="279">
        <v>25000.0</v>
      </c>
      <c r="J277" s="169">
        <f>H277*I277</f>
        <v>25000</v>
      </c>
      <c r="K277" s="269"/>
      <c r="L277" s="269"/>
      <c r="M277" s="269"/>
      <c r="N277" s="269"/>
      <c r="O277" s="269"/>
      <c r="P277" s="269"/>
      <c r="Q277" s="269"/>
      <c r="R277" s="269"/>
      <c r="S277" s="269"/>
      <c r="T277" s="269"/>
      <c r="U277" s="269"/>
      <c r="V277" s="269"/>
      <c r="W277" s="294">
        <f t="shared" si="452"/>
        <v>25000</v>
      </c>
      <c r="X277" s="294">
        <f t="shared" si="453"/>
        <v>25000</v>
      </c>
      <c r="Y277" s="294">
        <f t="shared" si="411"/>
        <v>0</v>
      </c>
      <c r="Z277" s="295">
        <f t="shared" si="412"/>
        <v>0</v>
      </c>
      <c r="AA277" s="425"/>
      <c r="AB277" s="426"/>
      <c r="AC277" s="426"/>
      <c r="AD277" s="426"/>
      <c r="AE277" s="426"/>
      <c r="AF277" s="426"/>
      <c r="AG277" s="426"/>
    </row>
    <row r="278" ht="30.0" customHeight="1">
      <c r="A278" s="164"/>
      <c r="B278" s="165"/>
      <c r="C278" s="427" t="s">
        <v>533</v>
      </c>
      <c r="D278" s="277"/>
      <c r="E278" s="278"/>
      <c r="F278" s="279"/>
      <c r="G278" s="169"/>
      <c r="H278" s="269"/>
      <c r="I278" s="269"/>
      <c r="J278" s="269"/>
      <c r="K278" s="269"/>
      <c r="L278" s="269"/>
      <c r="M278" s="269"/>
      <c r="N278" s="269"/>
      <c r="O278" s="269"/>
      <c r="P278" s="269"/>
      <c r="Q278" s="269"/>
      <c r="R278" s="269"/>
      <c r="S278" s="269"/>
      <c r="T278" s="269"/>
      <c r="U278" s="269"/>
      <c r="V278" s="269"/>
      <c r="W278" s="294">
        <f t="shared" si="452"/>
        <v>0</v>
      </c>
      <c r="X278" s="294">
        <f t="shared" si="453"/>
        <v>0</v>
      </c>
      <c r="Y278" s="294">
        <f t="shared" si="411"/>
        <v>0</v>
      </c>
      <c r="Z278" s="295" t="str">
        <f t="shared" si="412"/>
        <v>#DIV/0!</v>
      </c>
      <c r="AA278" s="425"/>
      <c r="AB278" s="426"/>
      <c r="AC278" s="426"/>
      <c r="AD278" s="426"/>
      <c r="AE278" s="426"/>
      <c r="AF278" s="426"/>
      <c r="AG278" s="426"/>
    </row>
    <row r="279" ht="81.0" customHeight="1">
      <c r="A279" s="164" t="s">
        <v>80</v>
      </c>
      <c r="B279" s="165" t="s">
        <v>534</v>
      </c>
      <c r="C279" s="354" t="s">
        <v>535</v>
      </c>
      <c r="D279" s="415" t="s">
        <v>196</v>
      </c>
      <c r="E279" s="278">
        <v>1.0</v>
      </c>
      <c r="F279" s="279">
        <v>20000.0</v>
      </c>
      <c r="G279" s="169">
        <f>E279*F279</f>
        <v>20000</v>
      </c>
      <c r="H279" s="278">
        <v>1.0</v>
      </c>
      <c r="I279" s="279">
        <v>20000.0</v>
      </c>
      <c r="J279" s="169">
        <f>H279*I279</f>
        <v>20000</v>
      </c>
      <c r="K279" s="269"/>
      <c r="L279" s="269"/>
      <c r="M279" s="269"/>
      <c r="N279" s="269"/>
      <c r="O279" s="269"/>
      <c r="P279" s="269"/>
      <c r="Q279" s="269"/>
      <c r="R279" s="269"/>
      <c r="S279" s="269"/>
      <c r="T279" s="269"/>
      <c r="U279" s="269"/>
      <c r="V279" s="269"/>
      <c r="W279" s="294">
        <f t="shared" si="452"/>
        <v>20000</v>
      </c>
      <c r="X279" s="294">
        <f t="shared" si="453"/>
        <v>20000</v>
      </c>
      <c r="Y279" s="294">
        <f t="shared" si="411"/>
        <v>0</v>
      </c>
      <c r="Z279" s="295">
        <f t="shared" si="412"/>
        <v>0</v>
      </c>
      <c r="AA279" s="425"/>
      <c r="AB279" s="426"/>
      <c r="AC279" s="426"/>
      <c r="AD279" s="426"/>
      <c r="AE279" s="426"/>
      <c r="AF279" s="426"/>
      <c r="AG279" s="426"/>
    </row>
    <row r="280" ht="30.0" customHeight="1">
      <c r="A280" s="436" t="s">
        <v>536</v>
      </c>
      <c r="B280" s="437"/>
      <c r="C280" s="438"/>
      <c r="D280" s="439"/>
      <c r="E280" s="440">
        <f>E230+E226+E220+E21</f>
        <v>303</v>
      </c>
      <c r="F280" s="441"/>
      <c r="G280" s="442">
        <f t="shared" ref="G280:H280" si="469">G230+G226+G220+G215</f>
        <v>1107000</v>
      </c>
      <c r="H280" s="440">
        <f t="shared" si="469"/>
        <v>320</v>
      </c>
      <c r="I280" s="441"/>
      <c r="J280" s="442">
        <f t="shared" ref="J280:K280" si="470">J230+J226+J220+J215</f>
        <v>1031124.2</v>
      </c>
      <c r="K280" s="440">
        <f t="shared" si="470"/>
        <v>1</v>
      </c>
      <c r="L280" s="441"/>
      <c r="M280" s="442">
        <f t="shared" ref="M280:N280" si="471">M230+M226+M220+M215</f>
        <v>90000</v>
      </c>
      <c r="N280" s="440">
        <f t="shared" si="471"/>
        <v>1</v>
      </c>
      <c r="O280" s="441"/>
      <c r="P280" s="442">
        <f t="shared" ref="P280:Q280" si="472">P230+P226+P220+P215</f>
        <v>60000</v>
      </c>
      <c r="Q280" s="440">
        <f t="shared" si="472"/>
        <v>0</v>
      </c>
      <c r="R280" s="441"/>
      <c r="S280" s="442">
        <f t="shared" ref="S280:T280" si="473">S230+S226+S220+S215</f>
        <v>0</v>
      </c>
      <c r="T280" s="440">
        <f t="shared" si="473"/>
        <v>0</v>
      </c>
      <c r="U280" s="441"/>
      <c r="V280" s="442">
        <f>V230+V226+V220+V215</f>
        <v>0</v>
      </c>
      <c r="W280" s="443">
        <f t="shared" ref="W280:X280" si="474">W230+W215+W226+W220</f>
        <v>1197000</v>
      </c>
      <c r="X280" s="443">
        <f t="shared" si="474"/>
        <v>1091124.2</v>
      </c>
      <c r="Y280" s="443">
        <f t="shared" si="411"/>
        <v>105875.8</v>
      </c>
      <c r="Z280" s="444">
        <f t="shared" si="412"/>
        <v>0.08845096074</v>
      </c>
      <c r="AA280" s="344"/>
      <c r="AB280" s="9"/>
      <c r="AC280" s="9"/>
      <c r="AD280" s="9"/>
      <c r="AE280" s="9"/>
      <c r="AF280" s="9"/>
      <c r="AG280" s="9"/>
    </row>
    <row r="281" ht="30.0" customHeight="1">
      <c r="A281" s="445" t="s">
        <v>537</v>
      </c>
      <c r="B281" s="446"/>
      <c r="C281" s="447"/>
      <c r="D281" s="448"/>
      <c r="E281" s="449"/>
      <c r="F281" s="450"/>
      <c r="G281" s="451">
        <f>G41+G55+G79+G125+G139+G167+G180+G188+G196+G203+G207+G213+G280</f>
        <v>2375212.87</v>
      </c>
      <c r="H281" s="449"/>
      <c r="I281" s="450"/>
      <c r="J281" s="451">
        <f>J41+J55+J79+J125+J139+J167+J180+J188+J196+J203+J207+J213+J280</f>
        <v>2312655.45</v>
      </c>
      <c r="K281" s="449"/>
      <c r="L281" s="450"/>
      <c r="M281" s="451">
        <f>M41+M55+M79+M125+M139+M167+M180+M188+M196+M203+M207+M213+M280</f>
        <v>90000</v>
      </c>
      <c r="N281" s="449"/>
      <c r="O281" s="450"/>
      <c r="P281" s="451">
        <f>P41+P55+P79+P125+P139+P167+P180+P188+P196+P203+P207+P213+P280</f>
        <v>60000</v>
      </c>
      <c r="Q281" s="449"/>
      <c r="R281" s="450"/>
      <c r="S281" s="451">
        <f>S41+S55+S79+S125+S139+S167+S180+S188+S196+S203+S207+S213+S280</f>
        <v>0</v>
      </c>
      <c r="T281" s="449"/>
      <c r="U281" s="450"/>
      <c r="V281" s="451">
        <f t="shared" ref="V281:Y281" si="475">V41+V55+V79+V125+V139+V167+V180+V188+V196+V203+V207+V213+V280</f>
        <v>0</v>
      </c>
      <c r="W281" s="451">
        <f t="shared" si="475"/>
        <v>2465212.87</v>
      </c>
      <c r="X281" s="451">
        <f t="shared" si="475"/>
        <v>2372655.45</v>
      </c>
      <c r="Y281" s="451">
        <f t="shared" si="475"/>
        <v>92557.42</v>
      </c>
      <c r="Z281" s="452">
        <f t="shared" si="412"/>
        <v>0.03754540678</v>
      </c>
      <c r="AA281" s="453"/>
      <c r="AB281" s="9"/>
      <c r="AC281" s="9"/>
      <c r="AD281" s="9"/>
      <c r="AE281" s="9"/>
      <c r="AF281" s="9"/>
      <c r="AG281" s="9"/>
    </row>
    <row r="282" ht="15.0" customHeight="1">
      <c r="A282" s="454"/>
      <c r="B282" s="23"/>
      <c r="C282" s="23"/>
      <c r="D282" s="95"/>
      <c r="E282" s="101"/>
      <c r="F282" s="101"/>
      <c r="G282" s="101"/>
      <c r="H282" s="101"/>
      <c r="I282" s="101"/>
      <c r="J282" s="101"/>
      <c r="K282" s="101"/>
      <c r="L282" s="101"/>
      <c r="M282" s="101"/>
      <c r="N282" s="101"/>
      <c r="O282" s="101"/>
      <c r="P282" s="101"/>
      <c r="Q282" s="101"/>
      <c r="R282" s="101"/>
      <c r="S282" s="101"/>
      <c r="T282" s="101"/>
      <c r="U282" s="101"/>
      <c r="V282" s="101"/>
      <c r="W282" s="455"/>
      <c r="X282" s="455"/>
      <c r="Y282" s="455"/>
      <c r="Z282" s="455"/>
      <c r="AA282" s="104"/>
      <c r="AB282" s="9"/>
      <c r="AC282" s="9"/>
      <c r="AD282" s="9"/>
      <c r="AE282" s="9"/>
      <c r="AF282" s="9"/>
      <c r="AG282" s="9"/>
    </row>
    <row r="283" ht="30.0" customHeight="1">
      <c r="A283" s="456" t="s">
        <v>538</v>
      </c>
      <c r="B283" s="23"/>
      <c r="C283" s="457"/>
      <c r="D283" s="458"/>
      <c r="E283" s="449"/>
      <c r="F283" s="450"/>
      <c r="G283" s="459">
        <f>'Фінансування'!C27-'Кошторис  витрат'!G281</f>
        <v>0</v>
      </c>
      <c r="H283" s="449"/>
      <c r="I283" s="450"/>
      <c r="J283" s="459">
        <f>'Фінансування'!C28-'Кошторис  витрат'!J281</f>
        <v>0</v>
      </c>
      <c r="K283" s="449"/>
      <c r="L283" s="450"/>
      <c r="M283" s="459">
        <f>'Фінансування'!J27-'Кошторис  витрат'!M281</f>
        <v>0</v>
      </c>
      <c r="N283" s="449"/>
      <c r="O283" s="450"/>
      <c r="P283" s="459">
        <f>'Фінансування'!J28-'Кошторис  витрат'!P281</f>
        <v>0</v>
      </c>
      <c r="Q283" s="449"/>
      <c r="R283" s="450"/>
      <c r="S283" s="459">
        <f>'Фінансування'!L27-'Кошторис  витрат'!S281</f>
        <v>0</v>
      </c>
      <c r="T283" s="449"/>
      <c r="U283" s="450"/>
      <c r="V283" s="459">
        <f>'Фінансування'!L28-'Кошторис  витрат'!V281</f>
        <v>0</v>
      </c>
      <c r="W283" s="460">
        <f>'Фінансування'!N27-'Кошторис  витрат'!W281</f>
        <v>0</v>
      </c>
      <c r="X283" s="460">
        <f>'Фінансування'!N28-'Кошторис  витрат'!X281</f>
        <v>0</v>
      </c>
      <c r="Y283" s="460"/>
      <c r="Z283" s="460"/>
      <c r="AA283" s="461"/>
      <c r="AB283" s="9"/>
      <c r="AC283" s="9"/>
      <c r="AD283" s="9"/>
      <c r="AE283" s="9"/>
      <c r="AF283" s="9"/>
      <c r="AG283" s="9"/>
    </row>
    <row r="284" ht="15.75" customHeight="1">
      <c r="A284" s="2"/>
      <c r="B284" s="462"/>
      <c r="C284" s="3"/>
      <c r="D284" s="463"/>
      <c r="E284" s="91"/>
      <c r="F284" s="91"/>
      <c r="G284" s="91"/>
      <c r="H284" s="91"/>
      <c r="I284" s="91"/>
      <c r="J284" s="91"/>
      <c r="K284" s="91"/>
      <c r="L284" s="91"/>
      <c r="M284" s="91"/>
      <c r="N284" s="91"/>
      <c r="O284" s="91"/>
      <c r="P284" s="91"/>
      <c r="Q284" s="91"/>
      <c r="R284" s="91"/>
      <c r="S284" s="91"/>
      <c r="T284" s="91"/>
      <c r="U284" s="91"/>
      <c r="V284" s="91"/>
      <c r="W284" s="92"/>
      <c r="X284" s="92"/>
      <c r="Y284" s="92"/>
      <c r="Z284" s="92"/>
      <c r="AA284" s="3"/>
      <c r="AB284" s="2"/>
      <c r="AC284" s="2"/>
      <c r="AD284" s="2"/>
      <c r="AE284" s="2"/>
      <c r="AF284" s="2"/>
      <c r="AG284" s="2"/>
    </row>
    <row r="285" ht="15.75" customHeight="1">
      <c r="A285" s="2"/>
      <c r="B285" s="462"/>
      <c r="C285" s="3"/>
      <c r="D285" s="463"/>
      <c r="E285" s="91"/>
      <c r="F285" s="91"/>
      <c r="G285" s="91"/>
      <c r="H285" s="91"/>
      <c r="I285" s="91"/>
      <c r="J285" s="91"/>
      <c r="K285" s="91"/>
      <c r="L285" s="91"/>
      <c r="M285" s="91"/>
      <c r="N285" s="91"/>
      <c r="O285" s="91"/>
      <c r="P285" s="91"/>
      <c r="Q285" s="91"/>
      <c r="R285" s="91"/>
      <c r="S285" s="91"/>
      <c r="T285" s="91"/>
      <c r="U285" s="91"/>
      <c r="V285" s="91"/>
      <c r="W285" s="92"/>
      <c r="X285" s="92"/>
      <c r="Y285" s="92"/>
      <c r="Z285" s="92"/>
      <c r="AA285" s="3"/>
      <c r="AB285" s="2"/>
      <c r="AC285" s="2"/>
      <c r="AD285" s="2"/>
      <c r="AE285" s="2"/>
      <c r="AF285" s="2"/>
      <c r="AG285" s="2"/>
    </row>
    <row r="286" ht="15.75" customHeight="1">
      <c r="A286" s="2"/>
      <c r="B286" s="462"/>
      <c r="C286" s="3"/>
      <c r="D286" s="463"/>
      <c r="E286" s="91"/>
      <c r="F286" s="91"/>
      <c r="G286" s="91"/>
      <c r="H286" s="91"/>
      <c r="I286" s="91"/>
      <c r="J286" s="91"/>
      <c r="K286" s="91"/>
      <c r="L286" s="91"/>
      <c r="M286" s="91"/>
      <c r="N286" s="91"/>
      <c r="O286" s="91"/>
      <c r="P286" s="91"/>
      <c r="Q286" s="91"/>
      <c r="R286" s="91"/>
      <c r="S286" s="91"/>
      <c r="T286" s="91"/>
      <c r="U286" s="91"/>
      <c r="V286" s="91"/>
      <c r="W286" s="92"/>
      <c r="X286" s="92"/>
      <c r="Y286" s="92"/>
      <c r="Z286" s="92"/>
      <c r="AA286" s="3"/>
      <c r="AB286" s="2"/>
      <c r="AC286" s="2"/>
      <c r="AD286" s="2"/>
      <c r="AE286" s="2"/>
      <c r="AF286" s="2"/>
      <c r="AG286" s="2"/>
    </row>
    <row r="287" ht="15.75" customHeight="1">
      <c r="A287" s="464"/>
      <c r="B287" s="465"/>
      <c r="C287" s="466"/>
      <c r="D287" s="463"/>
      <c r="E287" s="467"/>
      <c r="F287" s="467"/>
      <c r="G287" s="91"/>
      <c r="H287" s="468"/>
      <c r="I287" s="464"/>
      <c r="J287" s="467"/>
      <c r="K287" s="469"/>
      <c r="L287" s="3"/>
      <c r="M287" s="91"/>
      <c r="N287" s="469"/>
      <c r="O287" s="3"/>
      <c r="P287" s="91"/>
      <c r="Q287" s="91"/>
      <c r="R287" s="91"/>
      <c r="S287" s="91"/>
      <c r="T287" s="91"/>
      <c r="U287" s="91"/>
      <c r="V287" s="91"/>
      <c r="W287" s="92"/>
      <c r="X287" s="92"/>
      <c r="Y287" s="92"/>
      <c r="Z287" s="92"/>
      <c r="AA287" s="3"/>
      <c r="AB287" s="2"/>
      <c r="AC287" s="3"/>
      <c r="AD287" s="2"/>
      <c r="AE287" s="2"/>
      <c r="AF287" s="2"/>
      <c r="AG287" s="2"/>
    </row>
    <row r="288" ht="15.75" customHeight="1">
      <c r="A288" s="470"/>
      <c r="B288" s="471"/>
      <c r="C288" s="472" t="s">
        <v>539</v>
      </c>
      <c r="D288" s="473"/>
      <c r="E288" s="474" t="s">
        <v>540</v>
      </c>
      <c r="F288" s="474"/>
      <c r="G288" s="475"/>
      <c r="H288" s="476"/>
      <c r="I288" s="477" t="s">
        <v>541</v>
      </c>
      <c r="J288" s="475"/>
      <c r="K288" s="476"/>
      <c r="L288" s="477"/>
      <c r="M288" s="475"/>
      <c r="N288" s="476"/>
      <c r="O288" s="477"/>
      <c r="P288" s="475"/>
      <c r="Q288" s="475"/>
      <c r="R288" s="475"/>
      <c r="S288" s="475"/>
      <c r="T288" s="475"/>
      <c r="U288" s="475"/>
      <c r="V288" s="475"/>
      <c r="W288" s="478"/>
      <c r="X288" s="478"/>
      <c r="Y288" s="478"/>
      <c r="Z288" s="478"/>
      <c r="AA288" s="479"/>
      <c r="AB288" s="480"/>
      <c r="AC288" s="479"/>
      <c r="AD288" s="480"/>
      <c r="AE288" s="480"/>
      <c r="AF288" s="480"/>
      <c r="AG288" s="480"/>
    </row>
    <row r="289" ht="15.75" customHeight="1">
      <c r="A289" s="2"/>
      <c r="B289" s="462"/>
      <c r="C289" s="3"/>
      <c r="D289" s="463"/>
      <c r="E289" s="91"/>
      <c r="F289" s="91"/>
      <c r="G289" s="91"/>
      <c r="H289" s="91"/>
      <c r="I289" s="91"/>
      <c r="J289" s="91"/>
      <c r="K289" s="91"/>
      <c r="L289" s="91"/>
      <c r="M289" s="91"/>
      <c r="N289" s="91"/>
      <c r="O289" s="91"/>
      <c r="P289" s="91"/>
      <c r="Q289" s="91"/>
      <c r="R289" s="91"/>
      <c r="S289" s="91"/>
      <c r="T289" s="91"/>
      <c r="U289" s="91"/>
      <c r="V289" s="91"/>
      <c r="W289" s="92"/>
      <c r="X289" s="92"/>
      <c r="Y289" s="92"/>
      <c r="Z289" s="92"/>
      <c r="AA289" s="3"/>
      <c r="AB289" s="2"/>
      <c r="AC289" s="2"/>
      <c r="AD289" s="2"/>
      <c r="AE289" s="2"/>
      <c r="AF289" s="2"/>
      <c r="AG289" s="2"/>
    </row>
    <row r="290" ht="15.75" customHeight="1">
      <c r="A290" s="2"/>
      <c r="B290" s="462"/>
      <c r="C290" s="3"/>
      <c r="D290" s="463"/>
      <c r="E290" s="91"/>
      <c r="F290" s="91"/>
      <c r="G290" s="91"/>
      <c r="H290" s="91"/>
      <c r="I290" s="91"/>
      <c r="J290" s="91"/>
      <c r="K290" s="91"/>
      <c r="L290" s="91"/>
      <c r="M290" s="91"/>
      <c r="N290" s="91"/>
      <c r="O290" s="91"/>
      <c r="P290" s="91"/>
      <c r="Q290" s="91"/>
      <c r="R290" s="91"/>
      <c r="S290" s="91"/>
      <c r="T290" s="91"/>
      <c r="U290" s="91"/>
      <c r="V290" s="91"/>
      <c r="W290" s="92"/>
      <c r="X290" s="92"/>
      <c r="Y290" s="92"/>
      <c r="Z290" s="92"/>
      <c r="AA290" s="3"/>
      <c r="AB290" s="2"/>
      <c r="AC290" s="2"/>
      <c r="AD290" s="2"/>
      <c r="AE290" s="2"/>
      <c r="AF290" s="2"/>
      <c r="AG290" s="2"/>
    </row>
    <row r="291" ht="15.75" customHeight="1">
      <c r="A291" s="2"/>
      <c r="B291" s="462"/>
      <c r="C291" s="3"/>
      <c r="D291" s="463"/>
      <c r="E291" s="91"/>
      <c r="F291" s="91"/>
      <c r="G291" s="91"/>
      <c r="H291" s="91"/>
      <c r="I291" s="91"/>
      <c r="J291" s="91"/>
      <c r="K291" s="91"/>
      <c r="L291" s="91"/>
      <c r="M291" s="91"/>
      <c r="N291" s="91"/>
      <c r="O291" s="91"/>
      <c r="P291" s="91"/>
      <c r="Q291" s="91"/>
      <c r="R291" s="91"/>
      <c r="S291" s="91"/>
      <c r="T291" s="91"/>
      <c r="U291" s="91"/>
      <c r="V291" s="91"/>
      <c r="W291" s="92"/>
      <c r="X291" s="92"/>
      <c r="Y291" s="92"/>
      <c r="Z291" s="92"/>
      <c r="AA291" s="3"/>
      <c r="AB291" s="2"/>
      <c r="AC291" s="2"/>
      <c r="AD291" s="2"/>
      <c r="AE291" s="2"/>
      <c r="AF291" s="2"/>
      <c r="AG291" s="2"/>
    </row>
    <row r="292" ht="15.75" customHeight="1">
      <c r="A292" s="2"/>
      <c r="B292" s="462"/>
      <c r="C292" s="3"/>
      <c r="D292" s="463"/>
      <c r="E292" s="91"/>
      <c r="F292" s="91"/>
      <c r="G292" s="91"/>
      <c r="H292" s="91"/>
      <c r="I292" s="91"/>
      <c r="J292" s="91"/>
      <c r="K292" s="91"/>
      <c r="L292" s="91"/>
      <c r="M292" s="91"/>
      <c r="N292" s="91"/>
      <c r="O292" s="91"/>
      <c r="P292" s="91"/>
      <c r="Q292" s="91"/>
      <c r="R292" s="91"/>
      <c r="S292" s="91"/>
      <c r="T292" s="91"/>
      <c r="U292" s="91"/>
      <c r="V292" s="91"/>
      <c r="W292" s="481"/>
      <c r="X292" s="481"/>
      <c r="Y292" s="481"/>
      <c r="Z292" s="481"/>
      <c r="AA292" s="3"/>
      <c r="AB292" s="2"/>
      <c r="AC292" s="2"/>
      <c r="AD292" s="2"/>
      <c r="AE292" s="2"/>
      <c r="AF292" s="2"/>
      <c r="AG292" s="2"/>
    </row>
    <row r="293" ht="15.75" customHeight="1">
      <c r="A293" s="2"/>
      <c r="B293" s="462"/>
      <c r="C293" s="3"/>
      <c r="D293" s="463"/>
      <c r="E293" s="91"/>
      <c r="F293" s="91"/>
      <c r="G293" s="91"/>
      <c r="H293" s="91"/>
      <c r="I293" s="91"/>
      <c r="J293" s="91"/>
      <c r="K293" s="91"/>
      <c r="L293" s="91"/>
      <c r="M293" s="91"/>
      <c r="N293" s="91"/>
      <c r="O293" s="91"/>
      <c r="P293" s="91"/>
      <c r="Q293" s="91"/>
      <c r="R293" s="91"/>
      <c r="S293" s="91"/>
      <c r="T293" s="91"/>
      <c r="U293" s="91"/>
      <c r="V293" s="91"/>
      <c r="W293" s="481"/>
      <c r="X293" s="481"/>
      <c r="Y293" s="481"/>
      <c r="Z293" s="481"/>
      <c r="AA293" s="3"/>
      <c r="AB293" s="2"/>
      <c r="AC293" s="2"/>
      <c r="AD293" s="2"/>
      <c r="AE293" s="2"/>
      <c r="AF293" s="2"/>
      <c r="AG293" s="2"/>
    </row>
    <row r="294" ht="15.75" customHeight="1">
      <c r="A294" s="2"/>
      <c r="B294" s="462"/>
      <c r="C294" s="3"/>
      <c r="D294" s="463"/>
      <c r="E294" s="91"/>
      <c r="F294" s="91"/>
      <c r="G294" s="91"/>
      <c r="H294" s="91"/>
      <c r="I294" s="91"/>
      <c r="J294" s="91"/>
      <c r="K294" s="91"/>
      <c r="L294" s="91"/>
      <c r="M294" s="91"/>
      <c r="N294" s="91"/>
      <c r="O294" s="91"/>
      <c r="P294" s="91"/>
      <c r="Q294" s="91"/>
      <c r="R294" s="91"/>
      <c r="S294" s="91"/>
      <c r="T294" s="91"/>
      <c r="U294" s="91"/>
      <c r="V294" s="91"/>
      <c r="W294" s="481"/>
      <c r="X294" s="481"/>
      <c r="Y294" s="481"/>
      <c r="Z294" s="481"/>
      <c r="AA294" s="3"/>
      <c r="AB294" s="2"/>
      <c r="AC294" s="2"/>
      <c r="AD294" s="2"/>
      <c r="AE294" s="2"/>
      <c r="AF294" s="2"/>
      <c r="AG294" s="2"/>
    </row>
    <row r="295" ht="15.75" customHeight="1">
      <c r="A295" s="2"/>
      <c r="B295" s="462"/>
      <c r="C295" s="3"/>
      <c r="D295" s="463"/>
      <c r="E295" s="91"/>
      <c r="F295" s="91"/>
      <c r="G295" s="91"/>
      <c r="H295" s="91"/>
      <c r="I295" s="91"/>
      <c r="J295" s="91"/>
      <c r="K295" s="91"/>
      <c r="L295" s="91"/>
      <c r="M295" s="91"/>
      <c r="N295" s="91"/>
      <c r="O295" s="91"/>
      <c r="P295" s="91"/>
      <c r="Q295" s="91"/>
      <c r="R295" s="91"/>
      <c r="S295" s="91"/>
      <c r="T295" s="91"/>
      <c r="U295" s="91"/>
      <c r="V295" s="91"/>
      <c r="W295" s="481"/>
      <c r="X295" s="481"/>
      <c r="Y295" s="481"/>
      <c r="Z295" s="481"/>
      <c r="AA295" s="3"/>
      <c r="AB295" s="2"/>
      <c r="AC295" s="2"/>
      <c r="AD295" s="2"/>
      <c r="AE295" s="2"/>
      <c r="AF295" s="2"/>
      <c r="AG295" s="2"/>
    </row>
    <row r="296" ht="15.75" customHeight="1">
      <c r="A296" s="2"/>
      <c r="B296" s="462"/>
      <c r="C296" s="3"/>
      <c r="D296" s="463"/>
      <c r="E296" s="91"/>
      <c r="F296" s="91"/>
      <c r="G296" s="91"/>
      <c r="H296" s="91"/>
      <c r="I296" s="91"/>
      <c r="J296" s="91"/>
      <c r="K296" s="91"/>
      <c r="L296" s="91"/>
      <c r="M296" s="91"/>
      <c r="N296" s="91"/>
      <c r="O296" s="91"/>
      <c r="P296" s="91"/>
      <c r="Q296" s="91"/>
      <c r="R296" s="91"/>
      <c r="S296" s="91"/>
      <c r="T296" s="91"/>
      <c r="U296" s="91"/>
      <c r="V296" s="91"/>
      <c r="W296" s="481"/>
      <c r="X296" s="481"/>
      <c r="Y296" s="481"/>
      <c r="Z296" s="481"/>
      <c r="AA296" s="3"/>
      <c r="AB296" s="2"/>
      <c r="AC296" s="2"/>
      <c r="AD296" s="2"/>
      <c r="AE296" s="2"/>
      <c r="AF296" s="2"/>
      <c r="AG296" s="2"/>
    </row>
    <row r="297" ht="15.75" customHeight="1">
      <c r="A297" s="2"/>
      <c r="B297" s="462"/>
      <c r="C297" s="3"/>
      <c r="D297" s="463"/>
      <c r="E297" s="91"/>
      <c r="F297" s="91"/>
      <c r="G297" s="91"/>
      <c r="H297" s="91"/>
      <c r="I297" s="91"/>
      <c r="J297" s="91"/>
      <c r="K297" s="91"/>
      <c r="L297" s="91"/>
      <c r="M297" s="91"/>
      <c r="N297" s="91"/>
      <c r="O297" s="91"/>
      <c r="P297" s="91"/>
      <c r="Q297" s="91"/>
      <c r="R297" s="91"/>
      <c r="S297" s="91"/>
      <c r="T297" s="91"/>
      <c r="U297" s="91"/>
      <c r="V297" s="91"/>
      <c r="W297" s="481"/>
      <c r="X297" s="481"/>
      <c r="Y297" s="481"/>
      <c r="Z297" s="481"/>
      <c r="AA297" s="3"/>
      <c r="AB297" s="2"/>
      <c r="AC297" s="2"/>
      <c r="AD297" s="2"/>
      <c r="AE297" s="2"/>
      <c r="AF297" s="2"/>
      <c r="AG297" s="2"/>
    </row>
    <row r="298" ht="15.75" customHeight="1">
      <c r="A298" s="2"/>
      <c r="B298" s="462"/>
      <c r="C298" s="3"/>
      <c r="D298" s="463"/>
      <c r="E298" s="91"/>
      <c r="F298" s="91"/>
      <c r="G298" s="91"/>
      <c r="H298" s="91"/>
      <c r="I298" s="91"/>
      <c r="J298" s="91"/>
      <c r="K298" s="91"/>
      <c r="L298" s="91"/>
      <c r="M298" s="91"/>
      <c r="N298" s="91"/>
      <c r="O298" s="91"/>
      <c r="P298" s="91"/>
      <c r="Q298" s="91"/>
      <c r="R298" s="91"/>
      <c r="S298" s="91"/>
      <c r="T298" s="91"/>
      <c r="U298" s="91"/>
      <c r="V298" s="91"/>
      <c r="W298" s="481"/>
      <c r="X298" s="481"/>
      <c r="Y298" s="481"/>
      <c r="Z298" s="481"/>
      <c r="AA298" s="3"/>
      <c r="AB298" s="2"/>
      <c r="AC298" s="2"/>
      <c r="AD298" s="2"/>
      <c r="AE298" s="2"/>
      <c r="AF298" s="2"/>
      <c r="AG298" s="2"/>
    </row>
    <row r="299" ht="15.75" customHeight="1">
      <c r="A299" s="2"/>
      <c r="B299" s="462"/>
      <c r="C299" s="3"/>
      <c r="D299" s="463"/>
      <c r="E299" s="91"/>
      <c r="F299" s="91"/>
      <c r="G299" s="91"/>
      <c r="H299" s="91"/>
      <c r="I299" s="91"/>
      <c r="J299" s="91"/>
      <c r="K299" s="91"/>
      <c r="L299" s="91"/>
      <c r="M299" s="91"/>
      <c r="N299" s="91"/>
      <c r="O299" s="91"/>
      <c r="P299" s="91"/>
      <c r="Q299" s="91"/>
      <c r="R299" s="91"/>
      <c r="S299" s="91"/>
      <c r="T299" s="91"/>
      <c r="U299" s="91"/>
      <c r="V299" s="91"/>
      <c r="W299" s="481"/>
      <c r="X299" s="481"/>
      <c r="Y299" s="481"/>
      <c r="Z299" s="481"/>
      <c r="AA299" s="3"/>
      <c r="AB299" s="2"/>
      <c r="AC299" s="2"/>
      <c r="AD299" s="2"/>
      <c r="AE299" s="2"/>
      <c r="AF299" s="2"/>
      <c r="AG299" s="2"/>
    </row>
    <row r="300" ht="15.75" customHeight="1">
      <c r="A300" s="2"/>
      <c r="B300" s="462"/>
      <c r="C300" s="3"/>
      <c r="D300" s="463"/>
      <c r="E300" s="91"/>
      <c r="F300" s="91"/>
      <c r="G300" s="91"/>
      <c r="H300" s="91"/>
      <c r="I300" s="91"/>
      <c r="J300" s="91"/>
      <c r="K300" s="91"/>
      <c r="L300" s="91"/>
      <c r="M300" s="91"/>
      <c r="N300" s="91"/>
      <c r="O300" s="91"/>
      <c r="P300" s="91"/>
      <c r="Q300" s="91"/>
      <c r="R300" s="91"/>
      <c r="S300" s="91"/>
      <c r="T300" s="91"/>
      <c r="U300" s="91"/>
      <c r="V300" s="91"/>
      <c r="W300" s="481"/>
      <c r="X300" s="481"/>
      <c r="Y300" s="481"/>
      <c r="Z300" s="481"/>
      <c r="AA300" s="3"/>
      <c r="AB300" s="2"/>
      <c r="AC300" s="2"/>
      <c r="AD300" s="2"/>
      <c r="AE300" s="2"/>
      <c r="AF300" s="2"/>
      <c r="AG300" s="2"/>
    </row>
    <row r="301" ht="15.75" customHeight="1">
      <c r="A301" s="2"/>
      <c r="B301" s="462"/>
      <c r="C301" s="3"/>
      <c r="D301" s="463"/>
      <c r="E301" s="91"/>
      <c r="F301" s="91"/>
      <c r="G301" s="91"/>
      <c r="H301" s="91"/>
      <c r="I301" s="91"/>
      <c r="J301" s="91"/>
      <c r="K301" s="91"/>
      <c r="L301" s="91"/>
      <c r="M301" s="91"/>
      <c r="N301" s="91"/>
      <c r="O301" s="91"/>
      <c r="P301" s="91"/>
      <c r="Q301" s="91"/>
      <c r="R301" s="91"/>
      <c r="S301" s="91"/>
      <c r="T301" s="91"/>
      <c r="U301" s="91"/>
      <c r="V301" s="91"/>
      <c r="W301" s="481"/>
      <c r="X301" s="481"/>
      <c r="Y301" s="481"/>
      <c r="Z301" s="481"/>
      <c r="AA301" s="3"/>
      <c r="AB301" s="2"/>
      <c r="AC301" s="2"/>
      <c r="AD301" s="2"/>
      <c r="AE301" s="2"/>
      <c r="AF301" s="2"/>
      <c r="AG301" s="2"/>
    </row>
    <row r="302" ht="15.75" customHeight="1">
      <c r="A302" s="2"/>
      <c r="B302" s="462"/>
      <c r="C302" s="3"/>
      <c r="D302" s="463"/>
      <c r="E302" s="91"/>
      <c r="F302" s="91"/>
      <c r="G302" s="91"/>
      <c r="H302" s="91"/>
      <c r="I302" s="91"/>
      <c r="J302" s="91"/>
      <c r="K302" s="91"/>
      <c r="L302" s="91"/>
      <c r="M302" s="91"/>
      <c r="N302" s="91"/>
      <c r="O302" s="91"/>
      <c r="P302" s="91"/>
      <c r="Q302" s="91"/>
      <c r="R302" s="91"/>
      <c r="S302" s="91"/>
      <c r="T302" s="91"/>
      <c r="U302" s="91"/>
      <c r="V302" s="91"/>
      <c r="W302" s="481"/>
      <c r="X302" s="481"/>
      <c r="Y302" s="481"/>
      <c r="Z302" s="481"/>
      <c r="AA302" s="3"/>
      <c r="AB302" s="2"/>
      <c r="AC302" s="2"/>
      <c r="AD302" s="2"/>
      <c r="AE302" s="2"/>
      <c r="AF302" s="2"/>
      <c r="AG302" s="2"/>
    </row>
    <row r="303" ht="15.75" customHeight="1">
      <c r="A303" s="2"/>
      <c r="B303" s="462"/>
      <c r="C303" s="3"/>
      <c r="D303" s="463"/>
      <c r="E303" s="91"/>
      <c r="F303" s="91"/>
      <c r="G303" s="91"/>
      <c r="H303" s="91"/>
      <c r="I303" s="91"/>
      <c r="J303" s="91"/>
      <c r="K303" s="91"/>
      <c r="L303" s="91"/>
      <c r="M303" s="91"/>
      <c r="N303" s="91"/>
      <c r="O303" s="91"/>
      <c r="P303" s="91"/>
      <c r="Q303" s="91"/>
      <c r="R303" s="91"/>
      <c r="S303" s="91"/>
      <c r="T303" s="91"/>
      <c r="U303" s="91"/>
      <c r="V303" s="91"/>
      <c r="W303" s="481"/>
      <c r="X303" s="481"/>
      <c r="Y303" s="481"/>
      <c r="Z303" s="481"/>
      <c r="AA303" s="3"/>
      <c r="AB303" s="2"/>
      <c r="AC303" s="2"/>
      <c r="AD303" s="2"/>
      <c r="AE303" s="2"/>
      <c r="AF303" s="2"/>
      <c r="AG303" s="2"/>
    </row>
    <row r="304" ht="15.75" customHeight="1">
      <c r="A304" s="2"/>
      <c r="B304" s="462"/>
      <c r="C304" s="3"/>
      <c r="D304" s="463"/>
      <c r="E304" s="91"/>
      <c r="F304" s="91"/>
      <c r="G304" s="91"/>
      <c r="H304" s="91"/>
      <c r="I304" s="91"/>
      <c r="J304" s="91"/>
      <c r="K304" s="91"/>
      <c r="L304" s="91"/>
      <c r="M304" s="91"/>
      <c r="N304" s="91"/>
      <c r="O304" s="91"/>
      <c r="P304" s="91"/>
      <c r="Q304" s="91"/>
      <c r="R304" s="91"/>
      <c r="S304" s="91"/>
      <c r="T304" s="91"/>
      <c r="U304" s="91"/>
      <c r="V304" s="91"/>
      <c r="W304" s="481"/>
      <c r="X304" s="481"/>
      <c r="Y304" s="481"/>
      <c r="Z304" s="481"/>
      <c r="AA304" s="3"/>
      <c r="AB304" s="2"/>
      <c r="AC304" s="2"/>
      <c r="AD304" s="2"/>
      <c r="AE304" s="2"/>
      <c r="AF304" s="2"/>
      <c r="AG304" s="2"/>
    </row>
    <row r="305" ht="15.75" customHeight="1">
      <c r="A305" s="2"/>
      <c r="B305" s="462"/>
      <c r="C305" s="3"/>
      <c r="D305" s="463"/>
      <c r="E305" s="91"/>
      <c r="F305" s="91"/>
      <c r="G305" s="91"/>
      <c r="H305" s="91"/>
      <c r="I305" s="91"/>
      <c r="J305" s="91"/>
      <c r="K305" s="91"/>
      <c r="L305" s="91"/>
      <c r="M305" s="91"/>
      <c r="N305" s="91"/>
      <c r="O305" s="91"/>
      <c r="P305" s="91"/>
      <c r="Q305" s="91"/>
      <c r="R305" s="91"/>
      <c r="S305" s="91"/>
      <c r="T305" s="91"/>
      <c r="U305" s="91"/>
      <c r="V305" s="91"/>
      <c r="W305" s="481"/>
      <c r="X305" s="481"/>
      <c r="Y305" s="481"/>
      <c r="Z305" s="481"/>
      <c r="AA305" s="3"/>
      <c r="AB305" s="2"/>
      <c r="AC305" s="2"/>
      <c r="AD305" s="2"/>
      <c r="AE305" s="2"/>
      <c r="AF305" s="2"/>
      <c r="AG305" s="2"/>
    </row>
    <row r="306" ht="15.75" customHeight="1">
      <c r="A306" s="2"/>
      <c r="B306" s="462"/>
      <c r="C306" s="3"/>
      <c r="D306" s="463"/>
      <c r="E306" s="91"/>
      <c r="F306" s="91"/>
      <c r="G306" s="91"/>
      <c r="H306" s="91"/>
      <c r="I306" s="91"/>
      <c r="J306" s="91"/>
      <c r="K306" s="91"/>
      <c r="L306" s="91"/>
      <c r="M306" s="91"/>
      <c r="N306" s="91"/>
      <c r="O306" s="91"/>
      <c r="P306" s="91"/>
      <c r="Q306" s="91"/>
      <c r="R306" s="91"/>
      <c r="S306" s="91"/>
      <c r="T306" s="91"/>
      <c r="U306" s="91"/>
      <c r="V306" s="91"/>
      <c r="W306" s="481"/>
      <c r="X306" s="481"/>
      <c r="Y306" s="481"/>
      <c r="Z306" s="481"/>
      <c r="AA306" s="3"/>
      <c r="AB306" s="2"/>
      <c r="AC306" s="2"/>
      <c r="AD306" s="2"/>
      <c r="AE306" s="2"/>
      <c r="AF306" s="2"/>
      <c r="AG306" s="2"/>
    </row>
    <row r="307" ht="15.75" customHeight="1">
      <c r="A307" s="2"/>
      <c r="B307" s="462"/>
      <c r="C307" s="3"/>
      <c r="D307" s="463"/>
      <c r="E307" s="91"/>
      <c r="F307" s="91"/>
      <c r="G307" s="91"/>
      <c r="H307" s="91"/>
      <c r="I307" s="91"/>
      <c r="J307" s="91"/>
      <c r="K307" s="91"/>
      <c r="L307" s="91"/>
      <c r="M307" s="91"/>
      <c r="N307" s="91"/>
      <c r="O307" s="91"/>
      <c r="P307" s="91"/>
      <c r="Q307" s="91"/>
      <c r="R307" s="91"/>
      <c r="S307" s="91"/>
      <c r="T307" s="91"/>
      <c r="U307" s="91"/>
      <c r="V307" s="91"/>
      <c r="W307" s="481"/>
      <c r="X307" s="481"/>
      <c r="Y307" s="481"/>
      <c r="Z307" s="481"/>
      <c r="AA307" s="3"/>
      <c r="AB307" s="2"/>
      <c r="AC307" s="2"/>
      <c r="AD307" s="2"/>
      <c r="AE307" s="2"/>
      <c r="AF307" s="2"/>
      <c r="AG307" s="2"/>
    </row>
    <row r="308" ht="15.75" customHeight="1">
      <c r="A308" s="2"/>
      <c r="B308" s="462"/>
      <c r="C308" s="3"/>
      <c r="D308" s="463"/>
      <c r="E308" s="91"/>
      <c r="F308" s="91"/>
      <c r="G308" s="91"/>
      <c r="H308" s="91"/>
      <c r="I308" s="91"/>
      <c r="J308" s="91"/>
      <c r="K308" s="91"/>
      <c r="L308" s="91"/>
      <c r="M308" s="91"/>
      <c r="N308" s="91"/>
      <c r="O308" s="91"/>
      <c r="P308" s="91"/>
      <c r="Q308" s="91"/>
      <c r="R308" s="91"/>
      <c r="S308" s="91"/>
      <c r="T308" s="91"/>
      <c r="U308" s="91"/>
      <c r="V308" s="91"/>
      <c r="W308" s="481"/>
      <c r="X308" s="481"/>
      <c r="Y308" s="481"/>
      <c r="Z308" s="481"/>
      <c r="AA308" s="3"/>
      <c r="AB308" s="2"/>
      <c r="AC308" s="2"/>
      <c r="AD308" s="2"/>
      <c r="AE308" s="2"/>
      <c r="AF308" s="2"/>
      <c r="AG308" s="2"/>
    </row>
    <row r="309" ht="15.75" customHeight="1">
      <c r="A309" s="2"/>
      <c r="B309" s="462"/>
      <c r="C309" s="3"/>
      <c r="D309" s="463"/>
      <c r="E309" s="91"/>
      <c r="F309" s="91"/>
      <c r="G309" s="91"/>
      <c r="H309" s="91"/>
      <c r="I309" s="91"/>
      <c r="J309" s="91"/>
      <c r="K309" s="91"/>
      <c r="L309" s="91"/>
      <c r="M309" s="91"/>
      <c r="N309" s="91"/>
      <c r="O309" s="91"/>
      <c r="P309" s="91"/>
      <c r="Q309" s="91"/>
      <c r="R309" s="91"/>
      <c r="S309" s="91"/>
      <c r="T309" s="91"/>
      <c r="U309" s="91"/>
      <c r="V309" s="91"/>
      <c r="W309" s="481"/>
      <c r="X309" s="481"/>
      <c r="Y309" s="481"/>
      <c r="Z309" s="481"/>
      <c r="AA309" s="3"/>
      <c r="AB309" s="2"/>
      <c r="AC309" s="2"/>
      <c r="AD309" s="2"/>
      <c r="AE309" s="2"/>
      <c r="AF309" s="2"/>
      <c r="AG309" s="2"/>
    </row>
    <row r="310" ht="15.75" customHeight="1">
      <c r="A310" s="2"/>
      <c r="B310" s="462"/>
      <c r="C310" s="3"/>
      <c r="D310" s="463"/>
      <c r="E310" s="91"/>
      <c r="F310" s="91"/>
      <c r="G310" s="91"/>
      <c r="H310" s="91"/>
      <c r="I310" s="91"/>
      <c r="J310" s="91"/>
      <c r="K310" s="91"/>
      <c r="L310" s="91"/>
      <c r="M310" s="91"/>
      <c r="N310" s="91"/>
      <c r="O310" s="91"/>
      <c r="P310" s="91"/>
      <c r="Q310" s="91"/>
      <c r="R310" s="91"/>
      <c r="S310" s="91"/>
      <c r="T310" s="91"/>
      <c r="U310" s="91"/>
      <c r="V310" s="91"/>
      <c r="W310" s="481"/>
      <c r="X310" s="481"/>
      <c r="Y310" s="481"/>
      <c r="Z310" s="481"/>
      <c r="AA310" s="3"/>
      <c r="AB310" s="2"/>
      <c r="AC310" s="2"/>
      <c r="AD310" s="2"/>
      <c r="AE310" s="2"/>
      <c r="AF310" s="2"/>
      <c r="AG310" s="2"/>
    </row>
    <row r="311" ht="15.75" customHeight="1">
      <c r="A311" s="2"/>
      <c r="B311" s="462"/>
      <c r="C311" s="3"/>
      <c r="D311" s="463"/>
      <c r="E311" s="91"/>
      <c r="F311" s="91"/>
      <c r="G311" s="91"/>
      <c r="H311" s="91"/>
      <c r="I311" s="91"/>
      <c r="J311" s="91"/>
      <c r="K311" s="91"/>
      <c r="L311" s="91"/>
      <c r="M311" s="91"/>
      <c r="N311" s="91"/>
      <c r="O311" s="91"/>
      <c r="P311" s="91"/>
      <c r="Q311" s="91"/>
      <c r="R311" s="91"/>
      <c r="S311" s="91"/>
      <c r="T311" s="91"/>
      <c r="U311" s="91"/>
      <c r="V311" s="91"/>
      <c r="W311" s="481"/>
      <c r="X311" s="481"/>
      <c r="Y311" s="481"/>
      <c r="Z311" s="481"/>
      <c r="AA311" s="3"/>
      <c r="AB311" s="2"/>
      <c r="AC311" s="2"/>
      <c r="AD311" s="2"/>
      <c r="AE311" s="2"/>
      <c r="AF311" s="2"/>
      <c r="AG311" s="2"/>
    </row>
    <row r="312" ht="15.75" customHeight="1">
      <c r="A312" s="2"/>
      <c r="B312" s="462"/>
      <c r="C312" s="3"/>
      <c r="D312" s="463"/>
      <c r="E312" s="91"/>
      <c r="F312" s="91"/>
      <c r="G312" s="91"/>
      <c r="H312" s="91"/>
      <c r="I312" s="91"/>
      <c r="J312" s="91"/>
      <c r="K312" s="91"/>
      <c r="L312" s="91"/>
      <c r="M312" s="91"/>
      <c r="N312" s="91"/>
      <c r="O312" s="91"/>
      <c r="P312" s="91"/>
      <c r="Q312" s="91"/>
      <c r="R312" s="91"/>
      <c r="S312" s="91"/>
      <c r="T312" s="91"/>
      <c r="U312" s="91"/>
      <c r="V312" s="91"/>
      <c r="W312" s="481"/>
      <c r="X312" s="481"/>
      <c r="Y312" s="481"/>
      <c r="Z312" s="481"/>
      <c r="AA312" s="3"/>
      <c r="AB312" s="2"/>
      <c r="AC312" s="2"/>
      <c r="AD312" s="2"/>
      <c r="AE312" s="2"/>
      <c r="AF312" s="2"/>
      <c r="AG312" s="2"/>
    </row>
    <row r="313" ht="15.75" customHeight="1">
      <c r="A313" s="2"/>
      <c r="B313" s="462"/>
      <c r="C313" s="3"/>
      <c r="D313" s="463"/>
      <c r="E313" s="91"/>
      <c r="F313" s="91"/>
      <c r="G313" s="91"/>
      <c r="H313" s="91"/>
      <c r="I313" s="91"/>
      <c r="J313" s="91"/>
      <c r="K313" s="91"/>
      <c r="L313" s="91"/>
      <c r="M313" s="91"/>
      <c r="N313" s="91"/>
      <c r="O313" s="91"/>
      <c r="P313" s="91"/>
      <c r="Q313" s="91"/>
      <c r="R313" s="91"/>
      <c r="S313" s="91"/>
      <c r="T313" s="91"/>
      <c r="U313" s="91"/>
      <c r="V313" s="91"/>
      <c r="W313" s="481"/>
      <c r="X313" s="481"/>
      <c r="Y313" s="481"/>
      <c r="Z313" s="481"/>
      <c r="AA313" s="3"/>
      <c r="AB313" s="2"/>
      <c r="AC313" s="2"/>
      <c r="AD313" s="2"/>
      <c r="AE313" s="2"/>
      <c r="AF313" s="2"/>
      <c r="AG313" s="2"/>
    </row>
    <row r="314" ht="15.75" customHeight="1">
      <c r="A314" s="2"/>
      <c r="B314" s="462"/>
      <c r="C314" s="3"/>
      <c r="D314" s="463"/>
      <c r="E314" s="91"/>
      <c r="F314" s="91"/>
      <c r="G314" s="91"/>
      <c r="H314" s="91"/>
      <c r="I314" s="91"/>
      <c r="J314" s="91"/>
      <c r="K314" s="91"/>
      <c r="L314" s="91"/>
      <c r="M314" s="91"/>
      <c r="N314" s="91"/>
      <c r="O314" s="91"/>
      <c r="P314" s="91"/>
      <c r="Q314" s="91"/>
      <c r="R314" s="91"/>
      <c r="S314" s="91"/>
      <c r="T314" s="91"/>
      <c r="U314" s="91"/>
      <c r="V314" s="91"/>
      <c r="W314" s="481"/>
      <c r="X314" s="481"/>
      <c r="Y314" s="481"/>
      <c r="Z314" s="481"/>
      <c r="AA314" s="3"/>
      <c r="AB314" s="2"/>
      <c r="AC314" s="2"/>
      <c r="AD314" s="2"/>
      <c r="AE314" s="2"/>
      <c r="AF314" s="2"/>
      <c r="AG314" s="2"/>
    </row>
    <row r="315" ht="15.75" customHeight="1">
      <c r="A315" s="2"/>
      <c r="B315" s="462"/>
      <c r="C315" s="3"/>
      <c r="D315" s="463"/>
      <c r="E315" s="91"/>
      <c r="F315" s="91"/>
      <c r="G315" s="91"/>
      <c r="H315" s="91"/>
      <c r="I315" s="91"/>
      <c r="J315" s="91"/>
      <c r="K315" s="91"/>
      <c r="L315" s="91"/>
      <c r="M315" s="91"/>
      <c r="N315" s="91"/>
      <c r="O315" s="91"/>
      <c r="P315" s="91"/>
      <c r="Q315" s="91"/>
      <c r="R315" s="91"/>
      <c r="S315" s="91"/>
      <c r="T315" s="91"/>
      <c r="U315" s="91"/>
      <c r="V315" s="91"/>
      <c r="W315" s="481"/>
      <c r="X315" s="481"/>
      <c r="Y315" s="481"/>
      <c r="Z315" s="481"/>
      <c r="AA315" s="3"/>
      <c r="AB315" s="2"/>
      <c r="AC315" s="2"/>
      <c r="AD315" s="2"/>
      <c r="AE315" s="2"/>
      <c r="AF315" s="2"/>
      <c r="AG315" s="2"/>
    </row>
    <row r="316" ht="15.75" customHeight="1">
      <c r="A316" s="2"/>
      <c r="B316" s="462"/>
      <c r="C316" s="3"/>
      <c r="D316" s="463"/>
      <c r="E316" s="91"/>
      <c r="F316" s="91"/>
      <c r="G316" s="91"/>
      <c r="H316" s="91"/>
      <c r="I316" s="91"/>
      <c r="J316" s="91"/>
      <c r="K316" s="91"/>
      <c r="L316" s="91"/>
      <c r="M316" s="91"/>
      <c r="N316" s="91"/>
      <c r="O316" s="91"/>
      <c r="P316" s="91"/>
      <c r="Q316" s="91"/>
      <c r="R316" s="91"/>
      <c r="S316" s="91"/>
      <c r="T316" s="91"/>
      <c r="U316" s="91"/>
      <c r="V316" s="91"/>
      <c r="W316" s="481"/>
      <c r="X316" s="481"/>
      <c r="Y316" s="481"/>
      <c r="Z316" s="481"/>
      <c r="AA316" s="3"/>
      <c r="AB316" s="2"/>
      <c r="AC316" s="2"/>
      <c r="AD316" s="2"/>
      <c r="AE316" s="2"/>
      <c r="AF316" s="2"/>
      <c r="AG316" s="2"/>
    </row>
    <row r="317" ht="15.75" customHeight="1">
      <c r="A317" s="2"/>
      <c r="B317" s="462"/>
      <c r="C317" s="3"/>
      <c r="D317" s="463"/>
      <c r="E317" s="91"/>
      <c r="F317" s="91"/>
      <c r="G317" s="91"/>
      <c r="H317" s="91"/>
      <c r="I317" s="91"/>
      <c r="J317" s="91"/>
      <c r="K317" s="91"/>
      <c r="L317" s="91"/>
      <c r="M317" s="91"/>
      <c r="N317" s="91"/>
      <c r="O317" s="91"/>
      <c r="P317" s="91"/>
      <c r="Q317" s="91"/>
      <c r="R317" s="91"/>
      <c r="S317" s="91"/>
      <c r="T317" s="91"/>
      <c r="U317" s="91"/>
      <c r="V317" s="91"/>
      <c r="W317" s="481"/>
      <c r="X317" s="481"/>
      <c r="Y317" s="481"/>
      <c r="Z317" s="481"/>
      <c r="AA317" s="3"/>
      <c r="AB317" s="2"/>
      <c r="AC317" s="2"/>
      <c r="AD317" s="2"/>
      <c r="AE317" s="2"/>
      <c r="AF317" s="2"/>
      <c r="AG317" s="2"/>
    </row>
    <row r="318" ht="15.75" customHeight="1">
      <c r="A318" s="2"/>
      <c r="B318" s="462"/>
      <c r="C318" s="3"/>
      <c r="D318" s="463"/>
      <c r="E318" s="91"/>
      <c r="F318" s="91"/>
      <c r="G318" s="91"/>
      <c r="H318" s="91"/>
      <c r="I318" s="91"/>
      <c r="J318" s="91"/>
      <c r="K318" s="91"/>
      <c r="L318" s="91"/>
      <c r="M318" s="91"/>
      <c r="N318" s="91"/>
      <c r="O318" s="91"/>
      <c r="P318" s="91"/>
      <c r="Q318" s="91"/>
      <c r="R318" s="91"/>
      <c r="S318" s="91"/>
      <c r="T318" s="91"/>
      <c r="U318" s="91"/>
      <c r="V318" s="91"/>
      <c r="W318" s="481"/>
      <c r="X318" s="481"/>
      <c r="Y318" s="481"/>
      <c r="Z318" s="481"/>
      <c r="AA318" s="3"/>
      <c r="AB318" s="2"/>
      <c r="AC318" s="2"/>
      <c r="AD318" s="2"/>
      <c r="AE318" s="2"/>
      <c r="AF318" s="2"/>
      <c r="AG318" s="2"/>
    </row>
    <row r="319" ht="15.75" customHeight="1">
      <c r="A319" s="2"/>
      <c r="B319" s="462"/>
      <c r="C319" s="3"/>
      <c r="D319" s="463"/>
      <c r="E319" s="91"/>
      <c r="F319" s="91"/>
      <c r="G319" s="91"/>
      <c r="H319" s="91"/>
      <c r="I319" s="91"/>
      <c r="J319" s="91"/>
      <c r="K319" s="91"/>
      <c r="L319" s="91"/>
      <c r="M319" s="91"/>
      <c r="N319" s="91"/>
      <c r="O319" s="91"/>
      <c r="P319" s="91"/>
      <c r="Q319" s="91"/>
      <c r="R319" s="91"/>
      <c r="S319" s="91"/>
      <c r="T319" s="91"/>
      <c r="U319" s="91"/>
      <c r="V319" s="91"/>
      <c r="W319" s="481"/>
      <c r="X319" s="481"/>
      <c r="Y319" s="481"/>
      <c r="Z319" s="481"/>
      <c r="AA319" s="3"/>
      <c r="AB319" s="2"/>
      <c r="AC319" s="2"/>
      <c r="AD319" s="2"/>
      <c r="AE319" s="2"/>
      <c r="AF319" s="2"/>
      <c r="AG319" s="2"/>
    </row>
    <row r="320" ht="15.75" customHeight="1">
      <c r="A320" s="2"/>
      <c r="B320" s="462"/>
      <c r="C320" s="3"/>
      <c r="D320" s="463"/>
      <c r="E320" s="91"/>
      <c r="F320" s="91"/>
      <c r="G320" s="91"/>
      <c r="H320" s="91"/>
      <c r="I320" s="91"/>
      <c r="J320" s="91"/>
      <c r="K320" s="91"/>
      <c r="L320" s="91"/>
      <c r="M320" s="91"/>
      <c r="N320" s="91"/>
      <c r="O320" s="91"/>
      <c r="P320" s="91"/>
      <c r="Q320" s="91"/>
      <c r="R320" s="91"/>
      <c r="S320" s="91"/>
      <c r="T320" s="91"/>
      <c r="U320" s="91"/>
      <c r="V320" s="91"/>
      <c r="W320" s="481"/>
      <c r="X320" s="481"/>
      <c r="Y320" s="481"/>
      <c r="Z320" s="481"/>
      <c r="AA320" s="3"/>
      <c r="AB320" s="2"/>
      <c r="AC320" s="2"/>
      <c r="AD320" s="2"/>
      <c r="AE320" s="2"/>
      <c r="AF320" s="2"/>
      <c r="AG320" s="2"/>
    </row>
    <row r="321" ht="15.75" customHeight="1">
      <c r="A321" s="2"/>
      <c r="B321" s="462"/>
      <c r="C321" s="3"/>
      <c r="D321" s="463"/>
      <c r="E321" s="91"/>
      <c r="F321" s="91"/>
      <c r="G321" s="91"/>
      <c r="H321" s="91"/>
      <c r="I321" s="91"/>
      <c r="J321" s="91"/>
      <c r="K321" s="91"/>
      <c r="L321" s="91"/>
      <c r="M321" s="91"/>
      <c r="N321" s="91"/>
      <c r="O321" s="91"/>
      <c r="P321" s="91"/>
      <c r="Q321" s="91"/>
      <c r="R321" s="91"/>
      <c r="S321" s="91"/>
      <c r="T321" s="91"/>
      <c r="U321" s="91"/>
      <c r="V321" s="91"/>
      <c r="W321" s="481"/>
      <c r="X321" s="481"/>
      <c r="Y321" s="481"/>
      <c r="Z321" s="481"/>
      <c r="AA321" s="3"/>
      <c r="AB321" s="2"/>
      <c r="AC321" s="2"/>
      <c r="AD321" s="2"/>
      <c r="AE321" s="2"/>
      <c r="AF321" s="2"/>
      <c r="AG321" s="2"/>
    </row>
    <row r="322" ht="15.75" customHeight="1">
      <c r="A322" s="2"/>
      <c r="B322" s="462"/>
      <c r="C322" s="3"/>
      <c r="D322" s="463"/>
      <c r="E322" s="91"/>
      <c r="F322" s="91"/>
      <c r="G322" s="91"/>
      <c r="H322" s="91"/>
      <c r="I322" s="91"/>
      <c r="J322" s="91"/>
      <c r="K322" s="91"/>
      <c r="L322" s="91"/>
      <c r="M322" s="91"/>
      <c r="N322" s="91"/>
      <c r="O322" s="91"/>
      <c r="P322" s="91"/>
      <c r="Q322" s="91"/>
      <c r="R322" s="91"/>
      <c r="S322" s="91"/>
      <c r="T322" s="91"/>
      <c r="U322" s="91"/>
      <c r="V322" s="91"/>
      <c r="W322" s="481"/>
      <c r="X322" s="481"/>
      <c r="Y322" s="481"/>
      <c r="Z322" s="481"/>
      <c r="AA322" s="3"/>
      <c r="AB322" s="2"/>
      <c r="AC322" s="2"/>
      <c r="AD322" s="2"/>
      <c r="AE322" s="2"/>
      <c r="AF322" s="2"/>
      <c r="AG322" s="2"/>
    </row>
    <row r="323" ht="15.75" customHeight="1">
      <c r="A323" s="2"/>
      <c r="B323" s="462"/>
      <c r="C323" s="3"/>
      <c r="D323" s="463"/>
      <c r="E323" s="91"/>
      <c r="F323" s="91"/>
      <c r="G323" s="91"/>
      <c r="H323" s="91"/>
      <c r="I323" s="91"/>
      <c r="J323" s="91"/>
      <c r="K323" s="91"/>
      <c r="L323" s="91"/>
      <c r="M323" s="91"/>
      <c r="N323" s="91"/>
      <c r="O323" s="91"/>
      <c r="P323" s="91"/>
      <c r="Q323" s="91"/>
      <c r="R323" s="91"/>
      <c r="S323" s="91"/>
      <c r="T323" s="91"/>
      <c r="U323" s="91"/>
      <c r="V323" s="91"/>
      <c r="W323" s="481"/>
      <c r="X323" s="481"/>
      <c r="Y323" s="481"/>
      <c r="Z323" s="481"/>
      <c r="AA323" s="3"/>
      <c r="AB323" s="2"/>
      <c r="AC323" s="2"/>
      <c r="AD323" s="2"/>
      <c r="AE323" s="2"/>
      <c r="AF323" s="2"/>
      <c r="AG323" s="2"/>
    </row>
    <row r="324" ht="15.75" customHeight="1">
      <c r="A324" s="2"/>
      <c r="B324" s="462"/>
      <c r="C324" s="3"/>
      <c r="D324" s="463"/>
      <c r="E324" s="91"/>
      <c r="F324" s="91"/>
      <c r="G324" s="91"/>
      <c r="H324" s="91"/>
      <c r="I324" s="91"/>
      <c r="J324" s="91"/>
      <c r="K324" s="91"/>
      <c r="L324" s="91"/>
      <c r="M324" s="91"/>
      <c r="N324" s="91"/>
      <c r="O324" s="91"/>
      <c r="P324" s="91"/>
      <c r="Q324" s="91"/>
      <c r="R324" s="91"/>
      <c r="S324" s="91"/>
      <c r="T324" s="91"/>
      <c r="U324" s="91"/>
      <c r="V324" s="91"/>
      <c r="W324" s="481"/>
      <c r="X324" s="481"/>
      <c r="Y324" s="481"/>
      <c r="Z324" s="481"/>
      <c r="AA324" s="3"/>
      <c r="AB324" s="2"/>
      <c r="AC324" s="2"/>
      <c r="AD324" s="2"/>
      <c r="AE324" s="2"/>
      <c r="AF324" s="2"/>
      <c r="AG324" s="2"/>
    </row>
    <row r="325" ht="15.75" customHeight="1">
      <c r="A325" s="2"/>
      <c r="B325" s="462"/>
      <c r="C325" s="3"/>
      <c r="D325" s="463"/>
      <c r="E325" s="91"/>
      <c r="F325" s="91"/>
      <c r="G325" s="91"/>
      <c r="H325" s="91"/>
      <c r="I325" s="91"/>
      <c r="J325" s="91"/>
      <c r="K325" s="91"/>
      <c r="L325" s="91"/>
      <c r="M325" s="91"/>
      <c r="N325" s="91"/>
      <c r="O325" s="91"/>
      <c r="P325" s="91"/>
      <c r="Q325" s="91"/>
      <c r="R325" s="91"/>
      <c r="S325" s="91"/>
      <c r="T325" s="91"/>
      <c r="U325" s="91"/>
      <c r="V325" s="91"/>
      <c r="W325" s="481"/>
      <c r="X325" s="481"/>
      <c r="Y325" s="481"/>
      <c r="Z325" s="481"/>
      <c r="AA325" s="3"/>
      <c r="AB325" s="2"/>
      <c r="AC325" s="2"/>
      <c r="AD325" s="2"/>
      <c r="AE325" s="2"/>
      <c r="AF325" s="2"/>
      <c r="AG325" s="2"/>
    </row>
    <row r="326" ht="15.75" customHeight="1">
      <c r="A326" s="2"/>
      <c r="B326" s="462"/>
      <c r="C326" s="3"/>
      <c r="D326" s="463"/>
      <c r="E326" s="91"/>
      <c r="F326" s="91"/>
      <c r="G326" s="91"/>
      <c r="H326" s="91"/>
      <c r="I326" s="91"/>
      <c r="J326" s="91"/>
      <c r="K326" s="91"/>
      <c r="L326" s="91"/>
      <c r="M326" s="91"/>
      <c r="N326" s="91"/>
      <c r="O326" s="91"/>
      <c r="P326" s="91"/>
      <c r="Q326" s="91"/>
      <c r="R326" s="91"/>
      <c r="S326" s="91"/>
      <c r="T326" s="91"/>
      <c r="U326" s="91"/>
      <c r="V326" s="91"/>
      <c r="W326" s="481"/>
      <c r="X326" s="481"/>
      <c r="Y326" s="481"/>
      <c r="Z326" s="481"/>
      <c r="AA326" s="3"/>
      <c r="AB326" s="2"/>
      <c r="AC326" s="2"/>
      <c r="AD326" s="2"/>
      <c r="AE326" s="2"/>
      <c r="AF326" s="2"/>
      <c r="AG326" s="2"/>
    </row>
    <row r="327" ht="15.75" customHeight="1">
      <c r="A327" s="2"/>
      <c r="B327" s="462"/>
      <c r="C327" s="3"/>
      <c r="D327" s="463"/>
      <c r="E327" s="91"/>
      <c r="F327" s="91"/>
      <c r="G327" s="91"/>
      <c r="H327" s="91"/>
      <c r="I327" s="91"/>
      <c r="J327" s="91"/>
      <c r="K327" s="91"/>
      <c r="L327" s="91"/>
      <c r="M327" s="91"/>
      <c r="N327" s="91"/>
      <c r="O327" s="91"/>
      <c r="P327" s="91"/>
      <c r="Q327" s="91"/>
      <c r="R327" s="91"/>
      <c r="S327" s="91"/>
      <c r="T327" s="91"/>
      <c r="U327" s="91"/>
      <c r="V327" s="91"/>
      <c r="W327" s="481"/>
      <c r="X327" s="481"/>
      <c r="Y327" s="481"/>
      <c r="Z327" s="481"/>
      <c r="AA327" s="3"/>
      <c r="AB327" s="2"/>
      <c r="AC327" s="2"/>
      <c r="AD327" s="2"/>
      <c r="AE327" s="2"/>
      <c r="AF327" s="2"/>
      <c r="AG327" s="2"/>
    </row>
    <row r="328" ht="15.75" customHeight="1">
      <c r="A328" s="2"/>
      <c r="B328" s="462"/>
      <c r="C328" s="3"/>
      <c r="D328" s="463"/>
      <c r="E328" s="91"/>
      <c r="F328" s="91"/>
      <c r="G328" s="91"/>
      <c r="H328" s="91"/>
      <c r="I328" s="91"/>
      <c r="J328" s="91"/>
      <c r="K328" s="91"/>
      <c r="L328" s="91"/>
      <c r="M328" s="91"/>
      <c r="N328" s="91"/>
      <c r="O328" s="91"/>
      <c r="P328" s="91"/>
      <c r="Q328" s="91"/>
      <c r="R328" s="91"/>
      <c r="S328" s="91"/>
      <c r="T328" s="91"/>
      <c r="U328" s="91"/>
      <c r="V328" s="91"/>
      <c r="W328" s="481"/>
      <c r="X328" s="481"/>
      <c r="Y328" s="481"/>
      <c r="Z328" s="481"/>
      <c r="AA328" s="3"/>
      <c r="AB328" s="2"/>
      <c r="AC328" s="2"/>
      <c r="AD328" s="2"/>
      <c r="AE328" s="2"/>
      <c r="AF328" s="2"/>
      <c r="AG328" s="2"/>
    </row>
    <row r="329" ht="15.75" customHeight="1">
      <c r="A329" s="2"/>
      <c r="B329" s="462"/>
      <c r="C329" s="3"/>
      <c r="D329" s="463"/>
      <c r="E329" s="91"/>
      <c r="F329" s="91"/>
      <c r="G329" s="91"/>
      <c r="H329" s="91"/>
      <c r="I329" s="91"/>
      <c r="J329" s="91"/>
      <c r="K329" s="91"/>
      <c r="L329" s="91"/>
      <c r="M329" s="91"/>
      <c r="N329" s="91"/>
      <c r="O329" s="91"/>
      <c r="P329" s="91"/>
      <c r="Q329" s="91"/>
      <c r="R329" s="91"/>
      <c r="S329" s="91"/>
      <c r="T329" s="91"/>
      <c r="U329" s="91"/>
      <c r="V329" s="91"/>
      <c r="W329" s="481"/>
      <c r="X329" s="481"/>
      <c r="Y329" s="481"/>
      <c r="Z329" s="481"/>
      <c r="AA329" s="3"/>
      <c r="AB329" s="2"/>
      <c r="AC329" s="2"/>
      <c r="AD329" s="2"/>
      <c r="AE329" s="2"/>
      <c r="AF329" s="2"/>
      <c r="AG329" s="2"/>
    </row>
    <row r="330" ht="15.75" customHeight="1">
      <c r="A330" s="2"/>
      <c r="B330" s="462"/>
      <c r="C330" s="3"/>
      <c r="D330" s="463"/>
      <c r="E330" s="91"/>
      <c r="F330" s="91"/>
      <c r="G330" s="91"/>
      <c r="H330" s="91"/>
      <c r="I330" s="91"/>
      <c r="J330" s="91"/>
      <c r="K330" s="91"/>
      <c r="L330" s="91"/>
      <c r="M330" s="91"/>
      <c r="N330" s="91"/>
      <c r="O330" s="91"/>
      <c r="P330" s="91"/>
      <c r="Q330" s="91"/>
      <c r="R330" s="91"/>
      <c r="S330" s="91"/>
      <c r="T330" s="91"/>
      <c r="U330" s="91"/>
      <c r="V330" s="91"/>
      <c r="W330" s="481"/>
      <c r="X330" s="481"/>
      <c r="Y330" s="481"/>
      <c r="Z330" s="481"/>
      <c r="AA330" s="3"/>
      <c r="AB330" s="2"/>
      <c r="AC330" s="2"/>
      <c r="AD330" s="2"/>
      <c r="AE330" s="2"/>
      <c r="AF330" s="2"/>
      <c r="AG330" s="2"/>
    </row>
    <row r="331" ht="15.75" customHeight="1">
      <c r="A331" s="2"/>
      <c r="B331" s="462"/>
      <c r="C331" s="3"/>
      <c r="D331" s="463"/>
      <c r="E331" s="91"/>
      <c r="F331" s="91"/>
      <c r="G331" s="91"/>
      <c r="H331" s="91"/>
      <c r="I331" s="91"/>
      <c r="J331" s="91"/>
      <c r="K331" s="91"/>
      <c r="L331" s="91"/>
      <c r="M331" s="91"/>
      <c r="N331" s="91"/>
      <c r="O331" s="91"/>
      <c r="P331" s="91"/>
      <c r="Q331" s="91"/>
      <c r="R331" s="91"/>
      <c r="S331" s="91"/>
      <c r="T331" s="91"/>
      <c r="U331" s="91"/>
      <c r="V331" s="91"/>
      <c r="W331" s="481"/>
      <c r="X331" s="481"/>
      <c r="Y331" s="481"/>
      <c r="Z331" s="481"/>
      <c r="AA331" s="3"/>
      <c r="AB331" s="2"/>
      <c r="AC331" s="2"/>
      <c r="AD331" s="2"/>
      <c r="AE331" s="2"/>
      <c r="AF331" s="2"/>
      <c r="AG331" s="2"/>
    </row>
    <row r="332" ht="15.75" customHeight="1">
      <c r="A332" s="2"/>
      <c r="B332" s="462"/>
      <c r="C332" s="3"/>
      <c r="D332" s="463"/>
      <c r="E332" s="91"/>
      <c r="F332" s="91"/>
      <c r="G332" s="91"/>
      <c r="H332" s="91"/>
      <c r="I332" s="91"/>
      <c r="J332" s="91"/>
      <c r="K332" s="91"/>
      <c r="L332" s="91"/>
      <c r="M332" s="91"/>
      <c r="N332" s="91"/>
      <c r="O332" s="91"/>
      <c r="P332" s="91"/>
      <c r="Q332" s="91"/>
      <c r="R332" s="91"/>
      <c r="S332" s="91"/>
      <c r="T332" s="91"/>
      <c r="U332" s="91"/>
      <c r="V332" s="91"/>
      <c r="W332" s="481"/>
      <c r="X332" s="481"/>
      <c r="Y332" s="481"/>
      <c r="Z332" s="481"/>
      <c r="AA332" s="3"/>
      <c r="AB332" s="2"/>
      <c r="AC332" s="2"/>
      <c r="AD332" s="2"/>
      <c r="AE332" s="2"/>
      <c r="AF332" s="2"/>
      <c r="AG332" s="2"/>
    </row>
    <row r="333" ht="15.75" customHeight="1">
      <c r="A333" s="2"/>
      <c r="B333" s="462"/>
      <c r="C333" s="3"/>
      <c r="D333" s="463"/>
      <c r="E333" s="91"/>
      <c r="F333" s="91"/>
      <c r="G333" s="91"/>
      <c r="H333" s="91"/>
      <c r="I333" s="91"/>
      <c r="J333" s="91"/>
      <c r="K333" s="91"/>
      <c r="L333" s="91"/>
      <c r="M333" s="91"/>
      <c r="N333" s="91"/>
      <c r="O333" s="91"/>
      <c r="P333" s="91"/>
      <c r="Q333" s="91"/>
      <c r="R333" s="91"/>
      <c r="S333" s="91"/>
      <c r="T333" s="91"/>
      <c r="U333" s="91"/>
      <c r="V333" s="91"/>
      <c r="W333" s="481"/>
      <c r="X333" s="481"/>
      <c r="Y333" s="481"/>
      <c r="Z333" s="481"/>
      <c r="AA333" s="3"/>
      <c r="AB333" s="2"/>
      <c r="AC333" s="2"/>
      <c r="AD333" s="2"/>
      <c r="AE333" s="2"/>
      <c r="AF333" s="2"/>
      <c r="AG333" s="2"/>
    </row>
    <row r="334" ht="15.75" customHeight="1">
      <c r="A334" s="2"/>
      <c r="B334" s="462"/>
      <c r="C334" s="3"/>
      <c r="D334" s="463"/>
      <c r="E334" s="91"/>
      <c r="F334" s="91"/>
      <c r="G334" s="91"/>
      <c r="H334" s="91"/>
      <c r="I334" s="91"/>
      <c r="J334" s="91"/>
      <c r="K334" s="91"/>
      <c r="L334" s="91"/>
      <c r="M334" s="91"/>
      <c r="N334" s="91"/>
      <c r="O334" s="91"/>
      <c r="P334" s="91"/>
      <c r="Q334" s="91"/>
      <c r="R334" s="91"/>
      <c r="S334" s="91"/>
      <c r="T334" s="91"/>
      <c r="U334" s="91"/>
      <c r="V334" s="91"/>
      <c r="W334" s="481"/>
      <c r="X334" s="481"/>
      <c r="Y334" s="481"/>
      <c r="Z334" s="481"/>
      <c r="AA334" s="3"/>
      <c r="AB334" s="2"/>
      <c r="AC334" s="2"/>
      <c r="AD334" s="2"/>
      <c r="AE334" s="2"/>
      <c r="AF334" s="2"/>
      <c r="AG334" s="2"/>
    </row>
    <row r="335" ht="15.75" customHeight="1">
      <c r="A335" s="2"/>
      <c r="B335" s="462"/>
      <c r="C335" s="3"/>
      <c r="D335" s="463"/>
      <c r="E335" s="91"/>
      <c r="F335" s="91"/>
      <c r="G335" s="91"/>
      <c r="H335" s="91"/>
      <c r="I335" s="91"/>
      <c r="J335" s="91"/>
      <c r="K335" s="91"/>
      <c r="L335" s="91"/>
      <c r="M335" s="91"/>
      <c r="N335" s="91"/>
      <c r="O335" s="91"/>
      <c r="P335" s="91"/>
      <c r="Q335" s="91"/>
      <c r="R335" s="91"/>
      <c r="S335" s="91"/>
      <c r="T335" s="91"/>
      <c r="U335" s="91"/>
      <c r="V335" s="91"/>
      <c r="W335" s="481"/>
      <c r="X335" s="481"/>
      <c r="Y335" s="481"/>
      <c r="Z335" s="481"/>
      <c r="AA335" s="3"/>
      <c r="AB335" s="2"/>
      <c r="AC335" s="2"/>
      <c r="AD335" s="2"/>
      <c r="AE335" s="2"/>
      <c r="AF335" s="2"/>
      <c r="AG335" s="2"/>
    </row>
    <row r="336" ht="15.75" customHeight="1">
      <c r="A336" s="2"/>
      <c r="B336" s="462"/>
      <c r="C336" s="3"/>
      <c r="D336" s="463"/>
      <c r="E336" s="91"/>
      <c r="F336" s="91"/>
      <c r="G336" s="91"/>
      <c r="H336" s="91"/>
      <c r="I336" s="91"/>
      <c r="J336" s="91"/>
      <c r="K336" s="91"/>
      <c r="L336" s="91"/>
      <c r="M336" s="91"/>
      <c r="N336" s="91"/>
      <c r="O336" s="91"/>
      <c r="P336" s="91"/>
      <c r="Q336" s="91"/>
      <c r="R336" s="91"/>
      <c r="S336" s="91"/>
      <c r="T336" s="91"/>
      <c r="U336" s="91"/>
      <c r="V336" s="91"/>
      <c r="W336" s="481"/>
      <c r="X336" s="481"/>
      <c r="Y336" s="481"/>
      <c r="Z336" s="481"/>
      <c r="AA336" s="3"/>
      <c r="AB336" s="2"/>
      <c r="AC336" s="2"/>
      <c r="AD336" s="2"/>
      <c r="AE336" s="2"/>
      <c r="AF336" s="2"/>
      <c r="AG336" s="2"/>
    </row>
    <row r="337" ht="15.75" customHeight="1">
      <c r="A337" s="2"/>
      <c r="B337" s="462"/>
      <c r="C337" s="3"/>
      <c r="D337" s="463"/>
      <c r="E337" s="91"/>
      <c r="F337" s="91"/>
      <c r="G337" s="91"/>
      <c r="H337" s="91"/>
      <c r="I337" s="91"/>
      <c r="J337" s="91"/>
      <c r="K337" s="91"/>
      <c r="L337" s="91"/>
      <c r="M337" s="91"/>
      <c r="N337" s="91"/>
      <c r="O337" s="91"/>
      <c r="P337" s="91"/>
      <c r="Q337" s="91"/>
      <c r="R337" s="91"/>
      <c r="S337" s="91"/>
      <c r="T337" s="91"/>
      <c r="U337" s="91"/>
      <c r="V337" s="91"/>
      <c r="W337" s="481"/>
      <c r="X337" s="481"/>
      <c r="Y337" s="481"/>
      <c r="Z337" s="481"/>
      <c r="AA337" s="3"/>
      <c r="AB337" s="2"/>
      <c r="AC337" s="2"/>
      <c r="AD337" s="2"/>
      <c r="AE337" s="2"/>
      <c r="AF337" s="2"/>
      <c r="AG337" s="2"/>
    </row>
    <row r="338" ht="15.75" customHeight="1">
      <c r="A338" s="2"/>
      <c r="B338" s="462"/>
      <c r="C338" s="3"/>
      <c r="D338" s="463"/>
      <c r="E338" s="91"/>
      <c r="F338" s="91"/>
      <c r="G338" s="91"/>
      <c r="H338" s="91"/>
      <c r="I338" s="91"/>
      <c r="J338" s="91"/>
      <c r="K338" s="91"/>
      <c r="L338" s="91"/>
      <c r="M338" s="91"/>
      <c r="N338" s="91"/>
      <c r="O338" s="91"/>
      <c r="P338" s="91"/>
      <c r="Q338" s="91"/>
      <c r="R338" s="91"/>
      <c r="S338" s="91"/>
      <c r="T338" s="91"/>
      <c r="U338" s="91"/>
      <c r="V338" s="91"/>
      <c r="W338" s="481"/>
      <c r="X338" s="481"/>
      <c r="Y338" s="481"/>
      <c r="Z338" s="481"/>
      <c r="AA338" s="3"/>
      <c r="AB338" s="2"/>
      <c r="AC338" s="2"/>
      <c r="AD338" s="2"/>
      <c r="AE338" s="2"/>
      <c r="AF338" s="2"/>
      <c r="AG338" s="2"/>
    </row>
    <row r="339" ht="15.75" customHeight="1">
      <c r="A339" s="2"/>
      <c r="B339" s="462"/>
      <c r="C339" s="3"/>
      <c r="D339" s="463"/>
      <c r="E339" s="91"/>
      <c r="F339" s="91"/>
      <c r="G339" s="91"/>
      <c r="H339" s="91"/>
      <c r="I339" s="91"/>
      <c r="J339" s="91"/>
      <c r="K339" s="91"/>
      <c r="L339" s="91"/>
      <c r="M339" s="91"/>
      <c r="N339" s="91"/>
      <c r="O339" s="91"/>
      <c r="P339" s="91"/>
      <c r="Q339" s="91"/>
      <c r="R339" s="91"/>
      <c r="S339" s="91"/>
      <c r="T339" s="91"/>
      <c r="U339" s="91"/>
      <c r="V339" s="91"/>
      <c r="W339" s="481"/>
      <c r="X339" s="481"/>
      <c r="Y339" s="481"/>
      <c r="Z339" s="481"/>
      <c r="AA339" s="3"/>
      <c r="AB339" s="2"/>
      <c r="AC339" s="2"/>
      <c r="AD339" s="2"/>
      <c r="AE339" s="2"/>
      <c r="AF339" s="2"/>
      <c r="AG339" s="2"/>
    </row>
    <row r="340" ht="15.75" customHeight="1">
      <c r="A340" s="2"/>
      <c r="B340" s="462"/>
      <c r="C340" s="3"/>
      <c r="D340" s="463"/>
      <c r="E340" s="91"/>
      <c r="F340" s="91"/>
      <c r="G340" s="91"/>
      <c r="H340" s="91"/>
      <c r="I340" s="91"/>
      <c r="J340" s="91"/>
      <c r="K340" s="91"/>
      <c r="L340" s="91"/>
      <c r="M340" s="91"/>
      <c r="N340" s="91"/>
      <c r="O340" s="91"/>
      <c r="P340" s="91"/>
      <c r="Q340" s="91"/>
      <c r="R340" s="91"/>
      <c r="S340" s="91"/>
      <c r="T340" s="91"/>
      <c r="U340" s="91"/>
      <c r="V340" s="91"/>
      <c r="W340" s="481"/>
      <c r="X340" s="481"/>
      <c r="Y340" s="481"/>
      <c r="Z340" s="481"/>
      <c r="AA340" s="3"/>
      <c r="AB340" s="2"/>
      <c r="AC340" s="2"/>
      <c r="AD340" s="2"/>
      <c r="AE340" s="2"/>
      <c r="AF340" s="2"/>
      <c r="AG340" s="2"/>
    </row>
    <row r="341" ht="15.75" customHeight="1">
      <c r="A341" s="2"/>
      <c r="B341" s="462"/>
      <c r="C341" s="3"/>
      <c r="D341" s="463"/>
      <c r="E341" s="91"/>
      <c r="F341" s="91"/>
      <c r="G341" s="91"/>
      <c r="H341" s="91"/>
      <c r="I341" s="91"/>
      <c r="J341" s="91"/>
      <c r="K341" s="91"/>
      <c r="L341" s="91"/>
      <c r="M341" s="91"/>
      <c r="N341" s="91"/>
      <c r="O341" s="91"/>
      <c r="P341" s="91"/>
      <c r="Q341" s="91"/>
      <c r="R341" s="91"/>
      <c r="S341" s="91"/>
      <c r="T341" s="91"/>
      <c r="U341" s="91"/>
      <c r="V341" s="91"/>
      <c r="W341" s="481"/>
      <c r="X341" s="481"/>
      <c r="Y341" s="481"/>
      <c r="Z341" s="481"/>
      <c r="AA341" s="3"/>
      <c r="AB341" s="2"/>
      <c r="AC341" s="2"/>
      <c r="AD341" s="2"/>
      <c r="AE341" s="2"/>
      <c r="AF341" s="2"/>
      <c r="AG341" s="2"/>
    </row>
    <row r="342" ht="15.75" customHeight="1">
      <c r="A342" s="2"/>
      <c r="B342" s="462"/>
      <c r="C342" s="3"/>
      <c r="D342" s="463"/>
      <c r="E342" s="91"/>
      <c r="F342" s="91"/>
      <c r="G342" s="91"/>
      <c r="H342" s="91"/>
      <c r="I342" s="91"/>
      <c r="J342" s="91"/>
      <c r="K342" s="91"/>
      <c r="L342" s="91"/>
      <c r="M342" s="91"/>
      <c r="N342" s="91"/>
      <c r="O342" s="91"/>
      <c r="P342" s="91"/>
      <c r="Q342" s="91"/>
      <c r="R342" s="91"/>
      <c r="S342" s="91"/>
      <c r="T342" s="91"/>
      <c r="U342" s="91"/>
      <c r="V342" s="91"/>
      <c r="W342" s="481"/>
      <c r="X342" s="481"/>
      <c r="Y342" s="481"/>
      <c r="Z342" s="481"/>
      <c r="AA342" s="3"/>
      <c r="AB342" s="2"/>
      <c r="AC342" s="2"/>
      <c r="AD342" s="2"/>
      <c r="AE342" s="2"/>
      <c r="AF342" s="2"/>
      <c r="AG342" s="2"/>
    </row>
    <row r="343" ht="15.75" customHeight="1">
      <c r="A343" s="2"/>
      <c r="B343" s="462"/>
      <c r="C343" s="3"/>
      <c r="D343" s="463"/>
      <c r="E343" s="91"/>
      <c r="F343" s="91"/>
      <c r="G343" s="91"/>
      <c r="H343" s="91"/>
      <c r="I343" s="91"/>
      <c r="J343" s="91"/>
      <c r="K343" s="91"/>
      <c r="L343" s="91"/>
      <c r="M343" s="91"/>
      <c r="N343" s="91"/>
      <c r="O343" s="91"/>
      <c r="P343" s="91"/>
      <c r="Q343" s="91"/>
      <c r="R343" s="91"/>
      <c r="S343" s="91"/>
      <c r="T343" s="91"/>
      <c r="U343" s="91"/>
      <c r="V343" s="91"/>
      <c r="W343" s="481"/>
      <c r="X343" s="481"/>
      <c r="Y343" s="481"/>
      <c r="Z343" s="481"/>
      <c r="AA343" s="3"/>
      <c r="AB343" s="2"/>
      <c r="AC343" s="2"/>
      <c r="AD343" s="2"/>
      <c r="AE343" s="2"/>
      <c r="AF343" s="2"/>
      <c r="AG343" s="2"/>
    </row>
    <row r="344" ht="15.75" customHeight="1">
      <c r="A344" s="2"/>
      <c r="B344" s="462"/>
      <c r="C344" s="3"/>
      <c r="D344" s="463"/>
      <c r="E344" s="91"/>
      <c r="F344" s="91"/>
      <c r="G344" s="91"/>
      <c r="H344" s="91"/>
      <c r="I344" s="91"/>
      <c r="J344" s="91"/>
      <c r="K344" s="91"/>
      <c r="L344" s="91"/>
      <c r="M344" s="91"/>
      <c r="N344" s="91"/>
      <c r="O344" s="91"/>
      <c r="P344" s="91"/>
      <c r="Q344" s="91"/>
      <c r="R344" s="91"/>
      <c r="S344" s="91"/>
      <c r="T344" s="91"/>
      <c r="U344" s="91"/>
      <c r="V344" s="91"/>
      <c r="W344" s="481"/>
      <c r="X344" s="481"/>
      <c r="Y344" s="481"/>
      <c r="Z344" s="481"/>
      <c r="AA344" s="3"/>
      <c r="AB344" s="2"/>
      <c r="AC344" s="2"/>
      <c r="AD344" s="2"/>
      <c r="AE344" s="2"/>
      <c r="AF344" s="2"/>
      <c r="AG344" s="2"/>
    </row>
    <row r="345" ht="15.75" customHeight="1">
      <c r="A345" s="2"/>
      <c r="B345" s="462"/>
      <c r="C345" s="3"/>
      <c r="D345" s="463"/>
      <c r="E345" s="91"/>
      <c r="F345" s="91"/>
      <c r="G345" s="91"/>
      <c r="H345" s="91"/>
      <c r="I345" s="91"/>
      <c r="J345" s="91"/>
      <c r="K345" s="91"/>
      <c r="L345" s="91"/>
      <c r="M345" s="91"/>
      <c r="N345" s="91"/>
      <c r="O345" s="91"/>
      <c r="P345" s="91"/>
      <c r="Q345" s="91"/>
      <c r="R345" s="91"/>
      <c r="S345" s="91"/>
      <c r="T345" s="91"/>
      <c r="U345" s="91"/>
      <c r="V345" s="91"/>
      <c r="W345" s="481"/>
      <c r="X345" s="481"/>
      <c r="Y345" s="481"/>
      <c r="Z345" s="481"/>
      <c r="AA345" s="3"/>
      <c r="AB345" s="2"/>
      <c r="AC345" s="2"/>
      <c r="AD345" s="2"/>
      <c r="AE345" s="2"/>
      <c r="AF345" s="2"/>
      <c r="AG345" s="2"/>
    </row>
    <row r="346" ht="15.75" customHeight="1">
      <c r="A346" s="2"/>
      <c r="B346" s="462"/>
      <c r="C346" s="3"/>
      <c r="D346" s="463"/>
      <c r="E346" s="91"/>
      <c r="F346" s="91"/>
      <c r="G346" s="91"/>
      <c r="H346" s="91"/>
      <c r="I346" s="91"/>
      <c r="J346" s="91"/>
      <c r="K346" s="91"/>
      <c r="L346" s="91"/>
      <c r="M346" s="91"/>
      <c r="N346" s="91"/>
      <c r="O346" s="91"/>
      <c r="P346" s="91"/>
      <c r="Q346" s="91"/>
      <c r="R346" s="91"/>
      <c r="S346" s="91"/>
      <c r="T346" s="91"/>
      <c r="U346" s="91"/>
      <c r="V346" s="91"/>
      <c r="W346" s="481"/>
      <c r="X346" s="481"/>
      <c r="Y346" s="481"/>
      <c r="Z346" s="481"/>
      <c r="AA346" s="3"/>
      <c r="AB346" s="2"/>
      <c r="AC346" s="2"/>
      <c r="AD346" s="2"/>
      <c r="AE346" s="2"/>
      <c r="AF346" s="2"/>
      <c r="AG346" s="2"/>
    </row>
    <row r="347" ht="15.75" customHeight="1">
      <c r="A347" s="2"/>
      <c r="B347" s="462"/>
      <c r="C347" s="3"/>
      <c r="D347" s="463"/>
      <c r="E347" s="91"/>
      <c r="F347" s="91"/>
      <c r="G347" s="91"/>
      <c r="H347" s="91"/>
      <c r="I347" s="91"/>
      <c r="J347" s="91"/>
      <c r="K347" s="91"/>
      <c r="L347" s="91"/>
      <c r="M347" s="91"/>
      <c r="N347" s="91"/>
      <c r="O347" s="91"/>
      <c r="P347" s="91"/>
      <c r="Q347" s="91"/>
      <c r="R347" s="91"/>
      <c r="S347" s="91"/>
      <c r="T347" s="91"/>
      <c r="U347" s="91"/>
      <c r="V347" s="91"/>
      <c r="W347" s="481"/>
      <c r="X347" s="481"/>
      <c r="Y347" s="481"/>
      <c r="Z347" s="481"/>
      <c r="AA347" s="3"/>
      <c r="AB347" s="2"/>
      <c r="AC347" s="2"/>
      <c r="AD347" s="2"/>
      <c r="AE347" s="2"/>
      <c r="AF347" s="2"/>
      <c r="AG347" s="2"/>
    </row>
    <row r="348" ht="15.75" customHeight="1">
      <c r="A348" s="2"/>
      <c r="B348" s="462"/>
      <c r="C348" s="3"/>
      <c r="D348" s="463"/>
      <c r="E348" s="91"/>
      <c r="F348" s="91"/>
      <c r="G348" s="91"/>
      <c r="H348" s="91"/>
      <c r="I348" s="91"/>
      <c r="J348" s="91"/>
      <c r="K348" s="91"/>
      <c r="L348" s="91"/>
      <c r="M348" s="91"/>
      <c r="N348" s="91"/>
      <c r="O348" s="91"/>
      <c r="P348" s="91"/>
      <c r="Q348" s="91"/>
      <c r="R348" s="91"/>
      <c r="S348" s="91"/>
      <c r="T348" s="91"/>
      <c r="U348" s="91"/>
      <c r="V348" s="91"/>
      <c r="W348" s="481"/>
      <c r="X348" s="481"/>
      <c r="Y348" s="481"/>
      <c r="Z348" s="481"/>
      <c r="AA348" s="3"/>
      <c r="AB348" s="2"/>
      <c r="AC348" s="2"/>
      <c r="AD348" s="2"/>
      <c r="AE348" s="2"/>
      <c r="AF348" s="2"/>
      <c r="AG348" s="2"/>
    </row>
    <row r="349" ht="15.75" customHeight="1">
      <c r="A349" s="2"/>
      <c r="B349" s="462"/>
      <c r="C349" s="3"/>
      <c r="D349" s="463"/>
      <c r="E349" s="91"/>
      <c r="F349" s="91"/>
      <c r="G349" s="91"/>
      <c r="H349" s="91"/>
      <c r="I349" s="91"/>
      <c r="J349" s="91"/>
      <c r="K349" s="91"/>
      <c r="L349" s="91"/>
      <c r="M349" s="91"/>
      <c r="N349" s="91"/>
      <c r="O349" s="91"/>
      <c r="P349" s="91"/>
      <c r="Q349" s="91"/>
      <c r="R349" s="91"/>
      <c r="S349" s="91"/>
      <c r="T349" s="91"/>
      <c r="U349" s="91"/>
      <c r="V349" s="91"/>
      <c r="W349" s="481"/>
      <c r="X349" s="481"/>
      <c r="Y349" s="481"/>
      <c r="Z349" s="481"/>
      <c r="AA349" s="3"/>
      <c r="AB349" s="2"/>
      <c r="AC349" s="2"/>
      <c r="AD349" s="2"/>
      <c r="AE349" s="2"/>
      <c r="AF349" s="2"/>
      <c r="AG349" s="2"/>
    </row>
    <row r="350" ht="15.75" customHeight="1">
      <c r="A350" s="2"/>
      <c r="B350" s="462"/>
      <c r="C350" s="3"/>
      <c r="D350" s="463"/>
      <c r="E350" s="91"/>
      <c r="F350" s="91"/>
      <c r="G350" s="91"/>
      <c r="H350" s="91"/>
      <c r="I350" s="91"/>
      <c r="J350" s="91"/>
      <c r="K350" s="91"/>
      <c r="L350" s="91"/>
      <c r="M350" s="91"/>
      <c r="N350" s="91"/>
      <c r="O350" s="91"/>
      <c r="P350" s="91"/>
      <c r="Q350" s="91"/>
      <c r="R350" s="91"/>
      <c r="S350" s="91"/>
      <c r="T350" s="91"/>
      <c r="U350" s="91"/>
      <c r="V350" s="91"/>
      <c r="W350" s="481"/>
      <c r="X350" s="481"/>
      <c r="Y350" s="481"/>
      <c r="Z350" s="481"/>
      <c r="AA350" s="3"/>
      <c r="AB350" s="2"/>
      <c r="AC350" s="2"/>
      <c r="AD350" s="2"/>
      <c r="AE350" s="2"/>
      <c r="AF350" s="2"/>
      <c r="AG350" s="2"/>
    </row>
    <row r="351" ht="15.75" customHeight="1">
      <c r="A351" s="2"/>
      <c r="B351" s="462"/>
      <c r="C351" s="3"/>
      <c r="D351" s="463"/>
      <c r="E351" s="91"/>
      <c r="F351" s="91"/>
      <c r="G351" s="91"/>
      <c r="H351" s="91"/>
      <c r="I351" s="91"/>
      <c r="J351" s="91"/>
      <c r="K351" s="91"/>
      <c r="L351" s="91"/>
      <c r="M351" s="91"/>
      <c r="N351" s="91"/>
      <c r="O351" s="91"/>
      <c r="P351" s="91"/>
      <c r="Q351" s="91"/>
      <c r="R351" s="91"/>
      <c r="S351" s="91"/>
      <c r="T351" s="91"/>
      <c r="U351" s="91"/>
      <c r="V351" s="91"/>
      <c r="W351" s="481"/>
      <c r="X351" s="481"/>
      <c r="Y351" s="481"/>
      <c r="Z351" s="481"/>
      <c r="AA351" s="3"/>
      <c r="AB351" s="2"/>
      <c r="AC351" s="2"/>
      <c r="AD351" s="2"/>
      <c r="AE351" s="2"/>
      <c r="AF351" s="2"/>
      <c r="AG351" s="2"/>
    </row>
    <row r="352" ht="15.75" customHeight="1">
      <c r="A352" s="2"/>
      <c r="B352" s="462"/>
      <c r="C352" s="3"/>
      <c r="D352" s="463"/>
      <c r="E352" s="91"/>
      <c r="F352" s="91"/>
      <c r="G352" s="91"/>
      <c r="H352" s="91"/>
      <c r="I352" s="91"/>
      <c r="J352" s="91"/>
      <c r="K352" s="91"/>
      <c r="L352" s="91"/>
      <c r="M352" s="91"/>
      <c r="N352" s="91"/>
      <c r="O352" s="91"/>
      <c r="P352" s="91"/>
      <c r="Q352" s="91"/>
      <c r="R352" s="91"/>
      <c r="S352" s="91"/>
      <c r="T352" s="91"/>
      <c r="U352" s="91"/>
      <c r="V352" s="91"/>
      <c r="W352" s="481"/>
      <c r="X352" s="481"/>
      <c r="Y352" s="481"/>
      <c r="Z352" s="481"/>
      <c r="AA352" s="3"/>
      <c r="AB352" s="2"/>
      <c r="AC352" s="2"/>
      <c r="AD352" s="2"/>
      <c r="AE352" s="2"/>
      <c r="AF352" s="2"/>
      <c r="AG352" s="2"/>
    </row>
    <row r="353" ht="15.75" customHeight="1">
      <c r="A353" s="2"/>
      <c r="B353" s="462"/>
      <c r="C353" s="3"/>
      <c r="D353" s="463"/>
      <c r="E353" s="91"/>
      <c r="F353" s="91"/>
      <c r="G353" s="91"/>
      <c r="H353" s="91"/>
      <c r="I353" s="91"/>
      <c r="J353" s="91"/>
      <c r="K353" s="91"/>
      <c r="L353" s="91"/>
      <c r="M353" s="91"/>
      <c r="N353" s="91"/>
      <c r="O353" s="91"/>
      <c r="P353" s="91"/>
      <c r="Q353" s="91"/>
      <c r="R353" s="91"/>
      <c r="S353" s="91"/>
      <c r="T353" s="91"/>
      <c r="U353" s="91"/>
      <c r="V353" s="91"/>
      <c r="W353" s="481"/>
      <c r="X353" s="481"/>
      <c r="Y353" s="481"/>
      <c r="Z353" s="481"/>
      <c r="AA353" s="3"/>
      <c r="AB353" s="2"/>
      <c r="AC353" s="2"/>
      <c r="AD353" s="2"/>
      <c r="AE353" s="2"/>
      <c r="AF353" s="2"/>
      <c r="AG353" s="2"/>
    </row>
    <row r="354" ht="15.75" customHeight="1">
      <c r="A354" s="2"/>
      <c r="B354" s="462"/>
      <c r="C354" s="3"/>
      <c r="D354" s="463"/>
      <c r="E354" s="91"/>
      <c r="F354" s="91"/>
      <c r="G354" s="91"/>
      <c r="H354" s="91"/>
      <c r="I354" s="91"/>
      <c r="J354" s="91"/>
      <c r="K354" s="91"/>
      <c r="L354" s="91"/>
      <c r="M354" s="91"/>
      <c r="N354" s="91"/>
      <c r="O354" s="91"/>
      <c r="P354" s="91"/>
      <c r="Q354" s="91"/>
      <c r="R354" s="91"/>
      <c r="S354" s="91"/>
      <c r="T354" s="91"/>
      <c r="U354" s="91"/>
      <c r="V354" s="91"/>
      <c r="W354" s="481"/>
      <c r="X354" s="481"/>
      <c r="Y354" s="481"/>
      <c r="Z354" s="481"/>
      <c r="AA354" s="3"/>
      <c r="AB354" s="2"/>
      <c r="AC354" s="2"/>
      <c r="AD354" s="2"/>
      <c r="AE354" s="2"/>
      <c r="AF354" s="2"/>
      <c r="AG354" s="2"/>
    </row>
    <row r="355" ht="15.75" customHeight="1">
      <c r="A355" s="2"/>
      <c r="B355" s="462"/>
      <c r="C355" s="3"/>
      <c r="D355" s="463"/>
      <c r="E355" s="91"/>
      <c r="F355" s="91"/>
      <c r="G355" s="91"/>
      <c r="H355" s="91"/>
      <c r="I355" s="91"/>
      <c r="J355" s="91"/>
      <c r="K355" s="91"/>
      <c r="L355" s="91"/>
      <c r="M355" s="91"/>
      <c r="N355" s="91"/>
      <c r="O355" s="91"/>
      <c r="P355" s="91"/>
      <c r="Q355" s="91"/>
      <c r="R355" s="91"/>
      <c r="S355" s="91"/>
      <c r="T355" s="91"/>
      <c r="U355" s="91"/>
      <c r="V355" s="91"/>
      <c r="W355" s="481"/>
      <c r="X355" s="481"/>
      <c r="Y355" s="481"/>
      <c r="Z355" s="481"/>
      <c r="AA355" s="3"/>
      <c r="AB355" s="2"/>
      <c r="AC355" s="2"/>
      <c r="AD355" s="2"/>
      <c r="AE355" s="2"/>
      <c r="AF355" s="2"/>
      <c r="AG355" s="2"/>
    </row>
    <row r="356" ht="15.75" customHeight="1">
      <c r="A356" s="2"/>
      <c r="B356" s="462"/>
      <c r="C356" s="3"/>
      <c r="D356" s="463"/>
      <c r="E356" s="91"/>
      <c r="F356" s="91"/>
      <c r="G356" s="91"/>
      <c r="H356" s="91"/>
      <c r="I356" s="91"/>
      <c r="J356" s="91"/>
      <c r="K356" s="91"/>
      <c r="L356" s="91"/>
      <c r="M356" s="91"/>
      <c r="N356" s="91"/>
      <c r="O356" s="91"/>
      <c r="P356" s="91"/>
      <c r="Q356" s="91"/>
      <c r="R356" s="91"/>
      <c r="S356" s="91"/>
      <c r="T356" s="91"/>
      <c r="U356" s="91"/>
      <c r="V356" s="91"/>
      <c r="W356" s="481"/>
      <c r="X356" s="481"/>
      <c r="Y356" s="481"/>
      <c r="Z356" s="481"/>
      <c r="AA356" s="3"/>
      <c r="AB356" s="2"/>
      <c r="AC356" s="2"/>
      <c r="AD356" s="2"/>
      <c r="AE356" s="2"/>
      <c r="AF356" s="2"/>
      <c r="AG356" s="2"/>
    </row>
    <row r="357" ht="15.75" customHeight="1">
      <c r="A357" s="2"/>
      <c r="B357" s="462"/>
      <c r="C357" s="3"/>
      <c r="D357" s="463"/>
      <c r="E357" s="91"/>
      <c r="F357" s="91"/>
      <c r="G357" s="91"/>
      <c r="H357" s="91"/>
      <c r="I357" s="91"/>
      <c r="J357" s="91"/>
      <c r="K357" s="91"/>
      <c r="L357" s="91"/>
      <c r="M357" s="91"/>
      <c r="N357" s="91"/>
      <c r="O357" s="91"/>
      <c r="P357" s="91"/>
      <c r="Q357" s="91"/>
      <c r="R357" s="91"/>
      <c r="S357" s="91"/>
      <c r="T357" s="91"/>
      <c r="U357" s="91"/>
      <c r="V357" s="91"/>
      <c r="W357" s="481"/>
      <c r="X357" s="481"/>
      <c r="Y357" s="481"/>
      <c r="Z357" s="481"/>
      <c r="AA357" s="3"/>
      <c r="AB357" s="2"/>
      <c r="AC357" s="2"/>
      <c r="AD357" s="2"/>
      <c r="AE357" s="2"/>
      <c r="AF357" s="2"/>
      <c r="AG357" s="2"/>
    </row>
    <row r="358" ht="15.75" customHeight="1">
      <c r="A358" s="2"/>
      <c r="B358" s="462"/>
      <c r="C358" s="3"/>
      <c r="D358" s="463"/>
      <c r="E358" s="91"/>
      <c r="F358" s="91"/>
      <c r="G358" s="91"/>
      <c r="H358" s="91"/>
      <c r="I358" s="91"/>
      <c r="J358" s="91"/>
      <c r="K358" s="91"/>
      <c r="L358" s="91"/>
      <c r="M358" s="91"/>
      <c r="N358" s="91"/>
      <c r="O358" s="91"/>
      <c r="P358" s="91"/>
      <c r="Q358" s="91"/>
      <c r="R358" s="91"/>
      <c r="S358" s="91"/>
      <c r="T358" s="91"/>
      <c r="U358" s="91"/>
      <c r="V358" s="91"/>
      <c r="W358" s="481"/>
      <c r="X358" s="481"/>
      <c r="Y358" s="481"/>
      <c r="Z358" s="481"/>
      <c r="AA358" s="3"/>
      <c r="AB358" s="2"/>
      <c r="AC358" s="2"/>
      <c r="AD358" s="2"/>
      <c r="AE358" s="2"/>
      <c r="AF358" s="2"/>
      <c r="AG358" s="2"/>
    </row>
    <row r="359" ht="15.75" customHeight="1">
      <c r="A359" s="2"/>
      <c r="B359" s="462"/>
      <c r="C359" s="3"/>
      <c r="D359" s="463"/>
      <c r="E359" s="91"/>
      <c r="F359" s="91"/>
      <c r="G359" s="91"/>
      <c r="H359" s="91"/>
      <c r="I359" s="91"/>
      <c r="J359" s="91"/>
      <c r="K359" s="91"/>
      <c r="L359" s="91"/>
      <c r="M359" s="91"/>
      <c r="N359" s="91"/>
      <c r="O359" s="91"/>
      <c r="P359" s="91"/>
      <c r="Q359" s="91"/>
      <c r="R359" s="91"/>
      <c r="S359" s="91"/>
      <c r="T359" s="91"/>
      <c r="U359" s="91"/>
      <c r="V359" s="91"/>
      <c r="W359" s="481"/>
      <c r="X359" s="481"/>
      <c r="Y359" s="481"/>
      <c r="Z359" s="481"/>
      <c r="AA359" s="3"/>
      <c r="AB359" s="2"/>
      <c r="AC359" s="2"/>
      <c r="AD359" s="2"/>
      <c r="AE359" s="2"/>
      <c r="AF359" s="2"/>
      <c r="AG359" s="2"/>
    </row>
    <row r="360" ht="15.75" customHeight="1">
      <c r="A360" s="2"/>
      <c r="B360" s="462"/>
      <c r="C360" s="3"/>
      <c r="D360" s="463"/>
      <c r="E360" s="91"/>
      <c r="F360" s="91"/>
      <c r="G360" s="91"/>
      <c r="H360" s="91"/>
      <c r="I360" s="91"/>
      <c r="J360" s="91"/>
      <c r="K360" s="91"/>
      <c r="L360" s="91"/>
      <c r="M360" s="91"/>
      <c r="N360" s="91"/>
      <c r="O360" s="91"/>
      <c r="P360" s="91"/>
      <c r="Q360" s="91"/>
      <c r="R360" s="91"/>
      <c r="S360" s="91"/>
      <c r="T360" s="91"/>
      <c r="U360" s="91"/>
      <c r="V360" s="91"/>
      <c r="W360" s="481"/>
      <c r="X360" s="481"/>
      <c r="Y360" s="481"/>
      <c r="Z360" s="481"/>
      <c r="AA360" s="3"/>
      <c r="AB360" s="2"/>
      <c r="AC360" s="2"/>
      <c r="AD360" s="2"/>
      <c r="AE360" s="2"/>
      <c r="AF360" s="2"/>
      <c r="AG360" s="2"/>
    </row>
    <row r="361" ht="15.75" customHeight="1">
      <c r="A361" s="2"/>
      <c r="B361" s="462"/>
      <c r="C361" s="3"/>
      <c r="D361" s="463"/>
      <c r="E361" s="91"/>
      <c r="F361" s="91"/>
      <c r="G361" s="91"/>
      <c r="H361" s="91"/>
      <c r="I361" s="91"/>
      <c r="J361" s="91"/>
      <c r="K361" s="91"/>
      <c r="L361" s="91"/>
      <c r="M361" s="91"/>
      <c r="N361" s="91"/>
      <c r="O361" s="91"/>
      <c r="P361" s="91"/>
      <c r="Q361" s="91"/>
      <c r="R361" s="91"/>
      <c r="S361" s="91"/>
      <c r="T361" s="91"/>
      <c r="U361" s="91"/>
      <c r="V361" s="91"/>
      <c r="W361" s="481"/>
      <c r="X361" s="481"/>
      <c r="Y361" s="481"/>
      <c r="Z361" s="481"/>
      <c r="AA361" s="3"/>
      <c r="AB361" s="2"/>
      <c r="AC361" s="2"/>
      <c r="AD361" s="2"/>
      <c r="AE361" s="2"/>
      <c r="AF361" s="2"/>
      <c r="AG361" s="2"/>
    </row>
    <row r="362" ht="15.75" customHeight="1">
      <c r="A362" s="2"/>
      <c r="B362" s="462"/>
      <c r="C362" s="3"/>
      <c r="D362" s="463"/>
      <c r="E362" s="91"/>
      <c r="F362" s="91"/>
      <c r="G362" s="91"/>
      <c r="H362" s="91"/>
      <c r="I362" s="91"/>
      <c r="J362" s="91"/>
      <c r="K362" s="91"/>
      <c r="L362" s="91"/>
      <c r="M362" s="91"/>
      <c r="N362" s="91"/>
      <c r="O362" s="91"/>
      <c r="P362" s="91"/>
      <c r="Q362" s="91"/>
      <c r="R362" s="91"/>
      <c r="S362" s="91"/>
      <c r="T362" s="91"/>
      <c r="U362" s="91"/>
      <c r="V362" s="91"/>
      <c r="W362" s="481"/>
      <c r="X362" s="481"/>
      <c r="Y362" s="481"/>
      <c r="Z362" s="481"/>
      <c r="AA362" s="3"/>
      <c r="AB362" s="2"/>
      <c r="AC362" s="2"/>
      <c r="AD362" s="2"/>
      <c r="AE362" s="2"/>
      <c r="AF362" s="2"/>
      <c r="AG362" s="2"/>
    </row>
    <row r="363" ht="15.75" customHeight="1">
      <c r="A363" s="2"/>
      <c r="B363" s="462"/>
      <c r="C363" s="3"/>
      <c r="D363" s="463"/>
      <c r="E363" s="91"/>
      <c r="F363" s="91"/>
      <c r="G363" s="91"/>
      <c r="H363" s="91"/>
      <c r="I363" s="91"/>
      <c r="J363" s="91"/>
      <c r="K363" s="91"/>
      <c r="L363" s="91"/>
      <c r="M363" s="91"/>
      <c r="N363" s="91"/>
      <c r="O363" s="91"/>
      <c r="P363" s="91"/>
      <c r="Q363" s="91"/>
      <c r="R363" s="91"/>
      <c r="S363" s="91"/>
      <c r="T363" s="91"/>
      <c r="U363" s="91"/>
      <c r="V363" s="91"/>
      <c r="W363" s="481"/>
      <c r="X363" s="481"/>
      <c r="Y363" s="481"/>
      <c r="Z363" s="481"/>
      <c r="AA363" s="3"/>
      <c r="AB363" s="2"/>
      <c r="AC363" s="2"/>
      <c r="AD363" s="2"/>
      <c r="AE363" s="2"/>
      <c r="AF363" s="2"/>
      <c r="AG363" s="2"/>
    </row>
    <row r="364" ht="15.75" customHeight="1">
      <c r="A364" s="2"/>
      <c r="B364" s="462"/>
      <c r="C364" s="3"/>
      <c r="D364" s="463"/>
      <c r="E364" s="91"/>
      <c r="F364" s="91"/>
      <c r="G364" s="91"/>
      <c r="H364" s="91"/>
      <c r="I364" s="91"/>
      <c r="J364" s="91"/>
      <c r="K364" s="91"/>
      <c r="L364" s="91"/>
      <c r="M364" s="91"/>
      <c r="N364" s="91"/>
      <c r="O364" s="91"/>
      <c r="P364" s="91"/>
      <c r="Q364" s="91"/>
      <c r="R364" s="91"/>
      <c r="S364" s="91"/>
      <c r="T364" s="91"/>
      <c r="U364" s="91"/>
      <c r="V364" s="91"/>
      <c r="W364" s="481"/>
      <c r="X364" s="481"/>
      <c r="Y364" s="481"/>
      <c r="Z364" s="481"/>
      <c r="AA364" s="3"/>
      <c r="AB364" s="2"/>
      <c r="AC364" s="2"/>
      <c r="AD364" s="2"/>
      <c r="AE364" s="2"/>
      <c r="AF364" s="2"/>
      <c r="AG364" s="2"/>
    </row>
    <row r="365" ht="15.75" customHeight="1">
      <c r="A365" s="2"/>
      <c r="B365" s="462"/>
      <c r="C365" s="3"/>
      <c r="D365" s="463"/>
      <c r="E365" s="91"/>
      <c r="F365" s="91"/>
      <c r="G365" s="91"/>
      <c r="H365" s="91"/>
      <c r="I365" s="91"/>
      <c r="J365" s="91"/>
      <c r="K365" s="91"/>
      <c r="L365" s="91"/>
      <c r="M365" s="91"/>
      <c r="N365" s="91"/>
      <c r="O365" s="91"/>
      <c r="P365" s="91"/>
      <c r="Q365" s="91"/>
      <c r="R365" s="91"/>
      <c r="S365" s="91"/>
      <c r="T365" s="91"/>
      <c r="U365" s="91"/>
      <c r="V365" s="91"/>
      <c r="W365" s="481"/>
      <c r="X365" s="481"/>
      <c r="Y365" s="481"/>
      <c r="Z365" s="481"/>
      <c r="AA365" s="3"/>
      <c r="AB365" s="2"/>
      <c r="AC365" s="2"/>
      <c r="AD365" s="2"/>
      <c r="AE365" s="2"/>
      <c r="AF365" s="2"/>
      <c r="AG365" s="2"/>
    </row>
    <row r="366" ht="15.75" customHeight="1">
      <c r="A366" s="2"/>
      <c r="B366" s="462"/>
      <c r="C366" s="3"/>
      <c r="D366" s="463"/>
      <c r="E366" s="91"/>
      <c r="F366" s="91"/>
      <c r="G366" s="91"/>
      <c r="H366" s="91"/>
      <c r="I366" s="91"/>
      <c r="J366" s="91"/>
      <c r="K366" s="91"/>
      <c r="L366" s="91"/>
      <c r="M366" s="91"/>
      <c r="N366" s="91"/>
      <c r="O366" s="91"/>
      <c r="P366" s="91"/>
      <c r="Q366" s="91"/>
      <c r="R366" s="91"/>
      <c r="S366" s="91"/>
      <c r="T366" s="91"/>
      <c r="U366" s="91"/>
      <c r="V366" s="91"/>
      <c r="W366" s="481"/>
      <c r="X366" s="481"/>
      <c r="Y366" s="481"/>
      <c r="Z366" s="481"/>
      <c r="AA366" s="3"/>
      <c r="AB366" s="2"/>
      <c r="AC366" s="2"/>
      <c r="AD366" s="2"/>
      <c r="AE366" s="2"/>
      <c r="AF366" s="2"/>
      <c r="AG366" s="2"/>
    </row>
    <row r="367" ht="15.75" customHeight="1">
      <c r="A367" s="2"/>
      <c r="B367" s="462"/>
      <c r="C367" s="3"/>
      <c r="D367" s="463"/>
      <c r="E367" s="91"/>
      <c r="F367" s="91"/>
      <c r="G367" s="91"/>
      <c r="H367" s="91"/>
      <c r="I367" s="91"/>
      <c r="J367" s="91"/>
      <c r="K367" s="91"/>
      <c r="L367" s="91"/>
      <c r="M367" s="91"/>
      <c r="N367" s="91"/>
      <c r="O367" s="91"/>
      <c r="P367" s="91"/>
      <c r="Q367" s="91"/>
      <c r="R367" s="91"/>
      <c r="S367" s="91"/>
      <c r="T367" s="91"/>
      <c r="U367" s="91"/>
      <c r="V367" s="91"/>
      <c r="W367" s="481"/>
      <c r="X367" s="481"/>
      <c r="Y367" s="481"/>
      <c r="Z367" s="481"/>
      <c r="AA367" s="3"/>
      <c r="AB367" s="2"/>
      <c r="AC367" s="2"/>
      <c r="AD367" s="2"/>
      <c r="AE367" s="2"/>
      <c r="AF367" s="2"/>
      <c r="AG367" s="2"/>
    </row>
    <row r="368" ht="15.75" customHeight="1">
      <c r="A368" s="2"/>
      <c r="B368" s="462"/>
      <c r="C368" s="3"/>
      <c r="D368" s="463"/>
      <c r="E368" s="91"/>
      <c r="F368" s="91"/>
      <c r="G368" s="91"/>
      <c r="H368" s="91"/>
      <c r="I368" s="91"/>
      <c r="J368" s="91"/>
      <c r="K368" s="91"/>
      <c r="L368" s="91"/>
      <c r="M368" s="91"/>
      <c r="N368" s="91"/>
      <c r="O368" s="91"/>
      <c r="P368" s="91"/>
      <c r="Q368" s="91"/>
      <c r="R368" s="91"/>
      <c r="S368" s="91"/>
      <c r="T368" s="91"/>
      <c r="U368" s="91"/>
      <c r="V368" s="91"/>
      <c r="W368" s="481"/>
      <c r="X368" s="481"/>
      <c r="Y368" s="481"/>
      <c r="Z368" s="481"/>
      <c r="AA368" s="3"/>
      <c r="AB368" s="2"/>
      <c r="AC368" s="2"/>
      <c r="AD368" s="2"/>
      <c r="AE368" s="2"/>
      <c r="AF368" s="2"/>
      <c r="AG368" s="2"/>
    </row>
    <row r="369" ht="15.75" customHeight="1">
      <c r="A369" s="2"/>
      <c r="B369" s="462"/>
      <c r="C369" s="3"/>
      <c r="D369" s="463"/>
      <c r="E369" s="91"/>
      <c r="F369" s="91"/>
      <c r="G369" s="91"/>
      <c r="H369" s="91"/>
      <c r="I369" s="91"/>
      <c r="J369" s="91"/>
      <c r="K369" s="91"/>
      <c r="L369" s="91"/>
      <c r="M369" s="91"/>
      <c r="N369" s="91"/>
      <c r="O369" s="91"/>
      <c r="P369" s="91"/>
      <c r="Q369" s="91"/>
      <c r="R369" s="91"/>
      <c r="S369" s="91"/>
      <c r="T369" s="91"/>
      <c r="U369" s="91"/>
      <c r="V369" s="91"/>
      <c r="W369" s="481"/>
      <c r="X369" s="481"/>
      <c r="Y369" s="481"/>
      <c r="Z369" s="481"/>
      <c r="AA369" s="3"/>
      <c r="AB369" s="2"/>
      <c r="AC369" s="2"/>
      <c r="AD369" s="2"/>
      <c r="AE369" s="2"/>
      <c r="AF369" s="2"/>
      <c r="AG369" s="2"/>
    </row>
    <row r="370" ht="15.75" customHeight="1">
      <c r="A370" s="2"/>
      <c r="B370" s="462"/>
      <c r="C370" s="3"/>
      <c r="D370" s="463"/>
      <c r="E370" s="91"/>
      <c r="F370" s="91"/>
      <c r="G370" s="91"/>
      <c r="H370" s="91"/>
      <c r="I370" s="91"/>
      <c r="J370" s="91"/>
      <c r="K370" s="91"/>
      <c r="L370" s="91"/>
      <c r="M370" s="91"/>
      <c r="N370" s="91"/>
      <c r="O370" s="91"/>
      <c r="P370" s="91"/>
      <c r="Q370" s="91"/>
      <c r="R370" s="91"/>
      <c r="S370" s="91"/>
      <c r="T370" s="91"/>
      <c r="U370" s="91"/>
      <c r="V370" s="91"/>
      <c r="W370" s="481"/>
      <c r="X370" s="481"/>
      <c r="Y370" s="481"/>
      <c r="Z370" s="481"/>
      <c r="AA370" s="3"/>
      <c r="AB370" s="2"/>
      <c r="AC370" s="2"/>
      <c r="AD370" s="2"/>
      <c r="AE370" s="2"/>
      <c r="AF370" s="2"/>
      <c r="AG370" s="2"/>
    </row>
    <row r="371" ht="15.75" customHeight="1">
      <c r="A371" s="2"/>
      <c r="B371" s="462"/>
      <c r="C371" s="3"/>
      <c r="D371" s="463"/>
      <c r="E371" s="91"/>
      <c r="F371" s="91"/>
      <c r="G371" s="91"/>
      <c r="H371" s="91"/>
      <c r="I371" s="91"/>
      <c r="J371" s="91"/>
      <c r="K371" s="91"/>
      <c r="L371" s="91"/>
      <c r="M371" s="91"/>
      <c r="N371" s="91"/>
      <c r="O371" s="91"/>
      <c r="P371" s="91"/>
      <c r="Q371" s="91"/>
      <c r="R371" s="91"/>
      <c r="S371" s="91"/>
      <c r="T371" s="91"/>
      <c r="U371" s="91"/>
      <c r="V371" s="91"/>
      <c r="W371" s="481"/>
      <c r="X371" s="481"/>
      <c r="Y371" s="481"/>
      <c r="Z371" s="481"/>
      <c r="AA371" s="3"/>
      <c r="AB371" s="2"/>
      <c r="AC371" s="2"/>
      <c r="AD371" s="2"/>
      <c r="AE371" s="2"/>
      <c r="AF371" s="2"/>
      <c r="AG371" s="2"/>
    </row>
    <row r="372" ht="15.75" customHeight="1">
      <c r="A372" s="2"/>
      <c r="B372" s="462"/>
      <c r="C372" s="3"/>
      <c r="D372" s="463"/>
      <c r="E372" s="91"/>
      <c r="F372" s="91"/>
      <c r="G372" s="91"/>
      <c r="H372" s="91"/>
      <c r="I372" s="91"/>
      <c r="J372" s="91"/>
      <c r="K372" s="91"/>
      <c r="L372" s="91"/>
      <c r="M372" s="91"/>
      <c r="N372" s="91"/>
      <c r="O372" s="91"/>
      <c r="P372" s="91"/>
      <c r="Q372" s="91"/>
      <c r="R372" s="91"/>
      <c r="S372" s="91"/>
      <c r="T372" s="91"/>
      <c r="U372" s="91"/>
      <c r="V372" s="91"/>
      <c r="W372" s="481"/>
      <c r="X372" s="481"/>
      <c r="Y372" s="481"/>
      <c r="Z372" s="481"/>
      <c r="AA372" s="3"/>
      <c r="AB372" s="2"/>
      <c r="AC372" s="2"/>
      <c r="AD372" s="2"/>
      <c r="AE372" s="2"/>
      <c r="AF372" s="2"/>
      <c r="AG372" s="2"/>
    </row>
    <row r="373" ht="15.75" customHeight="1">
      <c r="A373" s="2"/>
      <c r="B373" s="462"/>
      <c r="C373" s="3"/>
      <c r="D373" s="463"/>
      <c r="E373" s="91"/>
      <c r="F373" s="91"/>
      <c r="G373" s="91"/>
      <c r="H373" s="91"/>
      <c r="I373" s="91"/>
      <c r="J373" s="91"/>
      <c r="K373" s="91"/>
      <c r="L373" s="91"/>
      <c r="M373" s="91"/>
      <c r="N373" s="91"/>
      <c r="O373" s="91"/>
      <c r="P373" s="91"/>
      <c r="Q373" s="91"/>
      <c r="R373" s="91"/>
      <c r="S373" s="91"/>
      <c r="T373" s="91"/>
      <c r="U373" s="91"/>
      <c r="V373" s="91"/>
      <c r="W373" s="481"/>
      <c r="X373" s="481"/>
      <c r="Y373" s="481"/>
      <c r="Z373" s="481"/>
      <c r="AA373" s="3"/>
      <c r="AB373" s="2"/>
      <c r="AC373" s="2"/>
      <c r="AD373" s="2"/>
      <c r="AE373" s="2"/>
      <c r="AF373" s="2"/>
      <c r="AG373" s="2"/>
    </row>
    <row r="374" ht="15.75" customHeight="1">
      <c r="A374" s="2"/>
      <c r="B374" s="462"/>
      <c r="C374" s="3"/>
      <c r="D374" s="463"/>
      <c r="E374" s="91"/>
      <c r="F374" s="91"/>
      <c r="G374" s="91"/>
      <c r="H374" s="91"/>
      <c r="I374" s="91"/>
      <c r="J374" s="91"/>
      <c r="K374" s="91"/>
      <c r="L374" s="91"/>
      <c r="M374" s="91"/>
      <c r="N374" s="91"/>
      <c r="O374" s="91"/>
      <c r="P374" s="91"/>
      <c r="Q374" s="91"/>
      <c r="R374" s="91"/>
      <c r="S374" s="91"/>
      <c r="T374" s="91"/>
      <c r="U374" s="91"/>
      <c r="V374" s="91"/>
      <c r="W374" s="481"/>
      <c r="X374" s="481"/>
      <c r="Y374" s="481"/>
      <c r="Z374" s="481"/>
      <c r="AA374" s="3"/>
      <c r="AB374" s="2"/>
      <c r="AC374" s="2"/>
      <c r="AD374" s="2"/>
      <c r="AE374" s="2"/>
      <c r="AF374" s="2"/>
      <c r="AG374" s="2"/>
    </row>
    <row r="375" ht="15.75" customHeight="1">
      <c r="A375" s="2"/>
      <c r="B375" s="462"/>
      <c r="C375" s="3"/>
      <c r="D375" s="463"/>
      <c r="E375" s="91"/>
      <c r="F375" s="91"/>
      <c r="G375" s="91"/>
      <c r="H375" s="91"/>
      <c r="I375" s="91"/>
      <c r="J375" s="91"/>
      <c r="K375" s="91"/>
      <c r="L375" s="91"/>
      <c r="M375" s="91"/>
      <c r="N375" s="91"/>
      <c r="O375" s="91"/>
      <c r="P375" s="91"/>
      <c r="Q375" s="91"/>
      <c r="R375" s="91"/>
      <c r="S375" s="91"/>
      <c r="T375" s="91"/>
      <c r="U375" s="91"/>
      <c r="V375" s="91"/>
      <c r="W375" s="481"/>
      <c r="X375" s="481"/>
      <c r="Y375" s="481"/>
      <c r="Z375" s="481"/>
      <c r="AA375" s="3"/>
      <c r="AB375" s="2"/>
      <c r="AC375" s="2"/>
      <c r="AD375" s="2"/>
      <c r="AE375" s="2"/>
      <c r="AF375" s="2"/>
      <c r="AG375" s="2"/>
    </row>
    <row r="376" ht="15.75" customHeight="1">
      <c r="A376" s="2"/>
      <c r="B376" s="462"/>
      <c r="C376" s="3"/>
      <c r="D376" s="463"/>
      <c r="E376" s="91"/>
      <c r="F376" s="91"/>
      <c r="G376" s="91"/>
      <c r="H376" s="91"/>
      <c r="I376" s="91"/>
      <c r="J376" s="91"/>
      <c r="K376" s="91"/>
      <c r="L376" s="91"/>
      <c r="M376" s="91"/>
      <c r="N376" s="91"/>
      <c r="O376" s="91"/>
      <c r="P376" s="91"/>
      <c r="Q376" s="91"/>
      <c r="R376" s="91"/>
      <c r="S376" s="91"/>
      <c r="T376" s="91"/>
      <c r="U376" s="91"/>
      <c r="V376" s="91"/>
      <c r="W376" s="481"/>
      <c r="X376" s="481"/>
      <c r="Y376" s="481"/>
      <c r="Z376" s="481"/>
      <c r="AA376" s="3"/>
      <c r="AB376" s="2"/>
      <c r="AC376" s="2"/>
      <c r="AD376" s="2"/>
      <c r="AE376" s="2"/>
      <c r="AF376" s="2"/>
      <c r="AG376" s="2"/>
    </row>
    <row r="377" ht="15.75" customHeight="1">
      <c r="A377" s="2"/>
      <c r="B377" s="462"/>
      <c r="C377" s="3"/>
      <c r="D377" s="463"/>
      <c r="E377" s="91"/>
      <c r="F377" s="91"/>
      <c r="G377" s="91"/>
      <c r="H377" s="91"/>
      <c r="I377" s="91"/>
      <c r="J377" s="91"/>
      <c r="K377" s="91"/>
      <c r="L377" s="91"/>
      <c r="M377" s="91"/>
      <c r="N377" s="91"/>
      <c r="O377" s="91"/>
      <c r="P377" s="91"/>
      <c r="Q377" s="91"/>
      <c r="R377" s="91"/>
      <c r="S377" s="91"/>
      <c r="T377" s="91"/>
      <c r="U377" s="91"/>
      <c r="V377" s="91"/>
      <c r="W377" s="481"/>
      <c r="X377" s="481"/>
      <c r="Y377" s="481"/>
      <c r="Z377" s="481"/>
      <c r="AA377" s="3"/>
      <c r="AB377" s="2"/>
      <c r="AC377" s="2"/>
      <c r="AD377" s="2"/>
      <c r="AE377" s="2"/>
      <c r="AF377" s="2"/>
      <c r="AG377" s="2"/>
    </row>
    <row r="378" ht="15.75" customHeight="1">
      <c r="A378" s="2"/>
      <c r="B378" s="462"/>
      <c r="C378" s="3"/>
      <c r="D378" s="463"/>
      <c r="E378" s="91"/>
      <c r="F378" s="91"/>
      <c r="G378" s="91"/>
      <c r="H378" s="91"/>
      <c r="I378" s="91"/>
      <c r="J378" s="91"/>
      <c r="K378" s="91"/>
      <c r="L378" s="91"/>
      <c r="M378" s="91"/>
      <c r="N378" s="91"/>
      <c r="O378" s="91"/>
      <c r="P378" s="91"/>
      <c r="Q378" s="91"/>
      <c r="R378" s="91"/>
      <c r="S378" s="91"/>
      <c r="T378" s="91"/>
      <c r="U378" s="91"/>
      <c r="V378" s="91"/>
      <c r="W378" s="481"/>
      <c r="X378" s="481"/>
      <c r="Y378" s="481"/>
      <c r="Z378" s="481"/>
      <c r="AA378" s="3"/>
      <c r="AB378" s="2"/>
      <c r="AC378" s="2"/>
      <c r="AD378" s="2"/>
      <c r="AE378" s="2"/>
      <c r="AF378" s="2"/>
      <c r="AG378" s="2"/>
    </row>
    <row r="379" ht="15.75" customHeight="1">
      <c r="A379" s="2"/>
      <c r="B379" s="462"/>
      <c r="C379" s="3"/>
      <c r="D379" s="463"/>
      <c r="E379" s="91"/>
      <c r="F379" s="91"/>
      <c r="G379" s="91"/>
      <c r="H379" s="91"/>
      <c r="I379" s="91"/>
      <c r="J379" s="91"/>
      <c r="K379" s="91"/>
      <c r="L379" s="91"/>
      <c r="M379" s="91"/>
      <c r="N379" s="91"/>
      <c r="O379" s="91"/>
      <c r="P379" s="91"/>
      <c r="Q379" s="91"/>
      <c r="R379" s="91"/>
      <c r="S379" s="91"/>
      <c r="T379" s="91"/>
      <c r="U379" s="91"/>
      <c r="V379" s="91"/>
      <c r="W379" s="481"/>
      <c r="X379" s="481"/>
      <c r="Y379" s="481"/>
      <c r="Z379" s="481"/>
      <c r="AA379" s="3"/>
      <c r="AB379" s="2"/>
      <c r="AC379" s="2"/>
      <c r="AD379" s="2"/>
      <c r="AE379" s="2"/>
      <c r="AF379" s="2"/>
      <c r="AG379" s="2"/>
    </row>
    <row r="380" ht="15.75" customHeight="1">
      <c r="A380" s="2"/>
      <c r="B380" s="462"/>
      <c r="C380" s="3"/>
      <c r="D380" s="463"/>
      <c r="E380" s="91"/>
      <c r="F380" s="91"/>
      <c r="G380" s="91"/>
      <c r="H380" s="91"/>
      <c r="I380" s="91"/>
      <c r="J380" s="91"/>
      <c r="K380" s="91"/>
      <c r="L380" s="91"/>
      <c r="M380" s="91"/>
      <c r="N380" s="91"/>
      <c r="O380" s="91"/>
      <c r="P380" s="91"/>
      <c r="Q380" s="91"/>
      <c r="R380" s="91"/>
      <c r="S380" s="91"/>
      <c r="T380" s="91"/>
      <c r="U380" s="91"/>
      <c r="V380" s="91"/>
      <c r="W380" s="481"/>
      <c r="X380" s="481"/>
      <c r="Y380" s="481"/>
      <c r="Z380" s="481"/>
      <c r="AA380" s="3"/>
      <c r="AB380" s="2"/>
      <c r="AC380" s="2"/>
      <c r="AD380" s="2"/>
      <c r="AE380" s="2"/>
      <c r="AF380" s="2"/>
      <c r="AG380" s="2"/>
    </row>
    <row r="381" ht="15.75" customHeight="1">
      <c r="A381" s="2"/>
      <c r="B381" s="462"/>
      <c r="C381" s="3"/>
      <c r="D381" s="463"/>
      <c r="E381" s="91"/>
      <c r="F381" s="91"/>
      <c r="G381" s="91"/>
      <c r="H381" s="91"/>
      <c r="I381" s="91"/>
      <c r="J381" s="91"/>
      <c r="K381" s="91"/>
      <c r="L381" s="91"/>
      <c r="M381" s="91"/>
      <c r="N381" s="91"/>
      <c r="O381" s="91"/>
      <c r="P381" s="91"/>
      <c r="Q381" s="91"/>
      <c r="R381" s="91"/>
      <c r="S381" s="91"/>
      <c r="T381" s="91"/>
      <c r="U381" s="91"/>
      <c r="V381" s="91"/>
      <c r="W381" s="481"/>
      <c r="X381" s="481"/>
      <c r="Y381" s="481"/>
      <c r="Z381" s="481"/>
      <c r="AA381" s="3"/>
      <c r="AB381" s="2"/>
      <c r="AC381" s="2"/>
      <c r="AD381" s="2"/>
      <c r="AE381" s="2"/>
      <c r="AF381" s="2"/>
      <c r="AG381" s="2"/>
    </row>
    <row r="382" ht="15.75" customHeight="1">
      <c r="A382" s="2"/>
      <c r="B382" s="462"/>
      <c r="C382" s="3"/>
      <c r="D382" s="463"/>
      <c r="E382" s="91"/>
      <c r="F382" s="91"/>
      <c r="G382" s="91"/>
      <c r="H382" s="91"/>
      <c r="I382" s="91"/>
      <c r="J382" s="91"/>
      <c r="K382" s="91"/>
      <c r="L382" s="91"/>
      <c r="M382" s="91"/>
      <c r="N382" s="91"/>
      <c r="O382" s="91"/>
      <c r="P382" s="91"/>
      <c r="Q382" s="91"/>
      <c r="R382" s="91"/>
      <c r="S382" s="91"/>
      <c r="T382" s="91"/>
      <c r="U382" s="91"/>
      <c r="V382" s="91"/>
      <c r="W382" s="481"/>
      <c r="X382" s="481"/>
      <c r="Y382" s="481"/>
      <c r="Z382" s="481"/>
      <c r="AA382" s="3"/>
      <c r="AB382" s="2"/>
      <c r="AC382" s="2"/>
      <c r="AD382" s="2"/>
      <c r="AE382" s="2"/>
      <c r="AF382" s="2"/>
      <c r="AG382" s="2"/>
    </row>
    <row r="383" ht="15.75" customHeight="1">
      <c r="A383" s="2"/>
      <c r="B383" s="462"/>
      <c r="C383" s="3"/>
      <c r="D383" s="463"/>
      <c r="E383" s="91"/>
      <c r="F383" s="91"/>
      <c r="G383" s="91"/>
      <c r="H383" s="91"/>
      <c r="I383" s="91"/>
      <c r="J383" s="91"/>
      <c r="K383" s="91"/>
      <c r="L383" s="91"/>
      <c r="M383" s="91"/>
      <c r="N383" s="91"/>
      <c r="O383" s="91"/>
      <c r="P383" s="91"/>
      <c r="Q383" s="91"/>
      <c r="R383" s="91"/>
      <c r="S383" s="91"/>
      <c r="T383" s="91"/>
      <c r="U383" s="91"/>
      <c r="V383" s="91"/>
      <c r="W383" s="481"/>
      <c r="X383" s="481"/>
      <c r="Y383" s="481"/>
      <c r="Z383" s="481"/>
      <c r="AA383" s="3"/>
      <c r="AB383" s="2"/>
      <c r="AC383" s="2"/>
      <c r="AD383" s="2"/>
      <c r="AE383" s="2"/>
      <c r="AF383" s="2"/>
      <c r="AG383" s="2"/>
    </row>
    <row r="384" ht="15.75" customHeight="1">
      <c r="A384" s="2"/>
      <c r="B384" s="462"/>
      <c r="C384" s="3"/>
      <c r="D384" s="463"/>
      <c r="E384" s="91"/>
      <c r="F384" s="91"/>
      <c r="G384" s="91"/>
      <c r="H384" s="91"/>
      <c r="I384" s="91"/>
      <c r="J384" s="91"/>
      <c r="K384" s="91"/>
      <c r="L384" s="91"/>
      <c r="M384" s="91"/>
      <c r="N384" s="91"/>
      <c r="O384" s="91"/>
      <c r="P384" s="91"/>
      <c r="Q384" s="91"/>
      <c r="R384" s="91"/>
      <c r="S384" s="91"/>
      <c r="T384" s="91"/>
      <c r="U384" s="91"/>
      <c r="V384" s="91"/>
      <c r="W384" s="481"/>
      <c r="X384" s="481"/>
      <c r="Y384" s="481"/>
      <c r="Z384" s="481"/>
      <c r="AA384" s="3"/>
      <c r="AB384" s="2"/>
      <c r="AC384" s="2"/>
      <c r="AD384" s="2"/>
      <c r="AE384" s="2"/>
      <c r="AF384" s="2"/>
      <c r="AG384" s="2"/>
    </row>
    <row r="385" ht="15.75" customHeight="1">
      <c r="A385" s="2"/>
      <c r="B385" s="462"/>
      <c r="C385" s="3"/>
      <c r="D385" s="463"/>
      <c r="E385" s="91"/>
      <c r="F385" s="91"/>
      <c r="G385" s="91"/>
      <c r="H385" s="91"/>
      <c r="I385" s="91"/>
      <c r="J385" s="91"/>
      <c r="K385" s="91"/>
      <c r="L385" s="91"/>
      <c r="M385" s="91"/>
      <c r="N385" s="91"/>
      <c r="O385" s="91"/>
      <c r="P385" s="91"/>
      <c r="Q385" s="91"/>
      <c r="R385" s="91"/>
      <c r="S385" s="91"/>
      <c r="T385" s="91"/>
      <c r="U385" s="91"/>
      <c r="V385" s="91"/>
      <c r="W385" s="481"/>
      <c r="X385" s="481"/>
      <c r="Y385" s="481"/>
      <c r="Z385" s="481"/>
      <c r="AA385" s="3"/>
      <c r="AB385" s="2"/>
      <c r="AC385" s="2"/>
      <c r="AD385" s="2"/>
      <c r="AE385" s="2"/>
      <c r="AF385" s="2"/>
      <c r="AG385" s="2"/>
    </row>
    <row r="386" ht="15.75" customHeight="1">
      <c r="A386" s="2"/>
      <c r="B386" s="462"/>
      <c r="C386" s="3"/>
      <c r="D386" s="463"/>
      <c r="E386" s="91"/>
      <c r="F386" s="91"/>
      <c r="G386" s="91"/>
      <c r="H386" s="91"/>
      <c r="I386" s="91"/>
      <c r="J386" s="91"/>
      <c r="K386" s="91"/>
      <c r="L386" s="91"/>
      <c r="M386" s="91"/>
      <c r="N386" s="91"/>
      <c r="O386" s="91"/>
      <c r="P386" s="91"/>
      <c r="Q386" s="91"/>
      <c r="R386" s="91"/>
      <c r="S386" s="91"/>
      <c r="T386" s="91"/>
      <c r="U386" s="91"/>
      <c r="V386" s="91"/>
      <c r="W386" s="481"/>
      <c r="X386" s="481"/>
      <c r="Y386" s="481"/>
      <c r="Z386" s="481"/>
      <c r="AA386" s="3"/>
      <c r="AB386" s="2"/>
      <c r="AC386" s="2"/>
      <c r="AD386" s="2"/>
      <c r="AE386" s="2"/>
      <c r="AF386" s="2"/>
      <c r="AG386" s="2"/>
    </row>
    <row r="387" ht="15.75" customHeight="1">
      <c r="A387" s="2"/>
      <c r="B387" s="462"/>
      <c r="C387" s="3"/>
      <c r="D387" s="463"/>
      <c r="E387" s="91"/>
      <c r="F387" s="91"/>
      <c r="G387" s="91"/>
      <c r="H387" s="91"/>
      <c r="I387" s="91"/>
      <c r="J387" s="91"/>
      <c r="K387" s="91"/>
      <c r="L387" s="91"/>
      <c r="M387" s="91"/>
      <c r="N387" s="91"/>
      <c r="O387" s="91"/>
      <c r="P387" s="91"/>
      <c r="Q387" s="91"/>
      <c r="R387" s="91"/>
      <c r="S387" s="91"/>
      <c r="T387" s="91"/>
      <c r="U387" s="91"/>
      <c r="V387" s="91"/>
      <c r="W387" s="481"/>
      <c r="X387" s="481"/>
      <c r="Y387" s="481"/>
      <c r="Z387" s="481"/>
      <c r="AA387" s="3"/>
      <c r="AB387" s="2"/>
      <c r="AC387" s="2"/>
      <c r="AD387" s="2"/>
      <c r="AE387" s="2"/>
      <c r="AF387" s="2"/>
      <c r="AG387" s="2"/>
    </row>
    <row r="388" ht="15.75" customHeight="1">
      <c r="A388" s="2"/>
      <c r="B388" s="462"/>
      <c r="C388" s="3"/>
      <c r="D388" s="463"/>
      <c r="E388" s="91"/>
      <c r="F388" s="91"/>
      <c r="G388" s="91"/>
      <c r="H388" s="91"/>
      <c r="I388" s="91"/>
      <c r="J388" s="91"/>
      <c r="K388" s="91"/>
      <c r="L388" s="91"/>
      <c r="M388" s="91"/>
      <c r="N388" s="91"/>
      <c r="O388" s="91"/>
      <c r="P388" s="91"/>
      <c r="Q388" s="91"/>
      <c r="R388" s="91"/>
      <c r="S388" s="91"/>
      <c r="T388" s="91"/>
      <c r="U388" s="91"/>
      <c r="V388" s="91"/>
      <c r="W388" s="481"/>
      <c r="X388" s="481"/>
      <c r="Y388" s="481"/>
      <c r="Z388" s="481"/>
      <c r="AA388" s="3"/>
      <c r="AB388" s="2"/>
      <c r="AC388" s="2"/>
      <c r="AD388" s="2"/>
      <c r="AE388" s="2"/>
      <c r="AF388" s="2"/>
      <c r="AG388" s="2"/>
    </row>
    <row r="389" ht="15.75" customHeight="1">
      <c r="A389" s="2"/>
      <c r="B389" s="462"/>
      <c r="C389" s="3"/>
      <c r="D389" s="463"/>
      <c r="E389" s="91"/>
      <c r="F389" s="91"/>
      <c r="G389" s="91"/>
      <c r="H389" s="91"/>
      <c r="I389" s="91"/>
      <c r="J389" s="91"/>
      <c r="K389" s="91"/>
      <c r="L389" s="91"/>
      <c r="M389" s="91"/>
      <c r="N389" s="91"/>
      <c r="O389" s="91"/>
      <c r="P389" s="91"/>
      <c r="Q389" s="91"/>
      <c r="R389" s="91"/>
      <c r="S389" s="91"/>
      <c r="T389" s="91"/>
      <c r="U389" s="91"/>
      <c r="V389" s="91"/>
      <c r="W389" s="481"/>
      <c r="X389" s="481"/>
      <c r="Y389" s="481"/>
      <c r="Z389" s="481"/>
      <c r="AA389" s="3"/>
      <c r="AB389" s="2"/>
      <c r="AC389" s="2"/>
      <c r="AD389" s="2"/>
      <c r="AE389" s="2"/>
      <c r="AF389" s="2"/>
      <c r="AG389" s="2"/>
    </row>
    <row r="390" ht="15.75" customHeight="1">
      <c r="A390" s="2"/>
      <c r="B390" s="462"/>
      <c r="C390" s="3"/>
      <c r="D390" s="463"/>
      <c r="E390" s="91"/>
      <c r="F390" s="91"/>
      <c r="G390" s="91"/>
      <c r="H390" s="91"/>
      <c r="I390" s="91"/>
      <c r="J390" s="91"/>
      <c r="K390" s="91"/>
      <c r="L390" s="91"/>
      <c r="M390" s="91"/>
      <c r="N390" s="91"/>
      <c r="O390" s="91"/>
      <c r="P390" s="91"/>
      <c r="Q390" s="91"/>
      <c r="R390" s="91"/>
      <c r="S390" s="91"/>
      <c r="T390" s="91"/>
      <c r="U390" s="91"/>
      <c r="V390" s="91"/>
      <c r="W390" s="481"/>
      <c r="X390" s="481"/>
      <c r="Y390" s="481"/>
      <c r="Z390" s="481"/>
      <c r="AA390" s="3"/>
      <c r="AB390" s="2"/>
      <c r="AC390" s="2"/>
      <c r="AD390" s="2"/>
      <c r="AE390" s="2"/>
      <c r="AF390" s="2"/>
      <c r="AG390" s="2"/>
    </row>
    <row r="391" ht="15.75" customHeight="1">
      <c r="A391" s="2"/>
      <c r="B391" s="462"/>
      <c r="C391" s="3"/>
      <c r="D391" s="463"/>
      <c r="E391" s="91"/>
      <c r="F391" s="91"/>
      <c r="G391" s="91"/>
      <c r="H391" s="91"/>
      <c r="I391" s="91"/>
      <c r="J391" s="91"/>
      <c r="K391" s="91"/>
      <c r="L391" s="91"/>
      <c r="M391" s="91"/>
      <c r="N391" s="91"/>
      <c r="O391" s="91"/>
      <c r="P391" s="91"/>
      <c r="Q391" s="91"/>
      <c r="R391" s="91"/>
      <c r="S391" s="91"/>
      <c r="T391" s="91"/>
      <c r="U391" s="91"/>
      <c r="V391" s="91"/>
      <c r="W391" s="481"/>
      <c r="X391" s="481"/>
      <c r="Y391" s="481"/>
      <c r="Z391" s="481"/>
      <c r="AA391" s="3"/>
      <c r="AB391" s="2"/>
      <c r="AC391" s="2"/>
      <c r="AD391" s="2"/>
      <c r="AE391" s="2"/>
      <c r="AF391" s="2"/>
      <c r="AG391" s="2"/>
    </row>
    <row r="392" ht="15.75" customHeight="1">
      <c r="A392" s="2"/>
      <c r="B392" s="462"/>
      <c r="C392" s="3"/>
      <c r="D392" s="463"/>
      <c r="E392" s="91"/>
      <c r="F392" s="91"/>
      <c r="G392" s="91"/>
      <c r="H392" s="91"/>
      <c r="I392" s="91"/>
      <c r="J392" s="91"/>
      <c r="K392" s="91"/>
      <c r="L392" s="91"/>
      <c r="M392" s="91"/>
      <c r="N392" s="91"/>
      <c r="O392" s="91"/>
      <c r="P392" s="91"/>
      <c r="Q392" s="91"/>
      <c r="R392" s="91"/>
      <c r="S392" s="91"/>
      <c r="T392" s="91"/>
      <c r="U392" s="91"/>
      <c r="V392" s="91"/>
      <c r="W392" s="481"/>
      <c r="X392" s="481"/>
      <c r="Y392" s="481"/>
      <c r="Z392" s="481"/>
      <c r="AA392" s="3"/>
      <c r="AB392" s="2"/>
      <c r="AC392" s="2"/>
      <c r="AD392" s="2"/>
      <c r="AE392" s="2"/>
      <c r="AF392" s="2"/>
      <c r="AG392" s="2"/>
    </row>
    <row r="393" ht="15.75" customHeight="1">
      <c r="A393" s="2"/>
      <c r="B393" s="462"/>
      <c r="C393" s="3"/>
      <c r="D393" s="463"/>
      <c r="E393" s="91"/>
      <c r="F393" s="91"/>
      <c r="G393" s="91"/>
      <c r="H393" s="91"/>
      <c r="I393" s="91"/>
      <c r="J393" s="91"/>
      <c r="K393" s="91"/>
      <c r="L393" s="91"/>
      <c r="M393" s="91"/>
      <c r="N393" s="91"/>
      <c r="O393" s="91"/>
      <c r="P393" s="91"/>
      <c r="Q393" s="91"/>
      <c r="R393" s="91"/>
      <c r="S393" s="91"/>
      <c r="T393" s="91"/>
      <c r="U393" s="91"/>
      <c r="V393" s="91"/>
      <c r="W393" s="481"/>
      <c r="X393" s="481"/>
      <c r="Y393" s="481"/>
      <c r="Z393" s="481"/>
      <c r="AA393" s="3"/>
      <c r="AB393" s="2"/>
      <c r="AC393" s="2"/>
      <c r="AD393" s="2"/>
      <c r="AE393" s="2"/>
      <c r="AF393" s="2"/>
      <c r="AG393" s="2"/>
    </row>
    <row r="394" ht="15.75" customHeight="1">
      <c r="A394" s="2"/>
      <c r="B394" s="462"/>
      <c r="C394" s="3"/>
      <c r="D394" s="463"/>
      <c r="E394" s="91"/>
      <c r="F394" s="91"/>
      <c r="G394" s="91"/>
      <c r="H394" s="91"/>
      <c r="I394" s="91"/>
      <c r="J394" s="91"/>
      <c r="K394" s="91"/>
      <c r="L394" s="91"/>
      <c r="M394" s="91"/>
      <c r="N394" s="91"/>
      <c r="O394" s="91"/>
      <c r="P394" s="91"/>
      <c r="Q394" s="91"/>
      <c r="R394" s="91"/>
      <c r="S394" s="91"/>
      <c r="T394" s="91"/>
      <c r="U394" s="91"/>
      <c r="V394" s="91"/>
      <c r="W394" s="481"/>
      <c r="X394" s="481"/>
      <c r="Y394" s="481"/>
      <c r="Z394" s="481"/>
      <c r="AA394" s="3"/>
      <c r="AB394" s="2"/>
      <c r="AC394" s="2"/>
      <c r="AD394" s="2"/>
      <c r="AE394" s="2"/>
      <c r="AF394" s="2"/>
      <c r="AG394" s="2"/>
    </row>
    <row r="395" ht="15.75" customHeight="1">
      <c r="A395" s="2"/>
      <c r="B395" s="462"/>
      <c r="C395" s="3"/>
      <c r="D395" s="463"/>
      <c r="E395" s="91"/>
      <c r="F395" s="91"/>
      <c r="G395" s="91"/>
      <c r="H395" s="91"/>
      <c r="I395" s="91"/>
      <c r="J395" s="91"/>
      <c r="K395" s="91"/>
      <c r="L395" s="91"/>
      <c r="M395" s="91"/>
      <c r="N395" s="91"/>
      <c r="O395" s="91"/>
      <c r="P395" s="91"/>
      <c r="Q395" s="91"/>
      <c r="R395" s="91"/>
      <c r="S395" s="91"/>
      <c r="T395" s="91"/>
      <c r="U395" s="91"/>
      <c r="V395" s="91"/>
      <c r="W395" s="481"/>
      <c r="X395" s="481"/>
      <c r="Y395" s="481"/>
      <c r="Z395" s="481"/>
      <c r="AA395" s="3"/>
      <c r="AB395" s="2"/>
      <c r="AC395" s="2"/>
      <c r="AD395" s="2"/>
      <c r="AE395" s="2"/>
      <c r="AF395" s="2"/>
      <c r="AG395" s="2"/>
    </row>
    <row r="396" ht="15.75" customHeight="1">
      <c r="A396" s="2"/>
      <c r="B396" s="462"/>
      <c r="C396" s="3"/>
      <c r="D396" s="463"/>
      <c r="E396" s="91"/>
      <c r="F396" s="91"/>
      <c r="G396" s="91"/>
      <c r="H396" s="91"/>
      <c r="I396" s="91"/>
      <c r="J396" s="91"/>
      <c r="K396" s="91"/>
      <c r="L396" s="91"/>
      <c r="M396" s="91"/>
      <c r="N396" s="91"/>
      <c r="O396" s="91"/>
      <c r="P396" s="91"/>
      <c r="Q396" s="91"/>
      <c r="R396" s="91"/>
      <c r="S396" s="91"/>
      <c r="T396" s="91"/>
      <c r="U396" s="91"/>
      <c r="V396" s="91"/>
      <c r="W396" s="481"/>
      <c r="X396" s="481"/>
      <c r="Y396" s="481"/>
      <c r="Z396" s="481"/>
      <c r="AA396" s="3"/>
      <c r="AB396" s="2"/>
      <c r="AC396" s="2"/>
      <c r="AD396" s="2"/>
      <c r="AE396" s="2"/>
      <c r="AF396" s="2"/>
      <c r="AG396" s="2"/>
    </row>
    <row r="397" ht="15.75" customHeight="1">
      <c r="A397" s="2"/>
      <c r="B397" s="462"/>
      <c r="C397" s="3"/>
      <c r="D397" s="463"/>
      <c r="E397" s="91"/>
      <c r="F397" s="91"/>
      <c r="G397" s="91"/>
      <c r="H397" s="91"/>
      <c r="I397" s="91"/>
      <c r="J397" s="91"/>
      <c r="K397" s="91"/>
      <c r="L397" s="91"/>
      <c r="M397" s="91"/>
      <c r="N397" s="91"/>
      <c r="O397" s="91"/>
      <c r="P397" s="91"/>
      <c r="Q397" s="91"/>
      <c r="R397" s="91"/>
      <c r="S397" s="91"/>
      <c r="T397" s="91"/>
      <c r="U397" s="91"/>
      <c r="V397" s="91"/>
      <c r="W397" s="481"/>
      <c r="X397" s="481"/>
      <c r="Y397" s="481"/>
      <c r="Z397" s="481"/>
      <c r="AA397" s="3"/>
      <c r="AB397" s="2"/>
      <c r="AC397" s="2"/>
      <c r="AD397" s="2"/>
      <c r="AE397" s="2"/>
      <c r="AF397" s="2"/>
      <c r="AG397" s="2"/>
    </row>
    <row r="398" ht="15.75" customHeight="1">
      <c r="A398" s="2"/>
      <c r="B398" s="462"/>
      <c r="C398" s="3"/>
      <c r="D398" s="463"/>
      <c r="E398" s="91"/>
      <c r="F398" s="91"/>
      <c r="G398" s="91"/>
      <c r="H398" s="91"/>
      <c r="I398" s="91"/>
      <c r="J398" s="91"/>
      <c r="K398" s="91"/>
      <c r="L398" s="91"/>
      <c r="M398" s="91"/>
      <c r="N398" s="91"/>
      <c r="O398" s="91"/>
      <c r="P398" s="91"/>
      <c r="Q398" s="91"/>
      <c r="R398" s="91"/>
      <c r="S398" s="91"/>
      <c r="T398" s="91"/>
      <c r="U398" s="91"/>
      <c r="V398" s="91"/>
      <c r="W398" s="481"/>
      <c r="X398" s="481"/>
      <c r="Y398" s="481"/>
      <c r="Z398" s="481"/>
      <c r="AA398" s="3"/>
      <c r="AB398" s="2"/>
      <c r="AC398" s="2"/>
      <c r="AD398" s="2"/>
      <c r="AE398" s="2"/>
      <c r="AF398" s="2"/>
      <c r="AG398" s="2"/>
    </row>
    <row r="399" ht="15.75" customHeight="1">
      <c r="A399" s="2"/>
      <c r="B399" s="462"/>
      <c r="C399" s="3"/>
      <c r="D399" s="463"/>
      <c r="E399" s="91"/>
      <c r="F399" s="91"/>
      <c r="G399" s="91"/>
      <c r="H399" s="91"/>
      <c r="I399" s="91"/>
      <c r="J399" s="91"/>
      <c r="K399" s="91"/>
      <c r="L399" s="91"/>
      <c r="M399" s="91"/>
      <c r="N399" s="91"/>
      <c r="O399" s="91"/>
      <c r="P399" s="91"/>
      <c r="Q399" s="91"/>
      <c r="R399" s="91"/>
      <c r="S399" s="91"/>
      <c r="T399" s="91"/>
      <c r="U399" s="91"/>
      <c r="V399" s="91"/>
      <c r="W399" s="481"/>
      <c r="X399" s="481"/>
      <c r="Y399" s="481"/>
      <c r="Z399" s="481"/>
      <c r="AA399" s="3"/>
      <c r="AB399" s="2"/>
      <c r="AC399" s="2"/>
      <c r="AD399" s="2"/>
      <c r="AE399" s="2"/>
      <c r="AF399" s="2"/>
      <c r="AG399" s="2"/>
    </row>
    <row r="400" ht="15.75" customHeight="1">
      <c r="A400" s="2"/>
      <c r="B400" s="462"/>
      <c r="C400" s="3"/>
      <c r="D400" s="463"/>
      <c r="E400" s="91"/>
      <c r="F400" s="91"/>
      <c r="G400" s="91"/>
      <c r="H400" s="91"/>
      <c r="I400" s="91"/>
      <c r="J400" s="91"/>
      <c r="K400" s="91"/>
      <c r="L400" s="91"/>
      <c r="M400" s="91"/>
      <c r="N400" s="91"/>
      <c r="O400" s="91"/>
      <c r="P400" s="91"/>
      <c r="Q400" s="91"/>
      <c r="R400" s="91"/>
      <c r="S400" s="91"/>
      <c r="T400" s="91"/>
      <c r="U400" s="91"/>
      <c r="V400" s="91"/>
      <c r="W400" s="481"/>
      <c r="X400" s="481"/>
      <c r="Y400" s="481"/>
      <c r="Z400" s="481"/>
      <c r="AA400" s="3"/>
      <c r="AB400" s="2"/>
      <c r="AC400" s="2"/>
      <c r="AD400" s="2"/>
      <c r="AE400" s="2"/>
      <c r="AF400" s="2"/>
      <c r="AG400" s="2"/>
    </row>
    <row r="401" ht="15.75" customHeight="1">
      <c r="A401" s="2"/>
      <c r="B401" s="462"/>
      <c r="C401" s="3"/>
      <c r="D401" s="463"/>
      <c r="E401" s="91"/>
      <c r="F401" s="91"/>
      <c r="G401" s="91"/>
      <c r="H401" s="91"/>
      <c r="I401" s="91"/>
      <c r="J401" s="91"/>
      <c r="K401" s="91"/>
      <c r="L401" s="91"/>
      <c r="M401" s="91"/>
      <c r="N401" s="91"/>
      <c r="O401" s="91"/>
      <c r="P401" s="91"/>
      <c r="Q401" s="91"/>
      <c r="R401" s="91"/>
      <c r="S401" s="91"/>
      <c r="T401" s="91"/>
      <c r="U401" s="91"/>
      <c r="V401" s="91"/>
      <c r="W401" s="481"/>
      <c r="X401" s="481"/>
      <c r="Y401" s="481"/>
      <c r="Z401" s="481"/>
      <c r="AA401" s="3"/>
      <c r="AB401" s="2"/>
      <c r="AC401" s="2"/>
      <c r="AD401" s="2"/>
      <c r="AE401" s="2"/>
      <c r="AF401" s="2"/>
      <c r="AG401" s="2"/>
    </row>
    <row r="402" ht="15.75" customHeight="1">
      <c r="A402" s="2"/>
      <c r="B402" s="462"/>
      <c r="C402" s="3"/>
      <c r="D402" s="463"/>
      <c r="E402" s="91"/>
      <c r="F402" s="91"/>
      <c r="G402" s="91"/>
      <c r="H402" s="91"/>
      <c r="I402" s="91"/>
      <c r="J402" s="91"/>
      <c r="K402" s="91"/>
      <c r="L402" s="91"/>
      <c r="M402" s="91"/>
      <c r="N402" s="91"/>
      <c r="O402" s="91"/>
      <c r="P402" s="91"/>
      <c r="Q402" s="91"/>
      <c r="R402" s="91"/>
      <c r="S402" s="91"/>
      <c r="T402" s="91"/>
      <c r="U402" s="91"/>
      <c r="V402" s="91"/>
      <c r="W402" s="481"/>
      <c r="X402" s="481"/>
      <c r="Y402" s="481"/>
      <c r="Z402" s="481"/>
      <c r="AA402" s="3"/>
      <c r="AB402" s="2"/>
      <c r="AC402" s="2"/>
      <c r="AD402" s="2"/>
      <c r="AE402" s="2"/>
      <c r="AF402" s="2"/>
      <c r="AG402" s="2"/>
    </row>
    <row r="403" ht="15.75" customHeight="1">
      <c r="A403" s="2"/>
      <c r="B403" s="462"/>
      <c r="C403" s="3"/>
      <c r="D403" s="463"/>
      <c r="E403" s="91"/>
      <c r="F403" s="91"/>
      <c r="G403" s="91"/>
      <c r="H403" s="91"/>
      <c r="I403" s="91"/>
      <c r="J403" s="91"/>
      <c r="K403" s="91"/>
      <c r="L403" s="91"/>
      <c r="M403" s="91"/>
      <c r="N403" s="91"/>
      <c r="O403" s="91"/>
      <c r="P403" s="91"/>
      <c r="Q403" s="91"/>
      <c r="R403" s="91"/>
      <c r="S403" s="91"/>
      <c r="T403" s="91"/>
      <c r="U403" s="91"/>
      <c r="V403" s="91"/>
      <c r="W403" s="481"/>
      <c r="X403" s="481"/>
      <c r="Y403" s="481"/>
      <c r="Z403" s="481"/>
      <c r="AA403" s="3"/>
      <c r="AB403" s="2"/>
      <c r="AC403" s="2"/>
      <c r="AD403" s="2"/>
      <c r="AE403" s="2"/>
      <c r="AF403" s="2"/>
      <c r="AG403" s="2"/>
    </row>
    <row r="404" ht="15.75" customHeight="1">
      <c r="A404" s="2"/>
      <c r="B404" s="462"/>
      <c r="C404" s="3"/>
      <c r="D404" s="463"/>
      <c r="E404" s="91"/>
      <c r="F404" s="91"/>
      <c r="G404" s="91"/>
      <c r="H404" s="91"/>
      <c r="I404" s="91"/>
      <c r="J404" s="91"/>
      <c r="K404" s="91"/>
      <c r="L404" s="91"/>
      <c r="M404" s="91"/>
      <c r="N404" s="91"/>
      <c r="O404" s="91"/>
      <c r="P404" s="91"/>
      <c r="Q404" s="91"/>
      <c r="R404" s="91"/>
      <c r="S404" s="91"/>
      <c r="T404" s="91"/>
      <c r="U404" s="91"/>
      <c r="V404" s="91"/>
      <c r="W404" s="481"/>
      <c r="X404" s="481"/>
      <c r="Y404" s="481"/>
      <c r="Z404" s="481"/>
      <c r="AA404" s="3"/>
      <c r="AB404" s="2"/>
      <c r="AC404" s="2"/>
      <c r="AD404" s="2"/>
      <c r="AE404" s="2"/>
      <c r="AF404" s="2"/>
      <c r="AG404" s="2"/>
    </row>
    <row r="405" ht="15.75" customHeight="1">
      <c r="A405" s="2"/>
      <c r="B405" s="462"/>
      <c r="C405" s="3"/>
      <c r="D405" s="463"/>
      <c r="E405" s="91"/>
      <c r="F405" s="91"/>
      <c r="G405" s="91"/>
      <c r="H405" s="91"/>
      <c r="I405" s="91"/>
      <c r="J405" s="91"/>
      <c r="K405" s="91"/>
      <c r="L405" s="91"/>
      <c r="M405" s="91"/>
      <c r="N405" s="91"/>
      <c r="O405" s="91"/>
      <c r="P405" s="91"/>
      <c r="Q405" s="91"/>
      <c r="R405" s="91"/>
      <c r="S405" s="91"/>
      <c r="T405" s="91"/>
      <c r="U405" s="91"/>
      <c r="V405" s="91"/>
      <c r="W405" s="481"/>
      <c r="X405" s="481"/>
      <c r="Y405" s="481"/>
      <c r="Z405" s="481"/>
      <c r="AA405" s="3"/>
      <c r="AB405" s="2"/>
      <c r="AC405" s="2"/>
      <c r="AD405" s="2"/>
      <c r="AE405" s="2"/>
      <c r="AF405" s="2"/>
      <c r="AG405" s="2"/>
    </row>
    <row r="406" ht="15.75" customHeight="1">
      <c r="A406" s="2"/>
      <c r="B406" s="462"/>
      <c r="C406" s="3"/>
      <c r="D406" s="463"/>
      <c r="E406" s="91"/>
      <c r="F406" s="91"/>
      <c r="G406" s="91"/>
      <c r="H406" s="91"/>
      <c r="I406" s="91"/>
      <c r="J406" s="91"/>
      <c r="K406" s="91"/>
      <c r="L406" s="91"/>
      <c r="M406" s="91"/>
      <c r="N406" s="91"/>
      <c r="O406" s="91"/>
      <c r="P406" s="91"/>
      <c r="Q406" s="91"/>
      <c r="R406" s="91"/>
      <c r="S406" s="91"/>
      <c r="T406" s="91"/>
      <c r="U406" s="91"/>
      <c r="V406" s="91"/>
      <c r="W406" s="481"/>
      <c r="X406" s="481"/>
      <c r="Y406" s="481"/>
      <c r="Z406" s="481"/>
      <c r="AA406" s="3"/>
      <c r="AB406" s="2"/>
      <c r="AC406" s="2"/>
      <c r="AD406" s="2"/>
      <c r="AE406" s="2"/>
      <c r="AF406" s="2"/>
      <c r="AG406" s="2"/>
    </row>
    <row r="407" ht="15.75" customHeight="1">
      <c r="A407" s="2"/>
      <c r="B407" s="462"/>
      <c r="C407" s="3"/>
      <c r="D407" s="463"/>
      <c r="E407" s="91"/>
      <c r="F407" s="91"/>
      <c r="G407" s="91"/>
      <c r="H407" s="91"/>
      <c r="I407" s="91"/>
      <c r="J407" s="91"/>
      <c r="K407" s="91"/>
      <c r="L407" s="91"/>
      <c r="M407" s="91"/>
      <c r="N407" s="91"/>
      <c r="O407" s="91"/>
      <c r="P407" s="91"/>
      <c r="Q407" s="91"/>
      <c r="R407" s="91"/>
      <c r="S407" s="91"/>
      <c r="T407" s="91"/>
      <c r="U407" s="91"/>
      <c r="V407" s="91"/>
      <c r="W407" s="481"/>
      <c r="X407" s="481"/>
      <c r="Y407" s="481"/>
      <c r="Z407" s="481"/>
      <c r="AA407" s="3"/>
      <c r="AB407" s="2"/>
      <c r="AC407" s="2"/>
      <c r="AD407" s="2"/>
      <c r="AE407" s="2"/>
      <c r="AF407" s="2"/>
      <c r="AG407" s="2"/>
    </row>
    <row r="408" ht="15.75" customHeight="1">
      <c r="A408" s="2"/>
      <c r="B408" s="462"/>
      <c r="C408" s="3"/>
      <c r="D408" s="463"/>
      <c r="E408" s="91"/>
      <c r="F408" s="91"/>
      <c r="G408" s="91"/>
      <c r="H408" s="91"/>
      <c r="I408" s="91"/>
      <c r="J408" s="91"/>
      <c r="K408" s="91"/>
      <c r="L408" s="91"/>
      <c r="M408" s="91"/>
      <c r="N408" s="91"/>
      <c r="O408" s="91"/>
      <c r="P408" s="91"/>
      <c r="Q408" s="91"/>
      <c r="R408" s="91"/>
      <c r="S408" s="91"/>
      <c r="T408" s="91"/>
      <c r="U408" s="91"/>
      <c r="V408" s="91"/>
      <c r="W408" s="481"/>
      <c r="X408" s="481"/>
      <c r="Y408" s="481"/>
      <c r="Z408" s="481"/>
      <c r="AA408" s="3"/>
      <c r="AB408" s="2"/>
      <c r="AC408" s="2"/>
      <c r="AD408" s="2"/>
      <c r="AE408" s="2"/>
      <c r="AF408" s="2"/>
      <c r="AG408" s="2"/>
    </row>
    <row r="409" ht="15.75" customHeight="1">
      <c r="A409" s="2"/>
      <c r="B409" s="462"/>
      <c r="C409" s="3"/>
      <c r="D409" s="463"/>
      <c r="E409" s="91"/>
      <c r="F409" s="91"/>
      <c r="G409" s="91"/>
      <c r="H409" s="91"/>
      <c r="I409" s="91"/>
      <c r="J409" s="91"/>
      <c r="K409" s="91"/>
      <c r="L409" s="91"/>
      <c r="M409" s="91"/>
      <c r="N409" s="91"/>
      <c r="O409" s="91"/>
      <c r="P409" s="91"/>
      <c r="Q409" s="91"/>
      <c r="R409" s="91"/>
      <c r="S409" s="91"/>
      <c r="T409" s="91"/>
      <c r="U409" s="91"/>
      <c r="V409" s="91"/>
      <c r="W409" s="481"/>
      <c r="X409" s="481"/>
      <c r="Y409" s="481"/>
      <c r="Z409" s="481"/>
      <c r="AA409" s="3"/>
      <c r="AB409" s="2"/>
      <c r="AC409" s="2"/>
      <c r="AD409" s="2"/>
      <c r="AE409" s="2"/>
      <c r="AF409" s="2"/>
      <c r="AG409" s="2"/>
    </row>
    <row r="410" ht="15.75" customHeight="1">
      <c r="A410" s="2"/>
      <c r="B410" s="462"/>
      <c r="C410" s="3"/>
      <c r="D410" s="463"/>
      <c r="E410" s="91"/>
      <c r="F410" s="91"/>
      <c r="G410" s="91"/>
      <c r="H410" s="91"/>
      <c r="I410" s="91"/>
      <c r="J410" s="91"/>
      <c r="K410" s="91"/>
      <c r="L410" s="91"/>
      <c r="M410" s="91"/>
      <c r="N410" s="91"/>
      <c r="O410" s="91"/>
      <c r="P410" s="91"/>
      <c r="Q410" s="91"/>
      <c r="R410" s="91"/>
      <c r="S410" s="91"/>
      <c r="T410" s="91"/>
      <c r="U410" s="91"/>
      <c r="V410" s="91"/>
      <c r="W410" s="481"/>
      <c r="X410" s="481"/>
      <c r="Y410" s="481"/>
      <c r="Z410" s="481"/>
      <c r="AA410" s="3"/>
      <c r="AB410" s="2"/>
      <c r="AC410" s="2"/>
      <c r="AD410" s="2"/>
      <c r="AE410" s="2"/>
      <c r="AF410" s="2"/>
      <c r="AG410" s="2"/>
    </row>
    <row r="411" ht="15.75" customHeight="1">
      <c r="A411" s="2"/>
      <c r="B411" s="462"/>
      <c r="C411" s="3"/>
      <c r="D411" s="463"/>
      <c r="E411" s="91"/>
      <c r="F411" s="91"/>
      <c r="G411" s="91"/>
      <c r="H411" s="91"/>
      <c r="I411" s="91"/>
      <c r="J411" s="91"/>
      <c r="K411" s="91"/>
      <c r="L411" s="91"/>
      <c r="M411" s="91"/>
      <c r="N411" s="91"/>
      <c r="O411" s="91"/>
      <c r="P411" s="91"/>
      <c r="Q411" s="91"/>
      <c r="R411" s="91"/>
      <c r="S411" s="91"/>
      <c r="T411" s="91"/>
      <c r="U411" s="91"/>
      <c r="V411" s="91"/>
      <c r="W411" s="481"/>
      <c r="X411" s="481"/>
      <c r="Y411" s="481"/>
      <c r="Z411" s="481"/>
      <c r="AA411" s="3"/>
      <c r="AB411" s="2"/>
      <c r="AC411" s="2"/>
      <c r="AD411" s="2"/>
      <c r="AE411" s="2"/>
      <c r="AF411" s="2"/>
      <c r="AG411" s="2"/>
    </row>
    <row r="412" ht="15.75" customHeight="1">
      <c r="A412" s="2"/>
      <c r="B412" s="462"/>
      <c r="C412" s="3"/>
      <c r="D412" s="463"/>
      <c r="E412" s="91"/>
      <c r="F412" s="91"/>
      <c r="G412" s="91"/>
      <c r="H412" s="91"/>
      <c r="I412" s="91"/>
      <c r="J412" s="91"/>
      <c r="K412" s="91"/>
      <c r="L412" s="91"/>
      <c r="M412" s="91"/>
      <c r="N412" s="91"/>
      <c r="O412" s="91"/>
      <c r="P412" s="91"/>
      <c r="Q412" s="91"/>
      <c r="R412" s="91"/>
      <c r="S412" s="91"/>
      <c r="T412" s="91"/>
      <c r="U412" s="91"/>
      <c r="V412" s="91"/>
      <c r="W412" s="481"/>
      <c r="X412" s="481"/>
      <c r="Y412" s="481"/>
      <c r="Z412" s="481"/>
      <c r="AA412" s="3"/>
      <c r="AB412" s="2"/>
      <c r="AC412" s="2"/>
      <c r="AD412" s="2"/>
      <c r="AE412" s="2"/>
      <c r="AF412" s="2"/>
      <c r="AG412" s="2"/>
    </row>
    <row r="413" ht="15.75" customHeight="1">
      <c r="A413" s="2"/>
      <c r="B413" s="462"/>
      <c r="C413" s="3"/>
      <c r="D413" s="463"/>
      <c r="E413" s="91"/>
      <c r="F413" s="91"/>
      <c r="G413" s="91"/>
      <c r="H413" s="91"/>
      <c r="I413" s="91"/>
      <c r="J413" s="91"/>
      <c r="K413" s="91"/>
      <c r="L413" s="91"/>
      <c r="M413" s="91"/>
      <c r="N413" s="91"/>
      <c r="O413" s="91"/>
      <c r="P413" s="91"/>
      <c r="Q413" s="91"/>
      <c r="R413" s="91"/>
      <c r="S413" s="91"/>
      <c r="T413" s="91"/>
      <c r="U413" s="91"/>
      <c r="V413" s="91"/>
      <c r="W413" s="481"/>
      <c r="X413" s="481"/>
      <c r="Y413" s="481"/>
      <c r="Z413" s="481"/>
      <c r="AA413" s="3"/>
      <c r="AB413" s="2"/>
      <c r="AC413" s="2"/>
      <c r="AD413" s="2"/>
      <c r="AE413" s="2"/>
      <c r="AF413" s="2"/>
      <c r="AG413" s="2"/>
    </row>
    <row r="414" ht="15.75" customHeight="1">
      <c r="A414" s="2"/>
      <c r="B414" s="462"/>
      <c r="C414" s="3"/>
      <c r="D414" s="463"/>
      <c r="E414" s="91"/>
      <c r="F414" s="91"/>
      <c r="G414" s="91"/>
      <c r="H414" s="91"/>
      <c r="I414" s="91"/>
      <c r="J414" s="91"/>
      <c r="K414" s="91"/>
      <c r="L414" s="91"/>
      <c r="M414" s="91"/>
      <c r="N414" s="91"/>
      <c r="O414" s="91"/>
      <c r="P414" s="91"/>
      <c r="Q414" s="91"/>
      <c r="R414" s="91"/>
      <c r="S414" s="91"/>
      <c r="T414" s="91"/>
      <c r="U414" s="91"/>
      <c r="V414" s="91"/>
      <c r="W414" s="481"/>
      <c r="X414" s="481"/>
      <c r="Y414" s="481"/>
      <c r="Z414" s="481"/>
      <c r="AA414" s="3"/>
      <c r="AB414" s="2"/>
      <c r="AC414" s="2"/>
      <c r="AD414" s="2"/>
      <c r="AE414" s="2"/>
      <c r="AF414" s="2"/>
      <c r="AG414" s="2"/>
    </row>
    <row r="415" ht="15.75" customHeight="1">
      <c r="A415" s="2"/>
      <c r="B415" s="462"/>
      <c r="C415" s="3"/>
      <c r="D415" s="463"/>
      <c r="E415" s="91"/>
      <c r="F415" s="91"/>
      <c r="G415" s="91"/>
      <c r="H415" s="91"/>
      <c r="I415" s="91"/>
      <c r="J415" s="91"/>
      <c r="K415" s="91"/>
      <c r="L415" s="91"/>
      <c r="M415" s="91"/>
      <c r="N415" s="91"/>
      <c r="O415" s="91"/>
      <c r="P415" s="91"/>
      <c r="Q415" s="91"/>
      <c r="R415" s="91"/>
      <c r="S415" s="91"/>
      <c r="T415" s="91"/>
      <c r="U415" s="91"/>
      <c r="V415" s="91"/>
      <c r="W415" s="481"/>
      <c r="X415" s="481"/>
      <c r="Y415" s="481"/>
      <c r="Z415" s="481"/>
      <c r="AA415" s="3"/>
      <c r="AB415" s="2"/>
      <c r="AC415" s="2"/>
      <c r="AD415" s="2"/>
      <c r="AE415" s="2"/>
      <c r="AF415" s="2"/>
      <c r="AG415" s="2"/>
    </row>
    <row r="416" ht="15.75" customHeight="1">
      <c r="A416" s="2"/>
      <c r="B416" s="462"/>
      <c r="C416" s="3"/>
      <c r="D416" s="463"/>
      <c r="E416" s="91"/>
      <c r="F416" s="91"/>
      <c r="G416" s="91"/>
      <c r="H416" s="91"/>
      <c r="I416" s="91"/>
      <c r="J416" s="91"/>
      <c r="K416" s="91"/>
      <c r="L416" s="91"/>
      <c r="M416" s="91"/>
      <c r="N416" s="91"/>
      <c r="O416" s="91"/>
      <c r="P416" s="91"/>
      <c r="Q416" s="91"/>
      <c r="R416" s="91"/>
      <c r="S416" s="91"/>
      <c r="T416" s="91"/>
      <c r="U416" s="91"/>
      <c r="V416" s="91"/>
      <c r="W416" s="481"/>
      <c r="X416" s="481"/>
      <c r="Y416" s="481"/>
      <c r="Z416" s="481"/>
      <c r="AA416" s="3"/>
      <c r="AB416" s="2"/>
      <c r="AC416" s="2"/>
      <c r="AD416" s="2"/>
      <c r="AE416" s="2"/>
      <c r="AF416" s="2"/>
      <c r="AG416" s="2"/>
    </row>
    <row r="417" ht="15.75" customHeight="1">
      <c r="A417" s="2"/>
      <c r="B417" s="462"/>
      <c r="C417" s="3"/>
      <c r="D417" s="463"/>
      <c r="E417" s="91"/>
      <c r="F417" s="91"/>
      <c r="G417" s="91"/>
      <c r="H417" s="91"/>
      <c r="I417" s="91"/>
      <c r="J417" s="91"/>
      <c r="K417" s="91"/>
      <c r="L417" s="91"/>
      <c r="M417" s="91"/>
      <c r="N417" s="91"/>
      <c r="O417" s="91"/>
      <c r="P417" s="91"/>
      <c r="Q417" s="91"/>
      <c r="R417" s="91"/>
      <c r="S417" s="91"/>
      <c r="T417" s="91"/>
      <c r="U417" s="91"/>
      <c r="V417" s="91"/>
      <c r="W417" s="481"/>
      <c r="X417" s="481"/>
      <c r="Y417" s="481"/>
      <c r="Z417" s="481"/>
      <c r="AA417" s="3"/>
      <c r="AB417" s="2"/>
      <c r="AC417" s="2"/>
      <c r="AD417" s="2"/>
      <c r="AE417" s="2"/>
      <c r="AF417" s="2"/>
      <c r="AG417" s="2"/>
    </row>
    <row r="418" ht="15.75" customHeight="1">
      <c r="A418" s="2"/>
      <c r="B418" s="462"/>
      <c r="C418" s="3"/>
      <c r="D418" s="463"/>
      <c r="E418" s="91"/>
      <c r="F418" s="91"/>
      <c r="G418" s="91"/>
      <c r="H418" s="91"/>
      <c r="I418" s="91"/>
      <c r="J418" s="91"/>
      <c r="K418" s="91"/>
      <c r="L418" s="91"/>
      <c r="M418" s="91"/>
      <c r="N418" s="91"/>
      <c r="O418" s="91"/>
      <c r="P418" s="91"/>
      <c r="Q418" s="91"/>
      <c r="R418" s="91"/>
      <c r="S418" s="91"/>
      <c r="T418" s="91"/>
      <c r="U418" s="91"/>
      <c r="V418" s="91"/>
      <c r="W418" s="481"/>
      <c r="X418" s="481"/>
      <c r="Y418" s="481"/>
      <c r="Z418" s="481"/>
      <c r="AA418" s="3"/>
      <c r="AB418" s="2"/>
      <c r="AC418" s="2"/>
      <c r="AD418" s="2"/>
      <c r="AE418" s="2"/>
      <c r="AF418" s="2"/>
      <c r="AG418" s="2"/>
    </row>
    <row r="419" ht="15.75" customHeight="1">
      <c r="A419" s="2"/>
      <c r="B419" s="462"/>
      <c r="C419" s="3"/>
      <c r="D419" s="463"/>
      <c r="E419" s="91"/>
      <c r="F419" s="91"/>
      <c r="G419" s="91"/>
      <c r="H419" s="91"/>
      <c r="I419" s="91"/>
      <c r="J419" s="91"/>
      <c r="K419" s="91"/>
      <c r="L419" s="91"/>
      <c r="M419" s="91"/>
      <c r="N419" s="91"/>
      <c r="O419" s="91"/>
      <c r="P419" s="91"/>
      <c r="Q419" s="91"/>
      <c r="R419" s="91"/>
      <c r="S419" s="91"/>
      <c r="T419" s="91"/>
      <c r="U419" s="91"/>
      <c r="V419" s="91"/>
      <c r="W419" s="481"/>
      <c r="X419" s="481"/>
      <c r="Y419" s="481"/>
      <c r="Z419" s="481"/>
      <c r="AA419" s="3"/>
      <c r="AB419" s="2"/>
      <c r="AC419" s="2"/>
      <c r="AD419" s="2"/>
      <c r="AE419" s="2"/>
      <c r="AF419" s="2"/>
      <c r="AG419" s="2"/>
    </row>
    <row r="420" ht="15.75" customHeight="1">
      <c r="A420" s="2"/>
      <c r="B420" s="462"/>
      <c r="C420" s="3"/>
      <c r="D420" s="463"/>
      <c r="E420" s="91"/>
      <c r="F420" s="91"/>
      <c r="G420" s="91"/>
      <c r="H420" s="91"/>
      <c r="I420" s="91"/>
      <c r="J420" s="91"/>
      <c r="K420" s="91"/>
      <c r="L420" s="91"/>
      <c r="M420" s="91"/>
      <c r="N420" s="91"/>
      <c r="O420" s="91"/>
      <c r="P420" s="91"/>
      <c r="Q420" s="91"/>
      <c r="R420" s="91"/>
      <c r="S420" s="91"/>
      <c r="T420" s="91"/>
      <c r="U420" s="91"/>
      <c r="V420" s="91"/>
      <c r="W420" s="481"/>
      <c r="X420" s="481"/>
      <c r="Y420" s="481"/>
      <c r="Z420" s="481"/>
      <c r="AA420" s="3"/>
      <c r="AB420" s="2"/>
      <c r="AC420" s="2"/>
      <c r="AD420" s="2"/>
      <c r="AE420" s="2"/>
      <c r="AF420" s="2"/>
      <c r="AG420" s="2"/>
    </row>
    <row r="421" ht="15.75" customHeight="1">
      <c r="A421" s="2"/>
      <c r="B421" s="462"/>
      <c r="C421" s="3"/>
      <c r="D421" s="463"/>
      <c r="E421" s="91"/>
      <c r="F421" s="91"/>
      <c r="G421" s="91"/>
      <c r="H421" s="91"/>
      <c r="I421" s="91"/>
      <c r="J421" s="91"/>
      <c r="K421" s="91"/>
      <c r="L421" s="91"/>
      <c r="M421" s="91"/>
      <c r="N421" s="91"/>
      <c r="O421" s="91"/>
      <c r="P421" s="91"/>
      <c r="Q421" s="91"/>
      <c r="R421" s="91"/>
      <c r="S421" s="91"/>
      <c r="T421" s="91"/>
      <c r="U421" s="91"/>
      <c r="V421" s="91"/>
      <c r="W421" s="481"/>
      <c r="X421" s="481"/>
      <c r="Y421" s="481"/>
      <c r="Z421" s="481"/>
      <c r="AA421" s="3"/>
      <c r="AB421" s="2"/>
      <c r="AC421" s="2"/>
      <c r="AD421" s="2"/>
      <c r="AE421" s="2"/>
      <c r="AF421" s="2"/>
      <c r="AG421" s="2"/>
    </row>
    <row r="422" ht="15.75" customHeight="1">
      <c r="A422" s="2"/>
      <c r="B422" s="462"/>
      <c r="C422" s="3"/>
      <c r="D422" s="463"/>
      <c r="E422" s="91"/>
      <c r="F422" s="91"/>
      <c r="G422" s="91"/>
      <c r="H422" s="91"/>
      <c r="I422" s="91"/>
      <c r="J422" s="91"/>
      <c r="K422" s="91"/>
      <c r="L422" s="91"/>
      <c r="M422" s="91"/>
      <c r="N422" s="91"/>
      <c r="O422" s="91"/>
      <c r="P422" s="91"/>
      <c r="Q422" s="91"/>
      <c r="R422" s="91"/>
      <c r="S422" s="91"/>
      <c r="T422" s="91"/>
      <c r="U422" s="91"/>
      <c r="V422" s="91"/>
      <c r="W422" s="481"/>
      <c r="X422" s="481"/>
      <c r="Y422" s="481"/>
      <c r="Z422" s="481"/>
      <c r="AA422" s="3"/>
      <c r="AB422" s="2"/>
      <c r="AC422" s="2"/>
      <c r="AD422" s="2"/>
      <c r="AE422" s="2"/>
      <c r="AF422" s="2"/>
      <c r="AG422" s="2"/>
    </row>
    <row r="423" ht="15.75" customHeight="1">
      <c r="A423" s="2"/>
      <c r="B423" s="462"/>
      <c r="C423" s="3"/>
      <c r="D423" s="463"/>
      <c r="E423" s="91"/>
      <c r="F423" s="91"/>
      <c r="G423" s="91"/>
      <c r="H423" s="91"/>
      <c r="I423" s="91"/>
      <c r="J423" s="91"/>
      <c r="K423" s="91"/>
      <c r="L423" s="91"/>
      <c r="M423" s="91"/>
      <c r="N423" s="91"/>
      <c r="O423" s="91"/>
      <c r="P423" s="91"/>
      <c r="Q423" s="91"/>
      <c r="R423" s="91"/>
      <c r="S423" s="91"/>
      <c r="T423" s="91"/>
      <c r="U423" s="91"/>
      <c r="V423" s="91"/>
      <c r="W423" s="481"/>
      <c r="X423" s="481"/>
      <c r="Y423" s="481"/>
      <c r="Z423" s="481"/>
      <c r="AA423" s="3"/>
      <c r="AB423" s="2"/>
      <c r="AC423" s="2"/>
      <c r="AD423" s="2"/>
      <c r="AE423" s="2"/>
      <c r="AF423" s="2"/>
      <c r="AG423" s="2"/>
    </row>
    <row r="424" ht="15.75" customHeight="1">
      <c r="A424" s="2"/>
      <c r="B424" s="462"/>
      <c r="C424" s="3"/>
      <c r="D424" s="463"/>
      <c r="E424" s="91"/>
      <c r="F424" s="91"/>
      <c r="G424" s="91"/>
      <c r="H424" s="91"/>
      <c r="I424" s="91"/>
      <c r="J424" s="91"/>
      <c r="K424" s="91"/>
      <c r="L424" s="91"/>
      <c r="M424" s="91"/>
      <c r="N424" s="91"/>
      <c r="O424" s="91"/>
      <c r="P424" s="91"/>
      <c r="Q424" s="91"/>
      <c r="R424" s="91"/>
      <c r="S424" s="91"/>
      <c r="T424" s="91"/>
      <c r="U424" s="91"/>
      <c r="V424" s="91"/>
      <c r="W424" s="481"/>
      <c r="X424" s="481"/>
      <c r="Y424" s="481"/>
      <c r="Z424" s="481"/>
      <c r="AA424" s="3"/>
      <c r="AB424" s="2"/>
      <c r="AC424" s="2"/>
      <c r="AD424" s="2"/>
      <c r="AE424" s="2"/>
      <c r="AF424" s="2"/>
      <c r="AG424" s="2"/>
    </row>
    <row r="425" ht="15.75" customHeight="1">
      <c r="A425" s="2"/>
      <c r="B425" s="462"/>
      <c r="C425" s="3"/>
      <c r="D425" s="463"/>
      <c r="E425" s="91"/>
      <c r="F425" s="91"/>
      <c r="G425" s="91"/>
      <c r="H425" s="91"/>
      <c r="I425" s="91"/>
      <c r="J425" s="91"/>
      <c r="K425" s="91"/>
      <c r="L425" s="91"/>
      <c r="M425" s="91"/>
      <c r="N425" s="91"/>
      <c r="O425" s="91"/>
      <c r="P425" s="91"/>
      <c r="Q425" s="91"/>
      <c r="R425" s="91"/>
      <c r="S425" s="91"/>
      <c r="T425" s="91"/>
      <c r="U425" s="91"/>
      <c r="V425" s="91"/>
      <c r="W425" s="481"/>
      <c r="X425" s="481"/>
      <c r="Y425" s="481"/>
      <c r="Z425" s="481"/>
      <c r="AA425" s="3"/>
      <c r="AB425" s="2"/>
      <c r="AC425" s="2"/>
      <c r="AD425" s="2"/>
      <c r="AE425" s="2"/>
      <c r="AF425" s="2"/>
      <c r="AG425" s="2"/>
    </row>
    <row r="426" ht="15.75" customHeight="1">
      <c r="A426" s="2"/>
      <c r="B426" s="462"/>
      <c r="C426" s="3"/>
      <c r="D426" s="463"/>
      <c r="E426" s="91"/>
      <c r="F426" s="91"/>
      <c r="G426" s="91"/>
      <c r="H426" s="91"/>
      <c r="I426" s="91"/>
      <c r="J426" s="91"/>
      <c r="K426" s="91"/>
      <c r="L426" s="91"/>
      <c r="M426" s="91"/>
      <c r="N426" s="91"/>
      <c r="O426" s="91"/>
      <c r="P426" s="91"/>
      <c r="Q426" s="91"/>
      <c r="R426" s="91"/>
      <c r="S426" s="91"/>
      <c r="T426" s="91"/>
      <c r="U426" s="91"/>
      <c r="V426" s="91"/>
      <c r="W426" s="481"/>
      <c r="X426" s="481"/>
      <c r="Y426" s="481"/>
      <c r="Z426" s="481"/>
      <c r="AA426" s="3"/>
      <c r="AB426" s="2"/>
      <c r="AC426" s="2"/>
      <c r="AD426" s="2"/>
      <c r="AE426" s="2"/>
      <c r="AF426" s="2"/>
      <c r="AG426" s="2"/>
    </row>
    <row r="427" ht="15.75" customHeight="1">
      <c r="A427" s="2"/>
      <c r="B427" s="462"/>
      <c r="C427" s="3"/>
      <c r="D427" s="463"/>
      <c r="E427" s="91"/>
      <c r="F427" s="91"/>
      <c r="G427" s="91"/>
      <c r="H427" s="91"/>
      <c r="I427" s="91"/>
      <c r="J427" s="91"/>
      <c r="K427" s="91"/>
      <c r="L427" s="91"/>
      <c r="M427" s="91"/>
      <c r="N427" s="91"/>
      <c r="O427" s="91"/>
      <c r="P427" s="91"/>
      <c r="Q427" s="91"/>
      <c r="R427" s="91"/>
      <c r="S427" s="91"/>
      <c r="T427" s="91"/>
      <c r="U427" s="91"/>
      <c r="V427" s="91"/>
      <c r="W427" s="481"/>
      <c r="X427" s="481"/>
      <c r="Y427" s="481"/>
      <c r="Z427" s="481"/>
      <c r="AA427" s="3"/>
      <c r="AB427" s="2"/>
      <c r="AC427" s="2"/>
      <c r="AD427" s="2"/>
      <c r="AE427" s="2"/>
      <c r="AF427" s="2"/>
      <c r="AG427" s="2"/>
    </row>
    <row r="428" ht="15.75" customHeight="1">
      <c r="A428" s="2"/>
      <c r="B428" s="462"/>
      <c r="C428" s="3"/>
      <c r="D428" s="463"/>
      <c r="E428" s="91"/>
      <c r="F428" s="91"/>
      <c r="G428" s="91"/>
      <c r="H428" s="91"/>
      <c r="I428" s="91"/>
      <c r="J428" s="91"/>
      <c r="K428" s="91"/>
      <c r="L428" s="91"/>
      <c r="M428" s="91"/>
      <c r="N428" s="91"/>
      <c r="O428" s="91"/>
      <c r="P428" s="91"/>
      <c r="Q428" s="91"/>
      <c r="R428" s="91"/>
      <c r="S428" s="91"/>
      <c r="T428" s="91"/>
      <c r="U428" s="91"/>
      <c r="V428" s="91"/>
      <c r="W428" s="481"/>
      <c r="X428" s="481"/>
      <c r="Y428" s="481"/>
      <c r="Z428" s="481"/>
      <c r="AA428" s="3"/>
      <c r="AB428" s="2"/>
      <c r="AC428" s="2"/>
      <c r="AD428" s="2"/>
      <c r="AE428" s="2"/>
      <c r="AF428" s="2"/>
      <c r="AG428" s="2"/>
    </row>
    <row r="429" ht="15.75" customHeight="1">
      <c r="A429" s="2"/>
      <c r="B429" s="462"/>
      <c r="C429" s="3"/>
      <c r="D429" s="463"/>
      <c r="E429" s="91"/>
      <c r="F429" s="91"/>
      <c r="G429" s="91"/>
      <c r="H429" s="91"/>
      <c r="I429" s="91"/>
      <c r="J429" s="91"/>
      <c r="K429" s="91"/>
      <c r="L429" s="91"/>
      <c r="M429" s="91"/>
      <c r="N429" s="91"/>
      <c r="O429" s="91"/>
      <c r="P429" s="91"/>
      <c r="Q429" s="91"/>
      <c r="R429" s="91"/>
      <c r="S429" s="91"/>
      <c r="T429" s="91"/>
      <c r="U429" s="91"/>
      <c r="V429" s="91"/>
      <c r="W429" s="481"/>
      <c r="X429" s="481"/>
      <c r="Y429" s="481"/>
      <c r="Z429" s="481"/>
      <c r="AA429" s="3"/>
      <c r="AB429" s="2"/>
      <c r="AC429" s="2"/>
      <c r="AD429" s="2"/>
      <c r="AE429" s="2"/>
      <c r="AF429" s="2"/>
      <c r="AG429" s="2"/>
    </row>
    <row r="430" ht="15.75" customHeight="1">
      <c r="A430" s="2"/>
      <c r="B430" s="462"/>
      <c r="C430" s="3"/>
      <c r="D430" s="463"/>
      <c r="E430" s="91"/>
      <c r="F430" s="91"/>
      <c r="G430" s="91"/>
      <c r="H430" s="91"/>
      <c r="I430" s="91"/>
      <c r="J430" s="91"/>
      <c r="K430" s="91"/>
      <c r="L430" s="91"/>
      <c r="M430" s="91"/>
      <c r="N430" s="91"/>
      <c r="O430" s="91"/>
      <c r="P430" s="91"/>
      <c r="Q430" s="91"/>
      <c r="R430" s="91"/>
      <c r="S430" s="91"/>
      <c r="T430" s="91"/>
      <c r="U430" s="91"/>
      <c r="V430" s="91"/>
      <c r="W430" s="481"/>
      <c r="X430" s="481"/>
      <c r="Y430" s="481"/>
      <c r="Z430" s="481"/>
      <c r="AA430" s="3"/>
      <c r="AB430" s="2"/>
      <c r="AC430" s="2"/>
      <c r="AD430" s="2"/>
      <c r="AE430" s="2"/>
      <c r="AF430" s="2"/>
      <c r="AG430" s="2"/>
    </row>
    <row r="431" ht="15.75" customHeight="1">
      <c r="A431" s="2"/>
      <c r="B431" s="462"/>
      <c r="C431" s="3"/>
      <c r="D431" s="463"/>
      <c r="E431" s="91"/>
      <c r="F431" s="91"/>
      <c r="G431" s="91"/>
      <c r="H431" s="91"/>
      <c r="I431" s="91"/>
      <c r="J431" s="91"/>
      <c r="K431" s="91"/>
      <c r="L431" s="91"/>
      <c r="M431" s="91"/>
      <c r="N431" s="91"/>
      <c r="O431" s="91"/>
      <c r="P431" s="91"/>
      <c r="Q431" s="91"/>
      <c r="R431" s="91"/>
      <c r="S431" s="91"/>
      <c r="T431" s="91"/>
      <c r="U431" s="91"/>
      <c r="V431" s="91"/>
      <c r="W431" s="481"/>
      <c r="X431" s="481"/>
      <c r="Y431" s="481"/>
      <c r="Z431" s="481"/>
      <c r="AA431" s="3"/>
      <c r="AB431" s="2"/>
      <c r="AC431" s="2"/>
      <c r="AD431" s="2"/>
      <c r="AE431" s="2"/>
      <c r="AF431" s="2"/>
      <c r="AG431" s="2"/>
    </row>
    <row r="432" ht="15.75" customHeight="1">
      <c r="A432" s="2"/>
      <c r="B432" s="462"/>
      <c r="C432" s="3"/>
      <c r="D432" s="463"/>
      <c r="E432" s="91"/>
      <c r="F432" s="91"/>
      <c r="G432" s="91"/>
      <c r="H432" s="91"/>
      <c r="I432" s="91"/>
      <c r="J432" s="91"/>
      <c r="K432" s="91"/>
      <c r="L432" s="91"/>
      <c r="M432" s="91"/>
      <c r="N432" s="91"/>
      <c r="O432" s="91"/>
      <c r="P432" s="91"/>
      <c r="Q432" s="91"/>
      <c r="R432" s="91"/>
      <c r="S432" s="91"/>
      <c r="T432" s="91"/>
      <c r="U432" s="91"/>
      <c r="V432" s="91"/>
      <c r="W432" s="481"/>
      <c r="X432" s="481"/>
      <c r="Y432" s="481"/>
      <c r="Z432" s="481"/>
      <c r="AA432" s="3"/>
      <c r="AB432" s="2"/>
      <c r="AC432" s="2"/>
      <c r="AD432" s="2"/>
      <c r="AE432" s="2"/>
      <c r="AF432" s="2"/>
      <c r="AG432" s="2"/>
    </row>
    <row r="433" ht="15.75" customHeight="1">
      <c r="A433" s="2"/>
      <c r="B433" s="462"/>
      <c r="C433" s="3"/>
      <c r="D433" s="463"/>
      <c r="E433" s="91"/>
      <c r="F433" s="91"/>
      <c r="G433" s="91"/>
      <c r="H433" s="91"/>
      <c r="I433" s="91"/>
      <c r="J433" s="91"/>
      <c r="K433" s="91"/>
      <c r="L433" s="91"/>
      <c r="M433" s="91"/>
      <c r="N433" s="91"/>
      <c r="O433" s="91"/>
      <c r="P433" s="91"/>
      <c r="Q433" s="91"/>
      <c r="R433" s="91"/>
      <c r="S433" s="91"/>
      <c r="T433" s="91"/>
      <c r="U433" s="91"/>
      <c r="V433" s="91"/>
      <c r="W433" s="481"/>
      <c r="X433" s="481"/>
      <c r="Y433" s="481"/>
      <c r="Z433" s="481"/>
      <c r="AA433" s="3"/>
      <c r="AB433" s="2"/>
      <c r="AC433" s="2"/>
      <c r="AD433" s="2"/>
      <c r="AE433" s="2"/>
      <c r="AF433" s="2"/>
      <c r="AG433" s="2"/>
    </row>
    <row r="434" ht="15.75" customHeight="1">
      <c r="A434" s="2"/>
      <c r="B434" s="462"/>
      <c r="C434" s="3"/>
      <c r="D434" s="463"/>
      <c r="E434" s="91"/>
      <c r="F434" s="91"/>
      <c r="G434" s="91"/>
      <c r="H434" s="91"/>
      <c r="I434" s="91"/>
      <c r="J434" s="91"/>
      <c r="K434" s="91"/>
      <c r="L434" s="91"/>
      <c r="M434" s="91"/>
      <c r="N434" s="91"/>
      <c r="O434" s="91"/>
      <c r="P434" s="91"/>
      <c r="Q434" s="91"/>
      <c r="R434" s="91"/>
      <c r="S434" s="91"/>
      <c r="T434" s="91"/>
      <c r="U434" s="91"/>
      <c r="V434" s="91"/>
      <c r="W434" s="481"/>
      <c r="X434" s="481"/>
      <c r="Y434" s="481"/>
      <c r="Z434" s="481"/>
      <c r="AA434" s="3"/>
      <c r="AB434" s="2"/>
      <c r="AC434" s="2"/>
      <c r="AD434" s="2"/>
      <c r="AE434" s="2"/>
      <c r="AF434" s="2"/>
      <c r="AG434" s="2"/>
    </row>
    <row r="435" ht="15.75" customHeight="1">
      <c r="A435" s="2"/>
      <c r="B435" s="462"/>
      <c r="C435" s="3"/>
      <c r="D435" s="463"/>
      <c r="E435" s="91"/>
      <c r="F435" s="91"/>
      <c r="G435" s="91"/>
      <c r="H435" s="91"/>
      <c r="I435" s="91"/>
      <c r="J435" s="91"/>
      <c r="K435" s="91"/>
      <c r="L435" s="91"/>
      <c r="M435" s="91"/>
      <c r="N435" s="91"/>
      <c r="O435" s="91"/>
      <c r="P435" s="91"/>
      <c r="Q435" s="91"/>
      <c r="R435" s="91"/>
      <c r="S435" s="91"/>
      <c r="T435" s="91"/>
      <c r="U435" s="91"/>
      <c r="V435" s="91"/>
      <c r="W435" s="481"/>
      <c r="X435" s="481"/>
      <c r="Y435" s="481"/>
      <c r="Z435" s="481"/>
      <c r="AA435" s="3"/>
      <c r="AB435" s="2"/>
      <c r="AC435" s="2"/>
      <c r="AD435" s="2"/>
      <c r="AE435" s="2"/>
      <c r="AF435" s="2"/>
      <c r="AG435" s="2"/>
    </row>
    <row r="436" ht="15.75" customHeight="1">
      <c r="A436" s="2"/>
      <c r="B436" s="462"/>
      <c r="C436" s="3"/>
      <c r="D436" s="463"/>
      <c r="E436" s="91"/>
      <c r="F436" s="91"/>
      <c r="G436" s="91"/>
      <c r="H436" s="91"/>
      <c r="I436" s="91"/>
      <c r="J436" s="91"/>
      <c r="K436" s="91"/>
      <c r="L436" s="91"/>
      <c r="M436" s="91"/>
      <c r="N436" s="91"/>
      <c r="O436" s="91"/>
      <c r="P436" s="91"/>
      <c r="Q436" s="91"/>
      <c r="R436" s="91"/>
      <c r="S436" s="91"/>
      <c r="T436" s="91"/>
      <c r="U436" s="91"/>
      <c r="V436" s="91"/>
      <c r="W436" s="481"/>
      <c r="X436" s="481"/>
      <c r="Y436" s="481"/>
      <c r="Z436" s="481"/>
      <c r="AA436" s="3"/>
      <c r="AB436" s="2"/>
      <c r="AC436" s="2"/>
      <c r="AD436" s="2"/>
      <c r="AE436" s="2"/>
      <c r="AF436" s="2"/>
      <c r="AG436" s="2"/>
    </row>
    <row r="437" ht="15.75" customHeight="1">
      <c r="A437" s="2"/>
      <c r="B437" s="462"/>
      <c r="C437" s="3"/>
      <c r="D437" s="463"/>
      <c r="E437" s="91"/>
      <c r="F437" s="91"/>
      <c r="G437" s="91"/>
      <c r="H437" s="91"/>
      <c r="I437" s="91"/>
      <c r="J437" s="91"/>
      <c r="K437" s="91"/>
      <c r="L437" s="91"/>
      <c r="M437" s="91"/>
      <c r="N437" s="91"/>
      <c r="O437" s="91"/>
      <c r="P437" s="91"/>
      <c r="Q437" s="91"/>
      <c r="R437" s="91"/>
      <c r="S437" s="91"/>
      <c r="T437" s="91"/>
      <c r="U437" s="91"/>
      <c r="V437" s="91"/>
      <c r="W437" s="481"/>
      <c r="X437" s="481"/>
      <c r="Y437" s="481"/>
      <c r="Z437" s="481"/>
      <c r="AA437" s="3"/>
      <c r="AB437" s="2"/>
      <c r="AC437" s="2"/>
      <c r="AD437" s="2"/>
      <c r="AE437" s="2"/>
      <c r="AF437" s="2"/>
      <c r="AG437" s="2"/>
    </row>
    <row r="438" ht="15.75" customHeight="1">
      <c r="A438" s="2"/>
      <c r="B438" s="462"/>
      <c r="C438" s="3"/>
      <c r="D438" s="463"/>
      <c r="E438" s="91"/>
      <c r="F438" s="91"/>
      <c r="G438" s="91"/>
      <c r="H438" s="91"/>
      <c r="I438" s="91"/>
      <c r="J438" s="91"/>
      <c r="K438" s="91"/>
      <c r="L438" s="91"/>
      <c r="M438" s="91"/>
      <c r="N438" s="91"/>
      <c r="O438" s="91"/>
      <c r="P438" s="91"/>
      <c r="Q438" s="91"/>
      <c r="R438" s="91"/>
      <c r="S438" s="91"/>
      <c r="T438" s="91"/>
      <c r="U438" s="91"/>
      <c r="V438" s="91"/>
      <c r="W438" s="481"/>
      <c r="X438" s="481"/>
      <c r="Y438" s="481"/>
      <c r="Z438" s="481"/>
      <c r="AA438" s="3"/>
      <c r="AB438" s="2"/>
      <c r="AC438" s="2"/>
      <c r="AD438" s="2"/>
      <c r="AE438" s="2"/>
      <c r="AF438" s="2"/>
      <c r="AG438" s="2"/>
    </row>
    <row r="439" ht="15.75" customHeight="1">
      <c r="A439" s="2"/>
      <c r="B439" s="462"/>
      <c r="C439" s="3"/>
      <c r="D439" s="463"/>
      <c r="E439" s="91"/>
      <c r="F439" s="91"/>
      <c r="G439" s="91"/>
      <c r="H439" s="91"/>
      <c r="I439" s="91"/>
      <c r="J439" s="91"/>
      <c r="K439" s="91"/>
      <c r="L439" s="91"/>
      <c r="M439" s="91"/>
      <c r="N439" s="91"/>
      <c r="O439" s="91"/>
      <c r="P439" s="91"/>
      <c r="Q439" s="91"/>
      <c r="R439" s="91"/>
      <c r="S439" s="91"/>
      <c r="T439" s="91"/>
      <c r="U439" s="91"/>
      <c r="V439" s="91"/>
      <c r="W439" s="481"/>
      <c r="X439" s="481"/>
      <c r="Y439" s="481"/>
      <c r="Z439" s="481"/>
      <c r="AA439" s="3"/>
      <c r="AB439" s="2"/>
      <c r="AC439" s="2"/>
      <c r="AD439" s="2"/>
      <c r="AE439" s="2"/>
      <c r="AF439" s="2"/>
      <c r="AG439" s="2"/>
    </row>
    <row r="440" ht="15.75" customHeight="1">
      <c r="A440" s="2"/>
      <c r="B440" s="462"/>
      <c r="C440" s="3"/>
      <c r="D440" s="463"/>
      <c r="E440" s="91"/>
      <c r="F440" s="91"/>
      <c r="G440" s="91"/>
      <c r="H440" s="91"/>
      <c r="I440" s="91"/>
      <c r="J440" s="91"/>
      <c r="K440" s="91"/>
      <c r="L440" s="91"/>
      <c r="M440" s="91"/>
      <c r="N440" s="91"/>
      <c r="O440" s="91"/>
      <c r="P440" s="91"/>
      <c r="Q440" s="91"/>
      <c r="R440" s="91"/>
      <c r="S440" s="91"/>
      <c r="T440" s="91"/>
      <c r="U440" s="91"/>
      <c r="V440" s="91"/>
      <c r="W440" s="481"/>
      <c r="X440" s="481"/>
      <c r="Y440" s="481"/>
      <c r="Z440" s="481"/>
      <c r="AA440" s="3"/>
      <c r="AB440" s="2"/>
      <c r="AC440" s="2"/>
      <c r="AD440" s="2"/>
      <c r="AE440" s="2"/>
      <c r="AF440" s="2"/>
      <c r="AG440" s="2"/>
    </row>
    <row r="441" ht="15.75" customHeight="1">
      <c r="A441" s="2"/>
      <c r="B441" s="462"/>
      <c r="C441" s="3"/>
      <c r="D441" s="463"/>
      <c r="E441" s="91"/>
      <c r="F441" s="91"/>
      <c r="G441" s="91"/>
      <c r="H441" s="91"/>
      <c r="I441" s="91"/>
      <c r="J441" s="91"/>
      <c r="K441" s="91"/>
      <c r="L441" s="91"/>
      <c r="M441" s="91"/>
      <c r="N441" s="91"/>
      <c r="O441" s="91"/>
      <c r="P441" s="91"/>
      <c r="Q441" s="91"/>
      <c r="R441" s="91"/>
      <c r="S441" s="91"/>
      <c r="T441" s="91"/>
      <c r="U441" s="91"/>
      <c r="V441" s="91"/>
      <c r="W441" s="481"/>
      <c r="X441" s="481"/>
      <c r="Y441" s="481"/>
      <c r="Z441" s="481"/>
      <c r="AA441" s="3"/>
      <c r="AB441" s="2"/>
      <c r="AC441" s="2"/>
      <c r="AD441" s="2"/>
      <c r="AE441" s="2"/>
      <c r="AF441" s="2"/>
      <c r="AG441" s="2"/>
    </row>
    <row r="442" ht="15.75" customHeight="1">
      <c r="A442" s="2"/>
      <c r="B442" s="462"/>
      <c r="C442" s="3"/>
      <c r="D442" s="463"/>
      <c r="E442" s="91"/>
      <c r="F442" s="91"/>
      <c r="G442" s="91"/>
      <c r="H442" s="91"/>
      <c r="I442" s="91"/>
      <c r="J442" s="91"/>
      <c r="K442" s="91"/>
      <c r="L442" s="91"/>
      <c r="M442" s="91"/>
      <c r="N442" s="91"/>
      <c r="O442" s="91"/>
      <c r="P442" s="91"/>
      <c r="Q442" s="91"/>
      <c r="R442" s="91"/>
      <c r="S442" s="91"/>
      <c r="T442" s="91"/>
      <c r="U442" s="91"/>
      <c r="V442" s="91"/>
      <c r="W442" s="481"/>
      <c r="X442" s="481"/>
      <c r="Y442" s="481"/>
      <c r="Z442" s="481"/>
      <c r="AA442" s="3"/>
      <c r="AB442" s="2"/>
      <c r="AC442" s="2"/>
      <c r="AD442" s="2"/>
      <c r="AE442" s="2"/>
      <c r="AF442" s="2"/>
      <c r="AG442" s="2"/>
    </row>
    <row r="443" ht="15.75" customHeight="1">
      <c r="A443" s="2"/>
      <c r="B443" s="462"/>
      <c r="C443" s="3"/>
      <c r="D443" s="463"/>
      <c r="E443" s="91"/>
      <c r="F443" s="91"/>
      <c r="G443" s="91"/>
      <c r="H443" s="91"/>
      <c r="I443" s="91"/>
      <c r="J443" s="91"/>
      <c r="K443" s="91"/>
      <c r="L443" s="91"/>
      <c r="M443" s="91"/>
      <c r="N443" s="91"/>
      <c r="O443" s="91"/>
      <c r="P443" s="91"/>
      <c r="Q443" s="91"/>
      <c r="R443" s="91"/>
      <c r="S443" s="91"/>
      <c r="T443" s="91"/>
      <c r="U443" s="91"/>
      <c r="V443" s="91"/>
      <c r="W443" s="481"/>
      <c r="X443" s="481"/>
      <c r="Y443" s="481"/>
      <c r="Z443" s="481"/>
      <c r="AA443" s="3"/>
      <c r="AB443" s="2"/>
      <c r="AC443" s="2"/>
      <c r="AD443" s="2"/>
      <c r="AE443" s="2"/>
      <c r="AF443" s="2"/>
      <c r="AG443" s="2"/>
    </row>
    <row r="444" ht="15.75" customHeight="1">
      <c r="A444" s="2"/>
      <c r="B444" s="462"/>
      <c r="C444" s="3"/>
      <c r="D444" s="463"/>
      <c r="E444" s="91"/>
      <c r="F444" s="91"/>
      <c r="G444" s="91"/>
      <c r="H444" s="91"/>
      <c r="I444" s="91"/>
      <c r="J444" s="91"/>
      <c r="K444" s="91"/>
      <c r="L444" s="91"/>
      <c r="M444" s="91"/>
      <c r="N444" s="91"/>
      <c r="O444" s="91"/>
      <c r="P444" s="91"/>
      <c r="Q444" s="91"/>
      <c r="R444" s="91"/>
      <c r="S444" s="91"/>
      <c r="T444" s="91"/>
      <c r="U444" s="91"/>
      <c r="V444" s="91"/>
      <c r="W444" s="481"/>
      <c r="X444" s="481"/>
      <c r="Y444" s="481"/>
      <c r="Z444" s="481"/>
      <c r="AA444" s="3"/>
      <c r="AB444" s="2"/>
      <c r="AC444" s="2"/>
      <c r="AD444" s="2"/>
      <c r="AE444" s="2"/>
      <c r="AF444" s="2"/>
      <c r="AG444" s="2"/>
    </row>
    <row r="445" ht="15.75" customHeight="1">
      <c r="A445" s="2"/>
      <c r="B445" s="462"/>
      <c r="C445" s="3"/>
      <c r="D445" s="463"/>
      <c r="E445" s="91"/>
      <c r="F445" s="91"/>
      <c r="G445" s="91"/>
      <c r="H445" s="91"/>
      <c r="I445" s="91"/>
      <c r="J445" s="91"/>
      <c r="K445" s="91"/>
      <c r="L445" s="91"/>
      <c r="M445" s="91"/>
      <c r="N445" s="91"/>
      <c r="O445" s="91"/>
      <c r="P445" s="91"/>
      <c r="Q445" s="91"/>
      <c r="R445" s="91"/>
      <c r="S445" s="91"/>
      <c r="T445" s="91"/>
      <c r="U445" s="91"/>
      <c r="V445" s="91"/>
      <c r="W445" s="481"/>
      <c r="X445" s="481"/>
      <c r="Y445" s="481"/>
      <c r="Z445" s="481"/>
      <c r="AA445" s="3"/>
      <c r="AB445" s="2"/>
      <c r="AC445" s="2"/>
      <c r="AD445" s="2"/>
      <c r="AE445" s="2"/>
      <c r="AF445" s="2"/>
      <c r="AG445" s="2"/>
    </row>
    <row r="446" ht="15.75" customHeight="1">
      <c r="A446" s="2"/>
      <c r="B446" s="462"/>
      <c r="C446" s="3"/>
      <c r="D446" s="463"/>
      <c r="E446" s="91"/>
      <c r="F446" s="91"/>
      <c r="G446" s="91"/>
      <c r="H446" s="91"/>
      <c r="I446" s="91"/>
      <c r="J446" s="91"/>
      <c r="K446" s="91"/>
      <c r="L446" s="91"/>
      <c r="M446" s="91"/>
      <c r="N446" s="91"/>
      <c r="O446" s="91"/>
      <c r="P446" s="91"/>
      <c r="Q446" s="91"/>
      <c r="R446" s="91"/>
      <c r="S446" s="91"/>
      <c r="T446" s="91"/>
      <c r="U446" s="91"/>
      <c r="V446" s="91"/>
      <c r="W446" s="481"/>
      <c r="X446" s="481"/>
      <c r="Y446" s="481"/>
      <c r="Z446" s="481"/>
      <c r="AA446" s="3"/>
      <c r="AB446" s="2"/>
      <c r="AC446" s="2"/>
      <c r="AD446" s="2"/>
      <c r="AE446" s="2"/>
      <c r="AF446" s="2"/>
      <c r="AG446" s="2"/>
    </row>
    <row r="447" ht="15.75" customHeight="1">
      <c r="A447" s="2"/>
      <c r="B447" s="462"/>
      <c r="C447" s="3"/>
      <c r="D447" s="463"/>
      <c r="E447" s="91"/>
      <c r="F447" s="91"/>
      <c r="G447" s="91"/>
      <c r="H447" s="91"/>
      <c r="I447" s="91"/>
      <c r="J447" s="91"/>
      <c r="K447" s="91"/>
      <c r="L447" s="91"/>
      <c r="M447" s="91"/>
      <c r="N447" s="91"/>
      <c r="O447" s="91"/>
      <c r="P447" s="91"/>
      <c r="Q447" s="91"/>
      <c r="R447" s="91"/>
      <c r="S447" s="91"/>
      <c r="T447" s="91"/>
      <c r="U447" s="91"/>
      <c r="V447" s="91"/>
      <c r="W447" s="481"/>
      <c r="X447" s="481"/>
      <c r="Y447" s="481"/>
      <c r="Z447" s="481"/>
      <c r="AA447" s="3"/>
      <c r="AB447" s="2"/>
      <c r="AC447" s="2"/>
      <c r="AD447" s="2"/>
      <c r="AE447" s="2"/>
      <c r="AF447" s="2"/>
      <c r="AG447" s="2"/>
    </row>
    <row r="448" ht="15.75" customHeight="1">
      <c r="A448" s="2"/>
      <c r="B448" s="462"/>
      <c r="C448" s="3"/>
      <c r="D448" s="463"/>
      <c r="E448" s="91"/>
      <c r="F448" s="91"/>
      <c r="G448" s="91"/>
      <c r="H448" s="91"/>
      <c r="I448" s="91"/>
      <c r="J448" s="91"/>
      <c r="K448" s="91"/>
      <c r="L448" s="91"/>
      <c r="M448" s="91"/>
      <c r="N448" s="91"/>
      <c r="O448" s="91"/>
      <c r="P448" s="91"/>
      <c r="Q448" s="91"/>
      <c r="R448" s="91"/>
      <c r="S448" s="91"/>
      <c r="T448" s="91"/>
      <c r="U448" s="91"/>
      <c r="V448" s="91"/>
      <c r="W448" s="481"/>
      <c r="X448" s="481"/>
      <c r="Y448" s="481"/>
      <c r="Z448" s="481"/>
      <c r="AA448" s="3"/>
      <c r="AB448" s="2"/>
      <c r="AC448" s="2"/>
      <c r="AD448" s="2"/>
      <c r="AE448" s="2"/>
      <c r="AF448" s="2"/>
      <c r="AG448" s="2"/>
    </row>
    <row r="449" ht="15.75" customHeight="1">
      <c r="A449" s="2"/>
      <c r="B449" s="462"/>
      <c r="C449" s="3"/>
      <c r="D449" s="463"/>
      <c r="E449" s="91"/>
      <c r="F449" s="91"/>
      <c r="G449" s="91"/>
      <c r="H449" s="91"/>
      <c r="I449" s="91"/>
      <c r="J449" s="91"/>
      <c r="K449" s="91"/>
      <c r="L449" s="91"/>
      <c r="M449" s="91"/>
      <c r="N449" s="91"/>
      <c r="O449" s="91"/>
      <c r="P449" s="91"/>
      <c r="Q449" s="91"/>
      <c r="R449" s="91"/>
      <c r="S449" s="91"/>
      <c r="T449" s="91"/>
      <c r="U449" s="91"/>
      <c r="V449" s="91"/>
      <c r="W449" s="481"/>
      <c r="X449" s="481"/>
      <c r="Y449" s="481"/>
      <c r="Z449" s="481"/>
      <c r="AA449" s="3"/>
      <c r="AB449" s="2"/>
      <c r="AC449" s="2"/>
      <c r="AD449" s="2"/>
      <c r="AE449" s="2"/>
      <c r="AF449" s="2"/>
      <c r="AG449" s="2"/>
    </row>
    <row r="450" ht="15.75" customHeight="1">
      <c r="A450" s="2"/>
      <c r="B450" s="462"/>
      <c r="C450" s="3"/>
      <c r="D450" s="463"/>
      <c r="E450" s="91"/>
      <c r="F450" s="91"/>
      <c r="G450" s="91"/>
      <c r="H450" s="91"/>
      <c r="I450" s="91"/>
      <c r="J450" s="91"/>
      <c r="K450" s="91"/>
      <c r="L450" s="91"/>
      <c r="M450" s="91"/>
      <c r="N450" s="91"/>
      <c r="O450" s="91"/>
      <c r="P450" s="91"/>
      <c r="Q450" s="91"/>
      <c r="R450" s="91"/>
      <c r="S450" s="91"/>
      <c r="T450" s="91"/>
      <c r="U450" s="91"/>
      <c r="V450" s="91"/>
      <c r="W450" s="481"/>
      <c r="X450" s="481"/>
      <c r="Y450" s="481"/>
      <c r="Z450" s="481"/>
      <c r="AA450" s="3"/>
      <c r="AB450" s="2"/>
      <c r="AC450" s="2"/>
      <c r="AD450" s="2"/>
      <c r="AE450" s="2"/>
      <c r="AF450" s="2"/>
      <c r="AG450" s="2"/>
    </row>
    <row r="451" ht="15.75" customHeight="1">
      <c r="A451" s="2"/>
      <c r="B451" s="462"/>
      <c r="C451" s="3"/>
      <c r="D451" s="463"/>
      <c r="E451" s="91"/>
      <c r="F451" s="91"/>
      <c r="G451" s="91"/>
      <c r="H451" s="91"/>
      <c r="I451" s="91"/>
      <c r="J451" s="91"/>
      <c r="K451" s="91"/>
      <c r="L451" s="91"/>
      <c r="M451" s="91"/>
      <c r="N451" s="91"/>
      <c r="O451" s="91"/>
      <c r="P451" s="91"/>
      <c r="Q451" s="91"/>
      <c r="R451" s="91"/>
      <c r="S451" s="91"/>
      <c r="T451" s="91"/>
      <c r="U451" s="91"/>
      <c r="V451" s="91"/>
      <c r="W451" s="481"/>
      <c r="X451" s="481"/>
      <c r="Y451" s="481"/>
      <c r="Z451" s="481"/>
      <c r="AA451" s="3"/>
      <c r="AB451" s="2"/>
      <c r="AC451" s="2"/>
      <c r="AD451" s="2"/>
      <c r="AE451" s="2"/>
      <c r="AF451" s="2"/>
      <c r="AG451" s="2"/>
    </row>
    <row r="452" ht="15.75" customHeight="1">
      <c r="A452" s="2"/>
      <c r="B452" s="462"/>
      <c r="C452" s="3"/>
      <c r="D452" s="463"/>
      <c r="E452" s="91"/>
      <c r="F452" s="91"/>
      <c r="G452" s="91"/>
      <c r="H452" s="91"/>
      <c r="I452" s="91"/>
      <c r="J452" s="91"/>
      <c r="K452" s="91"/>
      <c r="L452" s="91"/>
      <c r="M452" s="91"/>
      <c r="N452" s="91"/>
      <c r="O452" s="91"/>
      <c r="P452" s="91"/>
      <c r="Q452" s="91"/>
      <c r="R452" s="91"/>
      <c r="S452" s="91"/>
      <c r="T452" s="91"/>
      <c r="U452" s="91"/>
      <c r="V452" s="91"/>
      <c r="W452" s="481"/>
      <c r="X452" s="481"/>
      <c r="Y452" s="481"/>
      <c r="Z452" s="481"/>
      <c r="AA452" s="3"/>
      <c r="AB452" s="2"/>
      <c r="AC452" s="2"/>
      <c r="AD452" s="2"/>
      <c r="AE452" s="2"/>
      <c r="AF452" s="2"/>
      <c r="AG452" s="2"/>
    </row>
    <row r="453" ht="15.75" customHeight="1">
      <c r="A453" s="2"/>
      <c r="B453" s="462"/>
      <c r="C453" s="3"/>
      <c r="D453" s="463"/>
      <c r="E453" s="91"/>
      <c r="F453" s="91"/>
      <c r="G453" s="91"/>
      <c r="H453" s="91"/>
      <c r="I453" s="91"/>
      <c r="J453" s="91"/>
      <c r="K453" s="91"/>
      <c r="L453" s="91"/>
      <c r="M453" s="91"/>
      <c r="N453" s="91"/>
      <c r="O453" s="91"/>
      <c r="P453" s="91"/>
      <c r="Q453" s="91"/>
      <c r="R453" s="91"/>
      <c r="S453" s="91"/>
      <c r="T453" s="91"/>
      <c r="U453" s="91"/>
      <c r="V453" s="91"/>
      <c r="W453" s="481"/>
      <c r="X453" s="481"/>
      <c r="Y453" s="481"/>
      <c r="Z453" s="481"/>
      <c r="AA453" s="3"/>
      <c r="AB453" s="2"/>
      <c r="AC453" s="2"/>
      <c r="AD453" s="2"/>
      <c r="AE453" s="2"/>
      <c r="AF453" s="2"/>
      <c r="AG453" s="2"/>
    </row>
    <row r="454" ht="15.75" customHeight="1">
      <c r="A454" s="2"/>
      <c r="B454" s="462"/>
      <c r="C454" s="3"/>
      <c r="D454" s="463"/>
      <c r="E454" s="91"/>
      <c r="F454" s="91"/>
      <c r="G454" s="91"/>
      <c r="H454" s="91"/>
      <c r="I454" s="91"/>
      <c r="J454" s="91"/>
      <c r="K454" s="91"/>
      <c r="L454" s="91"/>
      <c r="M454" s="91"/>
      <c r="N454" s="91"/>
      <c r="O454" s="91"/>
      <c r="P454" s="91"/>
      <c r="Q454" s="91"/>
      <c r="R454" s="91"/>
      <c r="S454" s="91"/>
      <c r="T454" s="91"/>
      <c r="U454" s="91"/>
      <c r="V454" s="91"/>
      <c r="W454" s="481"/>
      <c r="X454" s="481"/>
      <c r="Y454" s="481"/>
      <c r="Z454" s="481"/>
      <c r="AA454" s="3"/>
      <c r="AB454" s="2"/>
      <c r="AC454" s="2"/>
      <c r="AD454" s="2"/>
      <c r="AE454" s="2"/>
      <c r="AF454" s="2"/>
      <c r="AG454" s="2"/>
    </row>
    <row r="455" ht="15.75" customHeight="1">
      <c r="A455" s="2"/>
      <c r="B455" s="462"/>
      <c r="C455" s="3"/>
      <c r="D455" s="463"/>
      <c r="E455" s="91"/>
      <c r="F455" s="91"/>
      <c r="G455" s="91"/>
      <c r="H455" s="91"/>
      <c r="I455" s="91"/>
      <c r="J455" s="91"/>
      <c r="K455" s="91"/>
      <c r="L455" s="91"/>
      <c r="M455" s="91"/>
      <c r="N455" s="91"/>
      <c r="O455" s="91"/>
      <c r="P455" s="91"/>
      <c r="Q455" s="91"/>
      <c r="R455" s="91"/>
      <c r="S455" s="91"/>
      <c r="T455" s="91"/>
      <c r="U455" s="91"/>
      <c r="V455" s="91"/>
      <c r="W455" s="481"/>
      <c r="X455" s="481"/>
      <c r="Y455" s="481"/>
      <c r="Z455" s="481"/>
      <c r="AA455" s="3"/>
      <c r="AB455" s="2"/>
      <c r="AC455" s="2"/>
      <c r="AD455" s="2"/>
      <c r="AE455" s="2"/>
      <c r="AF455" s="2"/>
      <c r="AG455" s="2"/>
    </row>
    <row r="456" ht="15.75" customHeight="1">
      <c r="A456" s="2"/>
      <c r="B456" s="462"/>
      <c r="C456" s="3"/>
      <c r="D456" s="463"/>
      <c r="E456" s="91"/>
      <c r="F456" s="91"/>
      <c r="G456" s="91"/>
      <c r="H456" s="91"/>
      <c r="I456" s="91"/>
      <c r="J456" s="91"/>
      <c r="K456" s="91"/>
      <c r="L456" s="91"/>
      <c r="M456" s="91"/>
      <c r="N456" s="91"/>
      <c r="O456" s="91"/>
      <c r="P456" s="91"/>
      <c r="Q456" s="91"/>
      <c r="R456" s="91"/>
      <c r="S456" s="91"/>
      <c r="T456" s="91"/>
      <c r="U456" s="91"/>
      <c r="V456" s="91"/>
      <c r="W456" s="481"/>
      <c r="X456" s="481"/>
      <c r="Y456" s="481"/>
      <c r="Z456" s="481"/>
      <c r="AA456" s="3"/>
      <c r="AB456" s="2"/>
      <c r="AC456" s="2"/>
      <c r="AD456" s="2"/>
      <c r="AE456" s="2"/>
      <c r="AF456" s="2"/>
      <c r="AG456" s="2"/>
    </row>
    <row r="457" ht="15.75" customHeight="1">
      <c r="A457" s="2"/>
      <c r="B457" s="462"/>
      <c r="C457" s="3"/>
      <c r="D457" s="463"/>
      <c r="E457" s="91"/>
      <c r="F457" s="91"/>
      <c r="G457" s="91"/>
      <c r="H457" s="91"/>
      <c r="I457" s="91"/>
      <c r="J457" s="91"/>
      <c r="K457" s="91"/>
      <c r="L457" s="91"/>
      <c r="M457" s="91"/>
      <c r="N457" s="91"/>
      <c r="O457" s="91"/>
      <c r="P457" s="91"/>
      <c r="Q457" s="91"/>
      <c r="R457" s="91"/>
      <c r="S457" s="91"/>
      <c r="T457" s="91"/>
      <c r="U457" s="91"/>
      <c r="V457" s="91"/>
      <c r="W457" s="481"/>
      <c r="X457" s="481"/>
      <c r="Y457" s="481"/>
      <c r="Z457" s="481"/>
      <c r="AA457" s="3"/>
      <c r="AB457" s="2"/>
      <c r="AC457" s="2"/>
      <c r="AD457" s="2"/>
      <c r="AE457" s="2"/>
      <c r="AF457" s="2"/>
      <c r="AG457" s="2"/>
    </row>
    <row r="458" ht="15.75" customHeight="1">
      <c r="A458" s="2"/>
      <c r="B458" s="462"/>
      <c r="C458" s="3"/>
      <c r="D458" s="463"/>
      <c r="E458" s="91"/>
      <c r="F458" s="91"/>
      <c r="G458" s="91"/>
      <c r="H458" s="91"/>
      <c r="I458" s="91"/>
      <c r="J458" s="91"/>
      <c r="K458" s="91"/>
      <c r="L458" s="91"/>
      <c r="M458" s="91"/>
      <c r="N458" s="91"/>
      <c r="O458" s="91"/>
      <c r="P458" s="91"/>
      <c r="Q458" s="91"/>
      <c r="R458" s="91"/>
      <c r="S458" s="91"/>
      <c r="T458" s="91"/>
      <c r="U458" s="91"/>
      <c r="V458" s="91"/>
      <c r="W458" s="481"/>
      <c r="X458" s="481"/>
      <c r="Y458" s="481"/>
      <c r="Z458" s="481"/>
      <c r="AA458" s="3"/>
      <c r="AB458" s="2"/>
      <c r="AC458" s="2"/>
      <c r="AD458" s="2"/>
      <c r="AE458" s="2"/>
      <c r="AF458" s="2"/>
      <c r="AG458" s="2"/>
    </row>
    <row r="459" ht="15.75" customHeight="1">
      <c r="A459" s="2"/>
      <c r="B459" s="462"/>
      <c r="C459" s="3"/>
      <c r="D459" s="463"/>
      <c r="E459" s="91"/>
      <c r="F459" s="91"/>
      <c r="G459" s="91"/>
      <c r="H459" s="91"/>
      <c r="I459" s="91"/>
      <c r="J459" s="91"/>
      <c r="K459" s="91"/>
      <c r="L459" s="91"/>
      <c r="M459" s="91"/>
      <c r="N459" s="91"/>
      <c r="O459" s="91"/>
      <c r="P459" s="91"/>
      <c r="Q459" s="91"/>
      <c r="R459" s="91"/>
      <c r="S459" s="91"/>
      <c r="T459" s="91"/>
      <c r="U459" s="91"/>
      <c r="V459" s="91"/>
      <c r="W459" s="481"/>
      <c r="X459" s="481"/>
      <c r="Y459" s="481"/>
      <c r="Z459" s="481"/>
      <c r="AA459" s="3"/>
      <c r="AB459" s="2"/>
      <c r="AC459" s="2"/>
      <c r="AD459" s="2"/>
      <c r="AE459" s="2"/>
      <c r="AF459" s="2"/>
      <c r="AG459" s="2"/>
    </row>
    <row r="460" ht="15.75" customHeight="1">
      <c r="A460" s="2"/>
      <c r="B460" s="462"/>
      <c r="C460" s="3"/>
      <c r="D460" s="463"/>
      <c r="E460" s="91"/>
      <c r="F460" s="91"/>
      <c r="G460" s="91"/>
      <c r="H460" s="91"/>
      <c r="I460" s="91"/>
      <c r="J460" s="91"/>
      <c r="K460" s="91"/>
      <c r="L460" s="91"/>
      <c r="M460" s="91"/>
      <c r="N460" s="91"/>
      <c r="O460" s="91"/>
      <c r="P460" s="91"/>
      <c r="Q460" s="91"/>
      <c r="R460" s="91"/>
      <c r="S460" s="91"/>
      <c r="T460" s="91"/>
      <c r="U460" s="91"/>
      <c r="V460" s="91"/>
      <c r="W460" s="481"/>
      <c r="X460" s="481"/>
      <c r="Y460" s="481"/>
      <c r="Z460" s="481"/>
      <c r="AA460" s="3"/>
      <c r="AB460" s="2"/>
      <c r="AC460" s="2"/>
      <c r="AD460" s="2"/>
      <c r="AE460" s="2"/>
      <c r="AF460" s="2"/>
      <c r="AG460" s="2"/>
    </row>
    <row r="461" ht="15.75" customHeight="1">
      <c r="A461" s="2"/>
      <c r="B461" s="462"/>
      <c r="C461" s="3"/>
      <c r="D461" s="463"/>
      <c r="E461" s="91"/>
      <c r="F461" s="91"/>
      <c r="G461" s="91"/>
      <c r="H461" s="91"/>
      <c r="I461" s="91"/>
      <c r="J461" s="91"/>
      <c r="K461" s="91"/>
      <c r="L461" s="91"/>
      <c r="M461" s="91"/>
      <c r="N461" s="91"/>
      <c r="O461" s="91"/>
      <c r="P461" s="91"/>
      <c r="Q461" s="91"/>
      <c r="R461" s="91"/>
      <c r="S461" s="91"/>
      <c r="T461" s="91"/>
      <c r="U461" s="91"/>
      <c r="V461" s="91"/>
      <c r="W461" s="481"/>
      <c r="X461" s="481"/>
      <c r="Y461" s="481"/>
      <c r="Z461" s="481"/>
      <c r="AA461" s="3"/>
      <c r="AB461" s="2"/>
      <c r="AC461" s="2"/>
      <c r="AD461" s="2"/>
      <c r="AE461" s="2"/>
      <c r="AF461" s="2"/>
      <c r="AG461" s="2"/>
    </row>
    <row r="462" ht="15.75" customHeight="1">
      <c r="A462" s="2"/>
      <c r="B462" s="462"/>
      <c r="C462" s="3"/>
      <c r="D462" s="463"/>
      <c r="E462" s="91"/>
      <c r="F462" s="91"/>
      <c r="G462" s="91"/>
      <c r="H462" s="91"/>
      <c r="I462" s="91"/>
      <c r="J462" s="91"/>
      <c r="K462" s="91"/>
      <c r="L462" s="91"/>
      <c r="M462" s="91"/>
      <c r="N462" s="91"/>
      <c r="O462" s="91"/>
      <c r="P462" s="91"/>
      <c r="Q462" s="91"/>
      <c r="R462" s="91"/>
      <c r="S462" s="91"/>
      <c r="T462" s="91"/>
      <c r="U462" s="91"/>
      <c r="V462" s="91"/>
      <c r="W462" s="481"/>
      <c r="X462" s="481"/>
      <c r="Y462" s="481"/>
      <c r="Z462" s="481"/>
      <c r="AA462" s="3"/>
      <c r="AB462" s="2"/>
      <c r="AC462" s="2"/>
      <c r="AD462" s="2"/>
      <c r="AE462" s="2"/>
      <c r="AF462" s="2"/>
      <c r="AG462" s="2"/>
    </row>
    <row r="463" ht="15.75" customHeight="1">
      <c r="A463" s="2"/>
      <c r="B463" s="462"/>
      <c r="C463" s="3"/>
      <c r="D463" s="463"/>
      <c r="E463" s="91"/>
      <c r="F463" s="91"/>
      <c r="G463" s="91"/>
      <c r="H463" s="91"/>
      <c r="I463" s="91"/>
      <c r="J463" s="91"/>
      <c r="K463" s="91"/>
      <c r="L463" s="91"/>
      <c r="M463" s="91"/>
      <c r="N463" s="91"/>
      <c r="O463" s="91"/>
      <c r="P463" s="91"/>
      <c r="Q463" s="91"/>
      <c r="R463" s="91"/>
      <c r="S463" s="91"/>
      <c r="T463" s="91"/>
      <c r="U463" s="91"/>
      <c r="V463" s="91"/>
      <c r="W463" s="481"/>
      <c r="X463" s="481"/>
      <c r="Y463" s="481"/>
      <c r="Z463" s="481"/>
      <c r="AA463" s="3"/>
      <c r="AB463" s="2"/>
      <c r="AC463" s="2"/>
      <c r="AD463" s="2"/>
      <c r="AE463" s="2"/>
      <c r="AF463" s="2"/>
      <c r="AG463" s="2"/>
    </row>
    <row r="464" ht="15.75" customHeight="1">
      <c r="A464" s="2"/>
      <c r="B464" s="462"/>
      <c r="C464" s="3"/>
      <c r="D464" s="463"/>
      <c r="E464" s="91"/>
      <c r="F464" s="91"/>
      <c r="G464" s="91"/>
      <c r="H464" s="91"/>
      <c r="I464" s="91"/>
      <c r="J464" s="91"/>
      <c r="K464" s="91"/>
      <c r="L464" s="91"/>
      <c r="M464" s="91"/>
      <c r="N464" s="91"/>
      <c r="O464" s="91"/>
      <c r="P464" s="91"/>
      <c r="Q464" s="91"/>
      <c r="R464" s="91"/>
      <c r="S464" s="91"/>
      <c r="T464" s="91"/>
      <c r="U464" s="91"/>
      <c r="V464" s="91"/>
      <c r="W464" s="481"/>
      <c r="X464" s="481"/>
      <c r="Y464" s="481"/>
      <c r="Z464" s="481"/>
      <c r="AA464" s="3"/>
      <c r="AB464" s="2"/>
      <c r="AC464" s="2"/>
      <c r="AD464" s="2"/>
      <c r="AE464" s="2"/>
      <c r="AF464" s="2"/>
      <c r="AG464" s="2"/>
    </row>
    <row r="465" ht="15.75" customHeight="1">
      <c r="A465" s="2"/>
      <c r="B465" s="462"/>
      <c r="C465" s="3"/>
      <c r="D465" s="463"/>
      <c r="E465" s="91"/>
      <c r="F465" s="91"/>
      <c r="G465" s="91"/>
      <c r="H465" s="91"/>
      <c r="I465" s="91"/>
      <c r="J465" s="91"/>
      <c r="K465" s="91"/>
      <c r="L465" s="91"/>
      <c r="M465" s="91"/>
      <c r="N465" s="91"/>
      <c r="O465" s="91"/>
      <c r="P465" s="91"/>
      <c r="Q465" s="91"/>
      <c r="R465" s="91"/>
      <c r="S465" s="91"/>
      <c r="T465" s="91"/>
      <c r="U465" s="91"/>
      <c r="V465" s="91"/>
      <c r="W465" s="481"/>
      <c r="X465" s="481"/>
      <c r="Y465" s="481"/>
      <c r="Z465" s="481"/>
      <c r="AA465" s="3"/>
      <c r="AB465" s="2"/>
      <c r="AC465" s="2"/>
      <c r="AD465" s="2"/>
      <c r="AE465" s="2"/>
      <c r="AF465" s="2"/>
      <c r="AG465" s="2"/>
    </row>
    <row r="466" ht="15.75" customHeight="1">
      <c r="A466" s="2"/>
      <c r="B466" s="462"/>
      <c r="C466" s="3"/>
      <c r="D466" s="463"/>
      <c r="E466" s="91"/>
      <c r="F466" s="91"/>
      <c r="G466" s="91"/>
      <c r="H466" s="91"/>
      <c r="I466" s="91"/>
      <c r="J466" s="91"/>
      <c r="K466" s="91"/>
      <c r="L466" s="91"/>
      <c r="M466" s="91"/>
      <c r="N466" s="91"/>
      <c r="O466" s="91"/>
      <c r="P466" s="91"/>
      <c r="Q466" s="91"/>
      <c r="R466" s="91"/>
      <c r="S466" s="91"/>
      <c r="T466" s="91"/>
      <c r="U466" s="91"/>
      <c r="V466" s="91"/>
      <c r="W466" s="481"/>
      <c r="X466" s="481"/>
      <c r="Y466" s="481"/>
      <c r="Z466" s="481"/>
      <c r="AA466" s="3"/>
      <c r="AB466" s="2"/>
      <c r="AC466" s="2"/>
      <c r="AD466" s="2"/>
      <c r="AE466" s="2"/>
      <c r="AF466" s="2"/>
      <c r="AG466" s="2"/>
    </row>
    <row r="467" ht="15.75" customHeight="1">
      <c r="A467" s="2"/>
      <c r="B467" s="462"/>
      <c r="C467" s="3"/>
      <c r="D467" s="463"/>
      <c r="E467" s="91"/>
      <c r="F467" s="91"/>
      <c r="G467" s="91"/>
      <c r="H467" s="91"/>
      <c r="I467" s="91"/>
      <c r="J467" s="91"/>
      <c r="K467" s="91"/>
      <c r="L467" s="91"/>
      <c r="M467" s="91"/>
      <c r="N467" s="91"/>
      <c r="O467" s="91"/>
      <c r="P467" s="91"/>
      <c r="Q467" s="91"/>
      <c r="R467" s="91"/>
      <c r="S467" s="91"/>
      <c r="T467" s="91"/>
      <c r="U467" s="91"/>
      <c r="V467" s="91"/>
      <c r="W467" s="481"/>
      <c r="X467" s="481"/>
      <c r="Y467" s="481"/>
      <c r="Z467" s="481"/>
      <c r="AA467" s="3"/>
      <c r="AB467" s="2"/>
      <c r="AC467" s="2"/>
      <c r="AD467" s="2"/>
      <c r="AE467" s="2"/>
      <c r="AF467" s="2"/>
      <c r="AG467" s="2"/>
    </row>
    <row r="468" ht="15.75" customHeight="1">
      <c r="A468" s="2"/>
      <c r="B468" s="462"/>
      <c r="C468" s="3"/>
      <c r="D468" s="463"/>
      <c r="E468" s="91"/>
      <c r="F468" s="91"/>
      <c r="G468" s="91"/>
      <c r="H468" s="91"/>
      <c r="I468" s="91"/>
      <c r="J468" s="91"/>
      <c r="K468" s="91"/>
      <c r="L468" s="91"/>
      <c r="M468" s="91"/>
      <c r="N468" s="91"/>
      <c r="O468" s="91"/>
      <c r="P468" s="91"/>
      <c r="Q468" s="91"/>
      <c r="R468" s="91"/>
      <c r="S468" s="91"/>
      <c r="T468" s="91"/>
      <c r="U468" s="91"/>
      <c r="V468" s="91"/>
      <c r="W468" s="481"/>
      <c r="X468" s="481"/>
      <c r="Y468" s="481"/>
      <c r="Z468" s="481"/>
      <c r="AA468" s="3"/>
      <c r="AB468" s="2"/>
      <c r="AC468" s="2"/>
      <c r="AD468" s="2"/>
      <c r="AE468" s="2"/>
      <c r="AF468" s="2"/>
      <c r="AG468" s="2"/>
    </row>
    <row r="469" ht="15.75" customHeight="1">
      <c r="A469" s="2"/>
      <c r="B469" s="462"/>
      <c r="C469" s="3"/>
      <c r="D469" s="463"/>
      <c r="E469" s="91"/>
      <c r="F469" s="91"/>
      <c r="G469" s="91"/>
      <c r="H469" s="91"/>
      <c r="I469" s="91"/>
      <c r="J469" s="91"/>
      <c r="K469" s="91"/>
      <c r="L469" s="91"/>
      <c r="M469" s="91"/>
      <c r="N469" s="91"/>
      <c r="O469" s="91"/>
      <c r="P469" s="91"/>
      <c r="Q469" s="91"/>
      <c r="R469" s="91"/>
      <c r="S469" s="91"/>
      <c r="T469" s="91"/>
      <c r="U469" s="91"/>
      <c r="V469" s="91"/>
      <c r="W469" s="481"/>
      <c r="X469" s="481"/>
      <c r="Y469" s="481"/>
      <c r="Z469" s="481"/>
      <c r="AA469" s="3"/>
      <c r="AB469" s="2"/>
      <c r="AC469" s="2"/>
      <c r="AD469" s="2"/>
      <c r="AE469" s="2"/>
      <c r="AF469" s="2"/>
      <c r="AG469" s="2"/>
    </row>
    <row r="470" ht="15.75" customHeight="1">
      <c r="A470" s="2"/>
      <c r="B470" s="462"/>
      <c r="C470" s="3"/>
      <c r="D470" s="463"/>
      <c r="E470" s="91"/>
      <c r="F470" s="91"/>
      <c r="G470" s="91"/>
      <c r="H470" s="91"/>
      <c r="I470" s="91"/>
      <c r="J470" s="91"/>
      <c r="K470" s="91"/>
      <c r="L470" s="91"/>
      <c r="M470" s="91"/>
      <c r="N470" s="91"/>
      <c r="O470" s="91"/>
      <c r="P470" s="91"/>
      <c r="Q470" s="91"/>
      <c r="R470" s="91"/>
      <c r="S470" s="91"/>
      <c r="T470" s="91"/>
      <c r="U470" s="91"/>
      <c r="V470" s="91"/>
      <c r="W470" s="481"/>
      <c r="X470" s="481"/>
      <c r="Y470" s="481"/>
      <c r="Z470" s="481"/>
      <c r="AA470" s="3"/>
      <c r="AB470" s="2"/>
      <c r="AC470" s="2"/>
      <c r="AD470" s="2"/>
      <c r="AE470" s="2"/>
      <c r="AF470" s="2"/>
      <c r="AG470" s="2"/>
    </row>
    <row r="471" ht="15.75" customHeight="1">
      <c r="A471" s="2"/>
      <c r="B471" s="462"/>
      <c r="C471" s="3"/>
      <c r="D471" s="463"/>
      <c r="E471" s="91"/>
      <c r="F471" s="91"/>
      <c r="G471" s="91"/>
      <c r="H471" s="91"/>
      <c r="I471" s="91"/>
      <c r="J471" s="91"/>
      <c r="K471" s="91"/>
      <c r="L471" s="91"/>
      <c r="M471" s="91"/>
      <c r="N471" s="91"/>
      <c r="O471" s="91"/>
      <c r="P471" s="91"/>
      <c r="Q471" s="91"/>
      <c r="R471" s="91"/>
      <c r="S471" s="91"/>
      <c r="T471" s="91"/>
      <c r="U471" s="91"/>
      <c r="V471" s="91"/>
      <c r="W471" s="481"/>
      <c r="X471" s="481"/>
      <c r="Y471" s="481"/>
      <c r="Z471" s="481"/>
      <c r="AA471" s="3"/>
      <c r="AB471" s="2"/>
      <c r="AC471" s="2"/>
      <c r="AD471" s="2"/>
      <c r="AE471" s="2"/>
      <c r="AF471" s="2"/>
      <c r="AG471" s="2"/>
    </row>
    <row r="472" ht="15.75" customHeight="1">
      <c r="A472" s="2"/>
      <c r="B472" s="462"/>
      <c r="C472" s="3"/>
      <c r="D472" s="463"/>
      <c r="E472" s="91"/>
      <c r="F472" s="91"/>
      <c r="G472" s="91"/>
      <c r="H472" s="91"/>
      <c r="I472" s="91"/>
      <c r="J472" s="91"/>
      <c r="K472" s="91"/>
      <c r="L472" s="91"/>
      <c r="M472" s="91"/>
      <c r="N472" s="91"/>
      <c r="O472" s="91"/>
      <c r="P472" s="91"/>
      <c r="Q472" s="91"/>
      <c r="R472" s="91"/>
      <c r="S472" s="91"/>
      <c r="T472" s="91"/>
      <c r="U472" s="91"/>
      <c r="V472" s="91"/>
      <c r="W472" s="481"/>
      <c r="X472" s="481"/>
      <c r="Y472" s="481"/>
      <c r="Z472" s="481"/>
      <c r="AA472" s="3"/>
      <c r="AB472" s="2"/>
      <c r="AC472" s="2"/>
      <c r="AD472" s="2"/>
      <c r="AE472" s="2"/>
      <c r="AF472" s="2"/>
      <c r="AG472" s="2"/>
    </row>
    <row r="473" ht="15.75" customHeight="1">
      <c r="A473" s="2"/>
      <c r="B473" s="462"/>
      <c r="C473" s="3"/>
      <c r="D473" s="463"/>
      <c r="E473" s="91"/>
      <c r="F473" s="91"/>
      <c r="G473" s="91"/>
      <c r="H473" s="91"/>
      <c r="I473" s="91"/>
      <c r="J473" s="91"/>
      <c r="K473" s="91"/>
      <c r="L473" s="91"/>
      <c r="M473" s="91"/>
      <c r="N473" s="91"/>
      <c r="O473" s="91"/>
      <c r="P473" s="91"/>
      <c r="Q473" s="91"/>
      <c r="R473" s="91"/>
      <c r="S473" s="91"/>
      <c r="T473" s="91"/>
      <c r="U473" s="91"/>
      <c r="V473" s="91"/>
      <c r="W473" s="481"/>
      <c r="X473" s="481"/>
      <c r="Y473" s="481"/>
      <c r="Z473" s="481"/>
      <c r="AA473" s="3"/>
      <c r="AB473" s="2"/>
      <c r="AC473" s="2"/>
      <c r="AD473" s="2"/>
      <c r="AE473" s="2"/>
      <c r="AF473" s="2"/>
      <c r="AG473" s="2"/>
    </row>
    <row r="474" ht="15.75" customHeight="1">
      <c r="A474" s="2"/>
      <c r="B474" s="462"/>
      <c r="C474" s="3"/>
      <c r="D474" s="463"/>
      <c r="E474" s="91"/>
      <c r="F474" s="91"/>
      <c r="G474" s="91"/>
      <c r="H474" s="91"/>
      <c r="I474" s="91"/>
      <c r="J474" s="91"/>
      <c r="K474" s="91"/>
      <c r="L474" s="91"/>
      <c r="M474" s="91"/>
      <c r="N474" s="91"/>
      <c r="O474" s="91"/>
      <c r="P474" s="91"/>
      <c r="Q474" s="91"/>
      <c r="R474" s="91"/>
      <c r="S474" s="91"/>
      <c r="T474" s="91"/>
      <c r="U474" s="91"/>
      <c r="V474" s="91"/>
      <c r="W474" s="481"/>
      <c r="X474" s="481"/>
      <c r="Y474" s="481"/>
      <c r="Z474" s="481"/>
      <c r="AA474" s="3"/>
      <c r="AB474" s="2"/>
      <c r="AC474" s="2"/>
      <c r="AD474" s="2"/>
      <c r="AE474" s="2"/>
      <c r="AF474" s="2"/>
      <c r="AG474" s="2"/>
    </row>
    <row r="475" ht="15.75" customHeight="1">
      <c r="A475" s="2"/>
      <c r="B475" s="462"/>
      <c r="C475" s="3"/>
      <c r="D475" s="463"/>
      <c r="E475" s="91"/>
      <c r="F475" s="91"/>
      <c r="G475" s="91"/>
      <c r="H475" s="91"/>
      <c r="I475" s="91"/>
      <c r="J475" s="91"/>
      <c r="K475" s="91"/>
      <c r="L475" s="91"/>
      <c r="M475" s="91"/>
      <c r="N475" s="91"/>
      <c r="O475" s="91"/>
      <c r="P475" s="91"/>
      <c r="Q475" s="91"/>
      <c r="R475" s="91"/>
      <c r="S475" s="91"/>
      <c r="T475" s="91"/>
      <c r="U475" s="91"/>
      <c r="V475" s="91"/>
      <c r="W475" s="481"/>
      <c r="X475" s="481"/>
      <c r="Y475" s="481"/>
      <c r="Z475" s="481"/>
      <c r="AA475" s="3"/>
      <c r="AB475" s="2"/>
      <c r="AC475" s="2"/>
      <c r="AD475" s="2"/>
      <c r="AE475" s="2"/>
      <c r="AF475" s="2"/>
      <c r="AG475" s="2"/>
    </row>
    <row r="476" ht="15.75" customHeight="1">
      <c r="A476" s="2"/>
      <c r="B476" s="462"/>
      <c r="C476" s="3"/>
      <c r="D476" s="463"/>
      <c r="E476" s="91"/>
      <c r="F476" s="91"/>
      <c r="G476" s="91"/>
      <c r="H476" s="91"/>
      <c r="I476" s="91"/>
      <c r="J476" s="91"/>
      <c r="K476" s="91"/>
      <c r="L476" s="91"/>
      <c r="M476" s="91"/>
      <c r="N476" s="91"/>
      <c r="O476" s="91"/>
      <c r="P476" s="91"/>
      <c r="Q476" s="91"/>
      <c r="R476" s="91"/>
      <c r="S476" s="91"/>
      <c r="T476" s="91"/>
      <c r="U476" s="91"/>
      <c r="V476" s="91"/>
      <c r="W476" s="481"/>
      <c r="X476" s="481"/>
      <c r="Y476" s="481"/>
      <c r="Z476" s="481"/>
      <c r="AA476" s="3"/>
      <c r="AB476" s="2"/>
      <c r="AC476" s="2"/>
      <c r="AD476" s="2"/>
      <c r="AE476" s="2"/>
      <c r="AF476" s="2"/>
      <c r="AG476" s="2"/>
    </row>
    <row r="477" ht="15.75" customHeight="1">
      <c r="A477" s="2"/>
      <c r="B477" s="462"/>
      <c r="C477" s="3"/>
      <c r="D477" s="463"/>
      <c r="E477" s="91"/>
      <c r="F477" s="91"/>
      <c r="G477" s="91"/>
      <c r="H477" s="91"/>
      <c r="I477" s="91"/>
      <c r="J477" s="91"/>
      <c r="K477" s="91"/>
      <c r="L477" s="91"/>
      <c r="M477" s="91"/>
      <c r="N477" s="91"/>
      <c r="O477" s="91"/>
      <c r="P477" s="91"/>
      <c r="Q477" s="91"/>
      <c r="R477" s="91"/>
      <c r="S477" s="91"/>
      <c r="T477" s="91"/>
      <c r="U477" s="91"/>
      <c r="V477" s="91"/>
      <c r="W477" s="481"/>
      <c r="X477" s="481"/>
      <c r="Y477" s="481"/>
      <c r="Z477" s="481"/>
      <c r="AA477" s="3"/>
      <c r="AB477" s="2"/>
      <c r="AC477" s="2"/>
      <c r="AD477" s="2"/>
      <c r="AE477" s="2"/>
      <c r="AF477" s="2"/>
      <c r="AG477" s="2"/>
    </row>
    <row r="478" ht="15.75" customHeight="1">
      <c r="A478" s="2"/>
      <c r="B478" s="462"/>
      <c r="C478" s="3"/>
      <c r="D478" s="463"/>
      <c r="E478" s="91"/>
      <c r="F478" s="91"/>
      <c r="G478" s="91"/>
      <c r="H478" s="91"/>
      <c r="I478" s="91"/>
      <c r="J478" s="91"/>
      <c r="K478" s="91"/>
      <c r="L478" s="91"/>
      <c r="M478" s="91"/>
      <c r="N478" s="91"/>
      <c r="O478" s="91"/>
      <c r="P478" s="91"/>
      <c r="Q478" s="91"/>
      <c r="R478" s="91"/>
      <c r="S478" s="91"/>
      <c r="T478" s="91"/>
      <c r="U478" s="91"/>
      <c r="V478" s="91"/>
      <c r="W478" s="481"/>
      <c r="X478" s="481"/>
      <c r="Y478" s="481"/>
      <c r="Z478" s="481"/>
      <c r="AA478" s="3"/>
      <c r="AB478" s="2"/>
      <c r="AC478" s="2"/>
      <c r="AD478" s="2"/>
      <c r="AE478" s="2"/>
      <c r="AF478" s="2"/>
      <c r="AG478" s="2"/>
    </row>
    <row r="479" ht="15.75" customHeight="1">
      <c r="A479" s="2"/>
      <c r="B479" s="462"/>
      <c r="C479" s="3"/>
      <c r="D479" s="463"/>
      <c r="E479" s="91"/>
      <c r="F479" s="91"/>
      <c r="G479" s="91"/>
      <c r="H479" s="91"/>
      <c r="I479" s="91"/>
      <c r="J479" s="91"/>
      <c r="K479" s="91"/>
      <c r="L479" s="91"/>
      <c r="M479" s="91"/>
      <c r="N479" s="91"/>
      <c r="O479" s="91"/>
      <c r="P479" s="91"/>
      <c r="Q479" s="91"/>
      <c r="R479" s="91"/>
      <c r="S479" s="91"/>
      <c r="T479" s="91"/>
      <c r="U479" s="91"/>
      <c r="V479" s="91"/>
      <c r="W479" s="481"/>
      <c r="X479" s="481"/>
      <c r="Y479" s="481"/>
      <c r="Z479" s="481"/>
      <c r="AA479" s="3"/>
      <c r="AB479" s="2"/>
      <c r="AC479" s="2"/>
      <c r="AD479" s="2"/>
      <c r="AE479" s="2"/>
      <c r="AF479" s="2"/>
      <c r="AG479" s="2"/>
    </row>
    <row r="480" ht="15.75" customHeight="1">
      <c r="A480" s="2"/>
      <c r="B480" s="462"/>
      <c r="C480" s="3"/>
      <c r="D480" s="463"/>
      <c r="E480" s="91"/>
      <c r="F480" s="91"/>
      <c r="G480" s="91"/>
      <c r="H480" s="91"/>
      <c r="I480" s="91"/>
      <c r="J480" s="91"/>
      <c r="K480" s="91"/>
      <c r="L480" s="91"/>
      <c r="M480" s="91"/>
      <c r="N480" s="91"/>
      <c r="O480" s="91"/>
      <c r="P480" s="91"/>
      <c r="Q480" s="91"/>
      <c r="R480" s="91"/>
      <c r="S480" s="91"/>
      <c r="T480" s="91"/>
      <c r="U480" s="91"/>
      <c r="V480" s="91"/>
      <c r="W480" s="481"/>
      <c r="X480" s="481"/>
      <c r="Y480" s="481"/>
      <c r="Z480" s="481"/>
      <c r="AA480" s="3"/>
      <c r="AB480" s="2"/>
      <c r="AC480" s="2"/>
      <c r="AD480" s="2"/>
      <c r="AE480" s="2"/>
      <c r="AF480" s="2"/>
      <c r="AG480" s="2"/>
    </row>
    <row r="481" ht="15.75" customHeight="1">
      <c r="A481" s="2"/>
      <c r="B481" s="462"/>
      <c r="C481" s="3"/>
      <c r="D481" s="463"/>
      <c r="E481" s="91"/>
      <c r="F481" s="91"/>
      <c r="G481" s="91"/>
      <c r="H481" s="91"/>
      <c r="I481" s="91"/>
      <c r="J481" s="91"/>
      <c r="K481" s="91"/>
      <c r="L481" s="91"/>
      <c r="M481" s="91"/>
      <c r="N481" s="91"/>
      <c r="O481" s="91"/>
      <c r="P481" s="91"/>
      <c r="Q481" s="91"/>
      <c r="R481" s="91"/>
      <c r="S481" s="91"/>
      <c r="T481" s="91"/>
      <c r="U481" s="91"/>
      <c r="V481" s="91"/>
      <c r="W481" s="481"/>
      <c r="X481" s="481"/>
      <c r="Y481" s="481"/>
      <c r="Z481" s="481"/>
      <c r="AA481" s="3"/>
      <c r="AB481" s="2"/>
      <c r="AC481" s="2"/>
      <c r="AD481" s="2"/>
      <c r="AE481" s="2"/>
      <c r="AF481" s="2"/>
      <c r="AG481" s="2"/>
    </row>
    <row r="482" ht="15.75" customHeight="1">
      <c r="A482" s="2"/>
      <c r="B482" s="462"/>
      <c r="C482" s="3"/>
      <c r="D482" s="463"/>
      <c r="E482" s="91"/>
      <c r="F482" s="91"/>
      <c r="G482" s="91"/>
      <c r="H482" s="91"/>
      <c r="I482" s="91"/>
      <c r="J482" s="91"/>
      <c r="K482" s="91"/>
      <c r="L482" s="91"/>
      <c r="M482" s="91"/>
      <c r="N482" s="91"/>
      <c r="O482" s="91"/>
      <c r="P482" s="91"/>
      <c r="Q482" s="91"/>
      <c r="R482" s="91"/>
      <c r="S482" s="91"/>
      <c r="T482" s="91"/>
      <c r="U482" s="91"/>
      <c r="V482" s="91"/>
      <c r="W482" s="481"/>
      <c r="X482" s="481"/>
      <c r="Y482" s="481"/>
      <c r="Z482" s="481"/>
      <c r="AA482" s="3"/>
      <c r="AB482" s="2"/>
      <c r="AC482" s="2"/>
      <c r="AD482" s="2"/>
      <c r="AE482" s="2"/>
      <c r="AF482" s="2"/>
      <c r="AG482" s="2"/>
    </row>
    <row r="483" ht="15.75" customHeight="1">
      <c r="A483" s="2"/>
      <c r="B483" s="462"/>
      <c r="C483" s="3"/>
      <c r="D483" s="463"/>
      <c r="E483" s="91"/>
      <c r="F483" s="91"/>
      <c r="G483" s="91"/>
      <c r="H483" s="91"/>
      <c r="I483" s="91"/>
      <c r="J483" s="91"/>
      <c r="K483" s="91"/>
      <c r="L483" s="91"/>
      <c r="M483" s="91"/>
      <c r="N483" s="91"/>
      <c r="O483" s="91"/>
      <c r="P483" s="91"/>
      <c r="Q483" s="91"/>
      <c r="R483" s="91"/>
      <c r="S483" s="91"/>
      <c r="T483" s="91"/>
      <c r="U483" s="91"/>
      <c r="V483" s="91"/>
      <c r="W483" s="481"/>
      <c r="X483" s="481"/>
      <c r="Y483" s="481"/>
      <c r="Z483" s="481"/>
      <c r="AA483" s="3"/>
      <c r="AB483" s="2"/>
      <c r="AC483" s="2"/>
      <c r="AD483" s="2"/>
      <c r="AE483" s="2"/>
      <c r="AF483" s="2"/>
      <c r="AG483" s="2"/>
    </row>
    <row r="484" ht="15.75" customHeight="1">
      <c r="A484" s="2"/>
      <c r="B484" s="2"/>
      <c r="C484" s="3"/>
      <c r="D484" s="463"/>
      <c r="E484" s="91"/>
      <c r="F484" s="91"/>
      <c r="G484" s="91"/>
      <c r="H484" s="91"/>
      <c r="I484" s="91"/>
      <c r="J484" s="91"/>
      <c r="K484" s="91"/>
      <c r="L484" s="91"/>
      <c r="M484" s="91"/>
      <c r="N484" s="91"/>
      <c r="O484" s="91"/>
      <c r="P484" s="91"/>
      <c r="Q484" s="91"/>
      <c r="R484" s="91"/>
      <c r="S484" s="91"/>
      <c r="T484" s="91"/>
      <c r="U484" s="91"/>
      <c r="V484" s="91"/>
      <c r="W484" s="481"/>
      <c r="X484" s="481"/>
      <c r="Y484" s="481"/>
      <c r="Z484" s="481"/>
      <c r="AA484" s="3"/>
      <c r="AB484" s="2"/>
      <c r="AC484" s="2"/>
      <c r="AD484" s="2"/>
      <c r="AE484" s="2"/>
      <c r="AF484" s="2"/>
      <c r="AG484" s="2"/>
    </row>
    <row r="485" ht="15.75" customHeight="1">
      <c r="A485" s="2"/>
      <c r="B485" s="2"/>
      <c r="C485" s="3"/>
      <c r="D485" s="463"/>
      <c r="E485" s="91"/>
      <c r="F485" s="91"/>
      <c r="G485" s="91"/>
      <c r="H485" s="91"/>
      <c r="I485" s="91"/>
      <c r="J485" s="91"/>
      <c r="K485" s="91"/>
      <c r="L485" s="91"/>
      <c r="M485" s="91"/>
      <c r="N485" s="91"/>
      <c r="O485" s="91"/>
      <c r="P485" s="91"/>
      <c r="Q485" s="91"/>
      <c r="R485" s="91"/>
      <c r="S485" s="91"/>
      <c r="T485" s="91"/>
      <c r="U485" s="91"/>
      <c r="V485" s="91"/>
      <c r="W485" s="481"/>
      <c r="X485" s="481"/>
      <c r="Y485" s="481"/>
      <c r="Z485" s="481"/>
      <c r="AA485" s="3"/>
      <c r="AB485" s="2"/>
      <c r="AC485" s="2"/>
      <c r="AD485" s="2"/>
      <c r="AE485" s="2"/>
      <c r="AF485" s="2"/>
      <c r="AG485" s="2"/>
    </row>
    <row r="486" ht="15.75" customHeight="1">
      <c r="A486" s="2"/>
      <c r="B486" s="2"/>
      <c r="C486" s="3"/>
      <c r="D486" s="463"/>
      <c r="E486" s="91"/>
      <c r="F486" s="91"/>
      <c r="G486" s="91"/>
      <c r="H486" s="91"/>
      <c r="I486" s="91"/>
      <c r="J486" s="91"/>
      <c r="K486" s="91"/>
      <c r="L486" s="91"/>
      <c r="M486" s="91"/>
      <c r="N486" s="91"/>
      <c r="O486" s="91"/>
      <c r="P486" s="91"/>
      <c r="Q486" s="91"/>
      <c r="R486" s="91"/>
      <c r="S486" s="91"/>
      <c r="T486" s="91"/>
      <c r="U486" s="91"/>
      <c r="V486" s="91"/>
      <c r="W486" s="481"/>
      <c r="X486" s="481"/>
      <c r="Y486" s="481"/>
      <c r="Z486" s="481"/>
      <c r="AA486" s="3"/>
      <c r="AB486" s="2"/>
      <c r="AC486" s="2"/>
      <c r="AD486" s="2"/>
      <c r="AE486" s="2"/>
      <c r="AF486" s="2"/>
      <c r="AG486" s="2"/>
    </row>
    <row r="487" ht="15.75" customHeight="1">
      <c r="A487" s="2"/>
      <c r="B487" s="2"/>
      <c r="C487" s="3"/>
      <c r="D487" s="463"/>
      <c r="E487" s="91"/>
      <c r="F487" s="91"/>
      <c r="G487" s="91"/>
      <c r="H487" s="91"/>
      <c r="I487" s="91"/>
      <c r="J487" s="91"/>
      <c r="K487" s="91"/>
      <c r="L487" s="91"/>
      <c r="M487" s="91"/>
      <c r="N487" s="91"/>
      <c r="O487" s="91"/>
      <c r="P487" s="91"/>
      <c r="Q487" s="91"/>
      <c r="R487" s="91"/>
      <c r="S487" s="91"/>
      <c r="T487" s="91"/>
      <c r="U487" s="91"/>
      <c r="V487" s="91"/>
      <c r="W487" s="481"/>
      <c r="X487" s="481"/>
      <c r="Y487" s="481"/>
      <c r="Z487" s="481"/>
      <c r="AA487" s="3"/>
      <c r="AB487" s="2"/>
      <c r="AC487" s="2"/>
      <c r="AD487" s="2"/>
      <c r="AE487" s="2"/>
      <c r="AF487" s="2"/>
      <c r="AG487" s="2"/>
    </row>
    <row r="488" ht="15.75" customHeight="1">
      <c r="A488" s="2"/>
      <c r="B488" s="2"/>
      <c r="C488" s="3"/>
      <c r="D488" s="463"/>
      <c r="E488" s="91"/>
      <c r="F488" s="91"/>
      <c r="G488" s="91"/>
      <c r="H488" s="91"/>
      <c r="I488" s="91"/>
      <c r="J488" s="91"/>
      <c r="K488" s="91"/>
      <c r="L488" s="91"/>
      <c r="M488" s="91"/>
      <c r="N488" s="91"/>
      <c r="O488" s="91"/>
      <c r="P488" s="91"/>
      <c r="Q488" s="91"/>
      <c r="R488" s="91"/>
      <c r="S488" s="91"/>
      <c r="T488" s="91"/>
      <c r="U488" s="91"/>
      <c r="V488" s="91"/>
      <c r="W488" s="481"/>
      <c r="X488" s="481"/>
      <c r="Y488" s="481"/>
      <c r="Z488" s="481"/>
      <c r="AA488" s="3"/>
      <c r="AB488" s="2"/>
      <c r="AC488" s="2"/>
      <c r="AD488" s="2"/>
      <c r="AE488" s="2"/>
      <c r="AF488" s="2"/>
      <c r="AG488" s="2"/>
    </row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autoFilter ref="$A$1:$AG$488"/>
  <mergeCells count="16">
    <mergeCell ref="K8:M8"/>
    <mergeCell ref="N8:P8"/>
    <mergeCell ref="A139:D139"/>
    <mergeCell ref="A207:D207"/>
    <mergeCell ref="A282:C282"/>
    <mergeCell ref="A283:C283"/>
    <mergeCell ref="Q8:S8"/>
    <mergeCell ref="T8:V8"/>
    <mergeCell ref="A1:E1"/>
    <mergeCell ref="E7:J7"/>
    <mergeCell ref="K7:P7"/>
    <mergeCell ref="Q7:V7"/>
    <mergeCell ref="W7:Z7"/>
    <mergeCell ref="E8:G8"/>
    <mergeCell ref="H8:J8"/>
    <mergeCell ref="Y8:Z8"/>
  </mergeCells>
  <printOptions/>
  <pageMargins bottom="0.75" footer="0.0" header="0.0" left="0.7" right="0.7" top="0.75"/>
  <pageSetup fitToHeight="0" paperSize="9"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2.63" defaultRowHeight="15.0"/>
  <cols>
    <col customWidth="1" hidden="1" min="1" max="1" width="12.88"/>
    <col customWidth="1" min="2" max="2" width="10.38"/>
    <col customWidth="1" min="3" max="3" width="40.13"/>
    <col customWidth="1" min="4" max="4" width="10.63"/>
    <col customWidth="1" min="5" max="5" width="39.25"/>
    <col customWidth="1" min="6" max="6" width="9.88"/>
    <col customWidth="1" min="7" max="7" width="22.88"/>
    <col customWidth="1" min="8" max="8" width="30.75"/>
    <col customWidth="1" min="9" max="9" width="10.5"/>
    <col customWidth="1" min="10" max="10" width="29.25"/>
    <col customWidth="1" min="11" max="26" width="6.75"/>
  </cols>
  <sheetData>
    <row r="1" ht="14.25" customHeight="1">
      <c r="A1" s="482"/>
      <c r="B1" s="482"/>
      <c r="C1" s="483"/>
      <c r="D1" s="484"/>
      <c r="E1" s="483"/>
      <c r="F1" s="484"/>
      <c r="G1" s="483"/>
      <c r="H1" s="482"/>
      <c r="I1" s="7"/>
      <c r="J1" s="485" t="s">
        <v>542</v>
      </c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</row>
    <row r="2" ht="14.25" customHeight="1">
      <c r="A2" s="482"/>
      <c r="B2" s="482"/>
      <c r="C2" s="483"/>
      <c r="D2" s="484"/>
      <c r="E2" s="483"/>
      <c r="F2" s="484"/>
      <c r="G2" s="483"/>
      <c r="H2" s="486" t="s">
        <v>543</v>
      </c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</row>
    <row r="3" ht="14.25" customHeight="1">
      <c r="A3" s="482"/>
      <c r="B3" s="482"/>
      <c r="C3" s="483"/>
      <c r="D3" s="484"/>
      <c r="E3" s="483"/>
      <c r="F3" s="484"/>
      <c r="G3" s="483"/>
      <c r="H3" s="486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</row>
    <row r="4" ht="14.25" customHeight="1">
      <c r="A4" s="482"/>
      <c r="B4" s="482"/>
      <c r="C4" s="483"/>
      <c r="D4" s="484"/>
      <c r="E4" s="483"/>
      <c r="F4" s="484"/>
      <c r="G4" s="483"/>
      <c r="H4" s="482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</row>
    <row r="5" ht="14.25" customHeight="1">
      <c r="A5" s="482"/>
      <c r="B5" s="487" t="s">
        <v>544</v>
      </c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</row>
    <row r="6">
      <c r="A6" s="482"/>
      <c r="B6" s="487" t="s">
        <v>545</v>
      </c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>
      <c r="A7" s="482"/>
      <c r="B7" s="488" t="s">
        <v>546</v>
      </c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</row>
    <row r="8">
      <c r="A8" s="482"/>
      <c r="B8" s="487" t="s">
        <v>547</v>
      </c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</row>
    <row r="9" ht="14.25" customHeight="1">
      <c r="A9" s="482"/>
      <c r="B9" s="482"/>
      <c r="C9" s="483"/>
      <c r="D9" s="484"/>
      <c r="E9" s="483"/>
      <c r="F9" s="484"/>
      <c r="G9" s="483"/>
      <c r="H9" s="482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</row>
    <row r="10" ht="30.0" customHeight="1">
      <c r="A10" s="25"/>
      <c r="B10" s="489" t="s">
        <v>548</v>
      </c>
      <c r="C10" s="490"/>
      <c r="D10" s="491"/>
      <c r="E10" s="492" t="s">
        <v>549</v>
      </c>
      <c r="F10" s="490"/>
      <c r="G10" s="490"/>
      <c r="H10" s="490"/>
      <c r="I10" s="490"/>
      <c r="J10" s="491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</row>
    <row r="11" ht="64.5" customHeight="1">
      <c r="A11" s="493" t="s">
        <v>550</v>
      </c>
      <c r="B11" s="493" t="s">
        <v>551</v>
      </c>
      <c r="C11" s="494" t="s">
        <v>51</v>
      </c>
      <c r="D11" s="495" t="s">
        <v>552</v>
      </c>
      <c r="E11" s="493" t="s">
        <v>553</v>
      </c>
      <c r="F11" s="495" t="s">
        <v>552</v>
      </c>
      <c r="G11" s="494" t="s">
        <v>554</v>
      </c>
      <c r="H11" s="493" t="s">
        <v>555</v>
      </c>
      <c r="I11" s="493" t="s">
        <v>556</v>
      </c>
      <c r="J11" s="493" t="s">
        <v>557</v>
      </c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</row>
    <row r="12" ht="60.0" customHeight="1">
      <c r="A12" s="496"/>
      <c r="B12" s="496" t="s">
        <v>558</v>
      </c>
      <c r="C12" s="496" t="s">
        <v>559</v>
      </c>
      <c r="D12" s="497">
        <v>25000.0</v>
      </c>
      <c r="E12" s="496" t="s">
        <v>560</v>
      </c>
      <c r="F12" s="497">
        <v>25000.0</v>
      </c>
      <c r="G12" s="496" t="s">
        <v>561</v>
      </c>
      <c r="H12" s="496" t="s">
        <v>562</v>
      </c>
      <c r="I12" s="498">
        <f>12500+2437.5</f>
        <v>14937.5</v>
      </c>
      <c r="J12" s="499" t="s">
        <v>563</v>
      </c>
      <c r="K12" s="500"/>
      <c r="L12" s="500"/>
      <c r="M12" s="500"/>
      <c r="N12" s="500"/>
      <c r="O12" s="500"/>
      <c r="P12" s="500"/>
      <c r="Q12" s="500"/>
      <c r="R12" s="500"/>
      <c r="S12" s="500"/>
      <c r="T12" s="500"/>
      <c r="U12" s="500"/>
      <c r="V12" s="500"/>
      <c r="W12" s="500"/>
      <c r="X12" s="500"/>
      <c r="Y12" s="500"/>
      <c r="Z12" s="500"/>
    </row>
    <row r="13" ht="60.0" customHeight="1">
      <c r="A13" s="501"/>
      <c r="B13" s="496" t="s">
        <v>564</v>
      </c>
      <c r="C13" s="496" t="s">
        <v>565</v>
      </c>
      <c r="D13" s="497">
        <v>23000.0</v>
      </c>
      <c r="E13" s="496" t="s">
        <v>566</v>
      </c>
      <c r="F13" s="497">
        <v>23000.0</v>
      </c>
      <c r="G13" s="496" t="s">
        <v>567</v>
      </c>
      <c r="H13" s="496" t="s">
        <v>568</v>
      </c>
      <c r="I13" s="498">
        <f>11500+2242.5</f>
        <v>13742.5</v>
      </c>
      <c r="J13" s="499" t="s">
        <v>569</v>
      </c>
      <c r="K13" s="502"/>
      <c r="L13" s="502"/>
      <c r="M13" s="502"/>
      <c r="N13" s="502"/>
      <c r="O13" s="502"/>
      <c r="P13" s="502"/>
      <c r="Q13" s="502"/>
      <c r="R13" s="502"/>
      <c r="S13" s="502"/>
      <c r="T13" s="502"/>
      <c r="U13" s="502"/>
      <c r="V13" s="502"/>
      <c r="W13" s="502"/>
      <c r="X13" s="502"/>
      <c r="Y13" s="502"/>
      <c r="Z13" s="502"/>
    </row>
    <row r="14" ht="60.0" customHeight="1">
      <c r="A14" s="501"/>
      <c r="B14" s="496" t="s">
        <v>570</v>
      </c>
      <c r="C14" s="496" t="s">
        <v>571</v>
      </c>
      <c r="D14" s="497">
        <v>20000.0</v>
      </c>
      <c r="E14" s="496" t="s">
        <v>572</v>
      </c>
      <c r="F14" s="497">
        <v>20000.0</v>
      </c>
      <c r="G14" s="496" t="s">
        <v>573</v>
      </c>
      <c r="H14" s="496" t="s">
        <v>574</v>
      </c>
      <c r="I14" s="498">
        <f t="shared" ref="I14:I15" si="1">10000+1950</f>
        <v>11950</v>
      </c>
      <c r="J14" s="499" t="s">
        <v>575</v>
      </c>
      <c r="K14" s="502"/>
      <c r="L14" s="502"/>
      <c r="M14" s="502"/>
      <c r="N14" s="502"/>
      <c r="O14" s="502"/>
      <c r="P14" s="502"/>
      <c r="Q14" s="502"/>
      <c r="R14" s="502"/>
      <c r="S14" s="502"/>
      <c r="T14" s="502"/>
      <c r="U14" s="502"/>
      <c r="V14" s="502"/>
      <c r="W14" s="502"/>
      <c r="X14" s="502"/>
      <c r="Y14" s="502"/>
      <c r="Z14" s="502"/>
    </row>
    <row r="15" ht="60.0" customHeight="1">
      <c r="A15" s="501"/>
      <c r="B15" s="496" t="s">
        <v>576</v>
      </c>
      <c r="C15" s="496" t="s">
        <v>577</v>
      </c>
      <c r="D15" s="497">
        <v>20000.0</v>
      </c>
      <c r="E15" s="496" t="s">
        <v>578</v>
      </c>
      <c r="F15" s="497">
        <v>20000.0</v>
      </c>
      <c r="G15" s="496" t="s">
        <v>579</v>
      </c>
      <c r="H15" s="496" t="s">
        <v>580</v>
      </c>
      <c r="I15" s="498">
        <f t="shared" si="1"/>
        <v>11950</v>
      </c>
      <c r="J15" s="499" t="s">
        <v>581</v>
      </c>
      <c r="K15" s="502"/>
      <c r="L15" s="502"/>
      <c r="M15" s="502"/>
      <c r="N15" s="502"/>
      <c r="O15" s="502"/>
      <c r="P15" s="502"/>
      <c r="Q15" s="502"/>
      <c r="R15" s="502"/>
      <c r="S15" s="502"/>
      <c r="T15" s="502"/>
      <c r="U15" s="502"/>
      <c r="V15" s="502"/>
      <c r="W15" s="502"/>
      <c r="X15" s="502"/>
      <c r="Y15" s="502"/>
      <c r="Z15" s="502"/>
    </row>
    <row r="16" ht="60.0" customHeight="1">
      <c r="A16" s="501"/>
      <c r="B16" s="496" t="s">
        <v>582</v>
      </c>
      <c r="C16" s="496" t="s">
        <v>583</v>
      </c>
      <c r="D16" s="497">
        <v>15000.0</v>
      </c>
      <c r="E16" s="496" t="s">
        <v>584</v>
      </c>
      <c r="F16" s="497">
        <v>15000.0</v>
      </c>
      <c r="G16" s="496" t="s">
        <v>585</v>
      </c>
      <c r="H16" s="496" t="s">
        <v>586</v>
      </c>
      <c r="I16" s="498">
        <f>7500+1462.5</f>
        <v>8962.5</v>
      </c>
      <c r="J16" s="499" t="s">
        <v>587</v>
      </c>
      <c r="K16" s="502"/>
      <c r="L16" s="502"/>
      <c r="M16" s="502"/>
      <c r="N16" s="502"/>
      <c r="O16" s="502"/>
      <c r="P16" s="502"/>
      <c r="Q16" s="502"/>
      <c r="R16" s="502"/>
      <c r="S16" s="502"/>
      <c r="T16" s="502"/>
      <c r="U16" s="502"/>
      <c r="V16" s="502"/>
      <c r="W16" s="502"/>
      <c r="X16" s="502"/>
      <c r="Y16" s="502"/>
      <c r="Z16" s="502"/>
    </row>
    <row r="17" ht="60.0" customHeight="1">
      <c r="A17" s="501"/>
      <c r="B17" s="496" t="s">
        <v>588</v>
      </c>
      <c r="C17" s="496" t="s">
        <v>589</v>
      </c>
      <c r="D17" s="497">
        <v>18000.0</v>
      </c>
      <c r="E17" s="496" t="s">
        <v>590</v>
      </c>
      <c r="F17" s="497">
        <v>18000.0</v>
      </c>
      <c r="G17" s="496" t="s">
        <v>591</v>
      </c>
      <c r="H17" s="496" t="s">
        <v>592</v>
      </c>
      <c r="I17" s="498">
        <f>9000+1755</f>
        <v>10755</v>
      </c>
      <c r="J17" s="499" t="s">
        <v>593</v>
      </c>
      <c r="K17" s="502"/>
      <c r="L17" s="502"/>
      <c r="M17" s="502"/>
      <c r="N17" s="502"/>
      <c r="O17" s="502"/>
      <c r="P17" s="502"/>
      <c r="Q17" s="502"/>
      <c r="R17" s="502"/>
      <c r="S17" s="502"/>
      <c r="T17" s="502"/>
      <c r="U17" s="502"/>
      <c r="V17" s="502"/>
      <c r="W17" s="502"/>
      <c r="X17" s="502"/>
      <c r="Y17" s="502"/>
      <c r="Z17" s="502"/>
    </row>
    <row r="18" ht="60.0" customHeight="1">
      <c r="A18" s="501"/>
      <c r="B18" s="496" t="s">
        <v>594</v>
      </c>
      <c r="C18" s="496" t="s">
        <v>595</v>
      </c>
      <c r="D18" s="497">
        <v>13200.0</v>
      </c>
      <c r="E18" s="496" t="s">
        <v>596</v>
      </c>
      <c r="F18" s="497">
        <v>13200.0</v>
      </c>
      <c r="G18" s="496" t="s">
        <v>597</v>
      </c>
      <c r="H18" s="496" t="s">
        <v>598</v>
      </c>
      <c r="I18" s="498">
        <f t="shared" ref="I18:I20" si="2">6600+1287</f>
        <v>7887</v>
      </c>
      <c r="J18" s="499" t="s">
        <v>599</v>
      </c>
      <c r="K18" s="502"/>
      <c r="L18" s="502"/>
      <c r="M18" s="502"/>
      <c r="N18" s="502"/>
      <c r="O18" s="502"/>
      <c r="P18" s="502"/>
      <c r="Q18" s="502"/>
      <c r="R18" s="502"/>
      <c r="S18" s="502"/>
      <c r="T18" s="502"/>
      <c r="U18" s="502"/>
      <c r="V18" s="502"/>
      <c r="W18" s="502"/>
      <c r="X18" s="502"/>
      <c r="Y18" s="502"/>
      <c r="Z18" s="502"/>
    </row>
    <row r="19" ht="60.0" customHeight="1">
      <c r="A19" s="501"/>
      <c r="B19" s="496" t="s">
        <v>600</v>
      </c>
      <c r="C19" s="496" t="s">
        <v>601</v>
      </c>
      <c r="D19" s="497">
        <v>13200.0</v>
      </c>
      <c r="E19" s="496" t="s">
        <v>602</v>
      </c>
      <c r="F19" s="497">
        <v>13200.0</v>
      </c>
      <c r="G19" s="496" t="s">
        <v>603</v>
      </c>
      <c r="H19" s="496" t="s">
        <v>604</v>
      </c>
      <c r="I19" s="498">
        <f t="shared" si="2"/>
        <v>7887</v>
      </c>
      <c r="J19" s="499" t="s">
        <v>605</v>
      </c>
      <c r="K19" s="502"/>
      <c r="L19" s="502"/>
      <c r="M19" s="502"/>
      <c r="N19" s="502"/>
      <c r="O19" s="502"/>
      <c r="P19" s="502"/>
      <c r="Q19" s="502"/>
      <c r="R19" s="502"/>
      <c r="S19" s="502"/>
      <c r="T19" s="502"/>
      <c r="U19" s="502"/>
      <c r="V19" s="502"/>
      <c r="W19" s="502"/>
      <c r="X19" s="502"/>
      <c r="Y19" s="502"/>
      <c r="Z19" s="502"/>
    </row>
    <row r="20" ht="60.0" customHeight="1">
      <c r="A20" s="501"/>
      <c r="B20" s="496" t="s">
        <v>606</v>
      </c>
      <c r="C20" s="496" t="s">
        <v>607</v>
      </c>
      <c r="D20" s="497">
        <v>13200.0</v>
      </c>
      <c r="E20" s="496" t="s">
        <v>608</v>
      </c>
      <c r="F20" s="497">
        <v>13200.0</v>
      </c>
      <c r="G20" s="496" t="s">
        <v>609</v>
      </c>
      <c r="H20" s="496" t="s">
        <v>610</v>
      </c>
      <c r="I20" s="498">
        <f t="shared" si="2"/>
        <v>7887</v>
      </c>
      <c r="J20" s="499" t="s">
        <v>611</v>
      </c>
      <c r="K20" s="502"/>
      <c r="L20" s="502"/>
      <c r="M20" s="502"/>
      <c r="N20" s="502"/>
      <c r="O20" s="502"/>
      <c r="P20" s="502"/>
      <c r="Q20" s="502"/>
      <c r="R20" s="502"/>
      <c r="S20" s="502"/>
      <c r="T20" s="502"/>
      <c r="U20" s="502"/>
      <c r="V20" s="502"/>
      <c r="W20" s="502"/>
      <c r="X20" s="502"/>
      <c r="Y20" s="502"/>
      <c r="Z20" s="502"/>
    </row>
    <row r="21" ht="60.0" customHeight="1">
      <c r="A21" s="501"/>
      <c r="B21" s="496" t="s">
        <v>612</v>
      </c>
      <c r="C21" s="496" t="s">
        <v>613</v>
      </c>
      <c r="D21" s="497">
        <v>18000.0</v>
      </c>
      <c r="E21" s="496" t="s">
        <v>614</v>
      </c>
      <c r="F21" s="497">
        <v>18000.0</v>
      </c>
      <c r="G21" s="496" t="s">
        <v>615</v>
      </c>
      <c r="H21" s="496" t="s">
        <v>562</v>
      </c>
      <c r="I21" s="498">
        <f t="shared" ref="I21:I22" si="3">9000+1755</f>
        <v>10755</v>
      </c>
      <c r="J21" s="499" t="s">
        <v>616</v>
      </c>
      <c r="K21" s="502"/>
      <c r="L21" s="502"/>
      <c r="M21" s="502"/>
      <c r="N21" s="502"/>
      <c r="O21" s="502"/>
      <c r="P21" s="502"/>
      <c r="Q21" s="502"/>
      <c r="R21" s="502"/>
      <c r="S21" s="502"/>
      <c r="T21" s="502"/>
      <c r="U21" s="502"/>
      <c r="V21" s="502"/>
      <c r="W21" s="502"/>
      <c r="X21" s="502"/>
      <c r="Y21" s="502"/>
      <c r="Z21" s="502"/>
    </row>
    <row r="22" ht="60.0" customHeight="1">
      <c r="A22" s="501"/>
      <c r="B22" s="496" t="s">
        <v>617</v>
      </c>
      <c r="C22" s="496" t="s">
        <v>618</v>
      </c>
      <c r="D22" s="497">
        <v>18000.0</v>
      </c>
      <c r="E22" s="496" t="s">
        <v>619</v>
      </c>
      <c r="F22" s="497">
        <v>18000.0</v>
      </c>
      <c r="G22" s="496" t="s">
        <v>620</v>
      </c>
      <c r="H22" s="496" t="s">
        <v>562</v>
      </c>
      <c r="I22" s="498">
        <f t="shared" si="3"/>
        <v>10755</v>
      </c>
      <c r="J22" s="499" t="s">
        <v>621</v>
      </c>
      <c r="K22" s="502"/>
      <c r="L22" s="502"/>
      <c r="M22" s="502"/>
      <c r="N22" s="502"/>
      <c r="O22" s="502"/>
      <c r="P22" s="502"/>
      <c r="Q22" s="502"/>
      <c r="R22" s="502"/>
      <c r="S22" s="502"/>
      <c r="T22" s="502"/>
      <c r="U22" s="502"/>
      <c r="V22" s="502"/>
      <c r="W22" s="502"/>
      <c r="X22" s="502"/>
      <c r="Y22" s="502"/>
      <c r="Z22" s="502"/>
    </row>
    <row r="23" ht="60.0" customHeight="1">
      <c r="A23" s="501"/>
      <c r="B23" s="496" t="s">
        <v>622</v>
      </c>
      <c r="C23" s="496" t="s">
        <v>623</v>
      </c>
      <c r="D23" s="497">
        <v>43252.0</v>
      </c>
      <c r="E23" s="496" t="s">
        <v>624</v>
      </c>
      <c r="F23" s="497">
        <v>43252.0</v>
      </c>
      <c r="G23" s="496"/>
      <c r="H23" s="496"/>
      <c r="I23" s="498">
        <v>43252.0</v>
      </c>
      <c r="J23" s="496" t="s">
        <v>625</v>
      </c>
      <c r="K23" s="502"/>
      <c r="L23" s="502"/>
      <c r="M23" s="502"/>
      <c r="N23" s="502"/>
      <c r="O23" s="502"/>
      <c r="P23" s="502"/>
      <c r="Q23" s="502"/>
      <c r="R23" s="502"/>
      <c r="S23" s="502"/>
      <c r="T23" s="502"/>
      <c r="U23" s="502"/>
      <c r="V23" s="502"/>
      <c r="W23" s="502"/>
      <c r="X23" s="502"/>
      <c r="Y23" s="502"/>
      <c r="Z23" s="502"/>
    </row>
    <row r="24" ht="60.0" customHeight="1">
      <c r="A24" s="496"/>
      <c r="B24" s="496" t="s">
        <v>626</v>
      </c>
      <c r="C24" s="496" t="s">
        <v>627</v>
      </c>
      <c r="D24" s="497">
        <v>21541.0</v>
      </c>
      <c r="E24" s="496" t="s">
        <v>628</v>
      </c>
      <c r="F24" s="497">
        <v>21541.0</v>
      </c>
      <c r="G24" s="496" t="s">
        <v>629</v>
      </c>
      <c r="H24" s="496" t="s">
        <v>630</v>
      </c>
      <c r="I24" s="498">
        <f>F24</f>
        <v>21541</v>
      </c>
      <c r="J24" s="496" t="s">
        <v>631</v>
      </c>
      <c r="K24" s="500"/>
      <c r="L24" s="500"/>
      <c r="M24" s="500"/>
      <c r="N24" s="500"/>
      <c r="O24" s="500"/>
      <c r="P24" s="500"/>
      <c r="Q24" s="500"/>
      <c r="R24" s="500"/>
      <c r="S24" s="500"/>
      <c r="T24" s="500"/>
      <c r="U24" s="500"/>
      <c r="V24" s="500"/>
      <c r="W24" s="500"/>
      <c r="X24" s="500"/>
      <c r="Y24" s="500"/>
      <c r="Z24" s="500"/>
    </row>
    <row r="25" ht="60.0" customHeight="1">
      <c r="A25" s="496"/>
      <c r="B25" s="496" t="s">
        <v>632</v>
      </c>
      <c r="C25" s="496" t="s">
        <v>633</v>
      </c>
      <c r="D25" s="497">
        <v>7000.0</v>
      </c>
      <c r="E25" s="496" t="s">
        <v>634</v>
      </c>
      <c r="F25" s="497">
        <v>7000.0</v>
      </c>
      <c r="G25" s="496" t="s">
        <v>635</v>
      </c>
      <c r="H25" s="496" t="s">
        <v>636</v>
      </c>
      <c r="I25" s="498">
        <v>7000.0</v>
      </c>
      <c r="J25" s="496" t="s">
        <v>637</v>
      </c>
      <c r="K25" s="500"/>
      <c r="L25" s="500"/>
      <c r="M25" s="500"/>
      <c r="N25" s="500"/>
      <c r="O25" s="500"/>
      <c r="P25" s="500"/>
      <c r="Q25" s="500"/>
      <c r="R25" s="500"/>
      <c r="S25" s="500"/>
      <c r="T25" s="500"/>
      <c r="U25" s="500"/>
      <c r="V25" s="500"/>
      <c r="W25" s="500"/>
      <c r="X25" s="500"/>
      <c r="Y25" s="500"/>
      <c r="Z25" s="500"/>
    </row>
    <row r="26" ht="60.0" customHeight="1">
      <c r="A26" s="496"/>
      <c r="B26" s="496" t="s">
        <v>638</v>
      </c>
      <c r="C26" s="496" t="s">
        <v>205</v>
      </c>
      <c r="D26" s="497">
        <v>20000.0</v>
      </c>
      <c r="E26" s="496" t="s">
        <v>639</v>
      </c>
      <c r="F26" s="497">
        <v>20000.0</v>
      </c>
      <c r="G26" s="496" t="s">
        <v>640</v>
      </c>
      <c r="H26" s="496" t="s">
        <v>641</v>
      </c>
      <c r="I26" s="498">
        <v>20000.0</v>
      </c>
      <c r="J26" s="496" t="s">
        <v>642</v>
      </c>
      <c r="K26" s="500"/>
      <c r="L26" s="500"/>
      <c r="M26" s="500"/>
      <c r="N26" s="500"/>
      <c r="O26" s="500"/>
      <c r="P26" s="500"/>
      <c r="Q26" s="500"/>
      <c r="R26" s="500"/>
      <c r="S26" s="500"/>
      <c r="T26" s="500"/>
      <c r="U26" s="500"/>
      <c r="V26" s="500"/>
      <c r="W26" s="500"/>
      <c r="X26" s="500"/>
      <c r="Y26" s="500"/>
      <c r="Z26" s="500"/>
    </row>
    <row r="27" ht="60.0" customHeight="1">
      <c r="A27" s="496"/>
      <c r="B27" s="496" t="s">
        <v>643</v>
      </c>
      <c r="C27" s="496" t="s">
        <v>644</v>
      </c>
      <c r="D27" s="497">
        <v>248980.0</v>
      </c>
      <c r="E27" s="496" t="s">
        <v>645</v>
      </c>
      <c r="F27" s="497">
        <v>248980.0</v>
      </c>
      <c r="G27" s="496" t="s">
        <v>646</v>
      </c>
      <c r="H27" s="496" t="s">
        <v>647</v>
      </c>
      <c r="I27" s="498">
        <f>80000+168980</f>
        <v>248980</v>
      </c>
      <c r="J27" s="496" t="s">
        <v>648</v>
      </c>
      <c r="K27" s="500"/>
      <c r="L27" s="500"/>
      <c r="M27" s="500"/>
      <c r="N27" s="500"/>
      <c r="O27" s="500"/>
      <c r="P27" s="500"/>
      <c r="Q27" s="500"/>
      <c r="R27" s="500"/>
      <c r="S27" s="500"/>
      <c r="T27" s="500"/>
      <c r="U27" s="500"/>
      <c r="V27" s="500"/>
      <c r="W27" s="500"/>
      <c r="X27" s="500"/>
      <c r="Y27" s="500"/>
      <c r="Z27" s="500"/>
    </row>
    <row r="28" ht="60.0" customHeight="1">
      <c r="A28" s="496"/>
      <c r="B28" s="496" t="s">
        <v>649</v>
      </c>
      <c r="C28" s="496" t="s">
        <v>650</v>
      </c>
      <c r="D28" s="497">
        <v>20500.0</v>
      </c>
      <c r="E28" s="496" t="s">
        <v>651</v>
      </c>
      <c r="F28" s="497">
        <v>20500.0</v>
      </c>
      <c r="G28" s="496" t="s">
        <v>652</v>
      </c>
      <c r="H28" s="496" t="s">
        <v>653</v>
      </c>
      <c r="I28" s="498">
        <v>20500.0</v>
      </c>
      <c r="J28" s="496" t="s">
        <v>654</v>
      </c>
      <c r="K28" s="500"/>
      <c r="L28" s="500"/>
      <c r="M28" s="500"/>
      <c r="N28" s="500"/>
      <c r="O28" s="500"/>
      <c r="P28" s="500"/>
      <c r="Q28" s="500"/>
      <c r="R28" s="500"/>
      <c r="S28" s="500"/>
      <c r="T28" s="500"/>
      <c r="U28" s="500"/>
      <c r="V28" s="500"/>
      <c r="W28" s="500"/>
      <c r="X28" s="500"/>
      <c r="Y28" s="500"/>
      <c r="Z28" s="500"/>
    </row>
    <row r="29" ht="60.0" customHeight="1">
      <c r="A29" s="496"/>
      <c r="B29" s="496" t="s">
        <v>655</v>
      </c>
      <c r="C29" s="496" t="s">
        <v>656</v>
      </c>
      <c r="D29" s="497">
        <v>15000.0</v>
      </c>
      <c r="E29" s="496" t="s">
        <v>657</v>
      </c>
      <c r="F29" s="497">
        <v>15000.0</v>
      </c>
      <c r="G29" s="496" t="s">
        <v>658</v>
      </c>
      <c r="H29" s="496" t="s">
        <v>659</v>
      </c>
      <c r="I29" s="498">
        <v>15000.0</v>
      </c>
      <c r="J29" s="496" t="s">
        <v>660</v>
      </c>
      <c r="K29" s="500"/>
      <c r="L29" s="500"/>
      <c r="M29" s="500"/>
      <c r="N29" s="500"/>
      <c r="O29" s="500"/>
      <c r="P29" s="500"/>
      <c r="Q29" s="500"/>
      <c r="R29" s="500"/>
      <c r="S29" s="500"/>
      <c r="T29" s="500"/>
      <c r="U29" s="500"/>
      <c r="V29" s="500"/>
      <c r="W29" s="500"/>
      <c r="X29" s="500"/>
      <c r="Y29" s="500"/>
      <c r="Z29" s="500"/>
    </row>
    <row r="30" ht="60.0" customHeight="1">
      <c r="A30" s="496"/>
      <c r="B30" s="496" t="s">
        <v>655</v>
      </c>
      <c r="C30" s="496" t="s">
        <v>656</v>
      </c>
      <c r="D30" s="497">
        <v>28900.0</v>
      </c>
      <c r="E30" s="496" t="s">
        <v>661</v>
      </c>
      <c r="F30" s="497">
        <v>28900.0</v>
      </c>
      <c r="G30" s="496" t="s">
        <v>662</v>
      </c>
      <c r="H30" s="496" t="s">
        <v>663</v>
      </c>
      <c r="I30" s="498">
        <v>28900.0</v>
      </c>
      <c r="J30" s="496" t="s">
        <v>664</v>
      </c>
      <c r="K30" s="500"/>
      <c r="L30" s="500"/>
      <c r="M30" s="500"/>
      <c r="N30" s="500"/>
      <c r="O30" s="500"/>
      <c r="P30" s="500"/>
      <c r="Q30" s="500"/>
      <c r="R30" s="500"/>
      <c r="S30" s="500"/>
      <c r="T30" s="500"/>
      <c r="U30" s="500"/>
      <c r="V30" s="500"/>
      <c r="W30" s="500"/>
      <c r="X30" s="500"/>
      <c r="Y30" s="500"/>
      <c r="Z30" s="500"/>
    </row>
    <row r="31" ht="60.0" customHeight="1">
      <c r="A31" s="496"/>
      <c r="B31" s="496" t="s">
        <v>665</v>
      </c>
      <c r="C31" s="496" t="s">
        <v>666</v>
      </c>
      <c r="D31" s="497">
        <v>50000.0</v>
      </c>
      <c r="E31" s="496" t="s">
        <v>667</v>
      </c>
      <c r="F31" s="497">
        <v>50000.0</v>
      </c>
      <c r="G31" s="496" t="s">
        <v>668</v>
      </c>
      <c r="H31" s="496" t="s">
        <v>669</v>
      </c>
      <c r="I31" s="498">
        <v>30000.0</v>
      </c>
      <c r="J31" s="496" t="s">
        <v>670</v>
      </c>
      <c r="K31" s="500"/>
      <c r="L31" s="500"/>
      <c r="M31" s="500"/>
      <c r="N31" s="500"/>
      <c r="O31" s="500"/>
      <c r="P31" s="500"/>
      <c r="Q31" s="500"/>
      <c r="R31" s="500"/>
      <c r="S31" s="500"/>
      <c r="T31" s="500"/>
      <c r="U31" s="500"/>
      <c r="V31" s="500"/>
      <c r="W31" s="500"/>
      <c r="X31" s="500"/>
      <c r="Y31" s="500"/>
      <c r="Z31" s="500"/>
    </row>
    <row r="32" ht="60.0" customHeight="1">
      <c r="A32" s="496"/>
      <c r="B32" s="496" t="s">
        <v>671</v>
      </c>
      <c r="C32" s="496" t="s">
        <v>295</v>
      </c>
      <c r="D32" s="497">
        <v>90000.0</v>
      </c>
      <c r="E32" s="496" t="s">
        <v>672</v>
      </c>
      <c r="F32" s="497">
        <v>90000.0</v>
      </c>
      <c r="G32" s="496" t="s">
        <v>673</v>
      </c>
      <c r="H32" s="496" t="s">
        <v>669</v>
      </c>
      <c r="I32" s="498">
        <v>63000.0</v>
      </c>
      <c r="J32" s="496" t="s">
        <v>674</v>
      </c>
      <c r="K32" s="500"/>
      <c r="L32" s="500"/>
      <c r="M32" s="500"/>
      <c r="N32" s="500"/>
      <c r="O32" s="500"/>
      <c r="P32" s="500"/>
      <c r="Q32" s="500"/>
      <c r="R32" s="500"/>
      <c r="S32" s="500"/>
      <c r="T32" s="500"/>
      <c r="U32" s="500"/>
      <c r="V32" s="500"/>
      <c r="W32" s="500"/>
      <c r="X32" s="500"/>
      <c r="Y32" s="500"/>
      <c r="Z32" s="500"/>
    </row>
    <row r="33" ht="60.0" customHeight="1">
      <c r="A33" s="496"/>
      <c r="B33" s="496" t="s">
        <v>675</v>
      </c>
      <c r="C33" s="496" t="s">
        <v>676</v>
      </c>
      <c r="D33" s="497">
        <v>14138.38</v>
      </c>
      <c r="E33" s="496" t="s">
        <v>677</v>
      </c>
      <c r="F33" s="497">
        <v>14138.38</v>
      </c>
      <c r="G33" s="496" t="s">
        <v>678</v>
      </c>
      <c r="H33" s="496" t="s">
        <v>679</v>
      </c>
      <c r="I33" s="498">
        <v>14138.38</v>
      </c>
      <c r="J33" s="496" t="s">
        <v>680</v>
      </c>
      <c r="K33" s="500"/>
      <c r="L33" s="500"/>
      <c r="M33" s="500"/>
      <c r="N33" s="500"/>
      <c r="O33" s="500"/>
      <c r="P33" s="500"/>
      <c r="Q33" s="500"/>
      <c r="R33" s="500"/>
      <c r="S33" s="500"/>
      <c r="T33" s="500"/>
      <c r="U33" s="500"/>
      <c r="V33" s="500"/>
      <c r="W33" s="500"/>
      <c r="X33" s="500"/>
      <c r="Y33" s="500"/>
      <c r="Z33" s="500"/>
    </row>
    <row r="34" ht="60.0" customHeight="1">
      <c r="A34" s="496"/>
      <c r="B34" s="496" t="s">
        <v>681</v>
      </c>
      <c r="C34" s="496" t="s">
        <v>310</v>
      </c>
      <c r="D34" s="497">
        <v>860.0</v>
      </c>
      <c r="E34" s="496" t="s">
        <v>682</v>
      </c>
      <c r="F34" s="497">
        <v>860.0</v>
      </c>
      <c r="G34" s="496" t="s">
        <v>683</v>
      </c>
      <c r="H34" s="496" t="s">
        <v>684</v>
      </c>
      <c r="I34" s="498">
        <v>860.0</v>
      </c>
      <c r="J34" s="496" t="s">
        <v>685</v>
      </c>
      <c r="K34" s="500"/>
      <c r="L34" s="500"/>
      <c r="M34" s="500"/>
      <c r="N34" s="500"/>
      <c r="O34" s="500"/>
      <c r="P34" s="500"/>
      <c r="Q34" s="500"/>
      <c r="R34" s="500"/>
      <c r="S34" s="500"/>
      <c r="T34" s="500"/>
      <c r="U34" s="500"/>
      <c r="V34" s="500"/>
      <c r="W34" s="500"/>
      <c r="X34" s="500"/>
      <c r="Y34" s="500"/>
      <c r="Z34" s="500"/>
    </row>
    <row r="35" ht="60.0" customHeight="1">
      <c r="A35" s="496"/>
      <c r="B35" s="496" t="s">
        <v>681</v>
      </c>
      <c r="C35" s="496" t="s">
        <v>310</v>
      </c>
      <c r="D35" s="497">
        <v>25520.0</v>
      </c>
      <c r="E35" s="496" t="s">
        <v>639</v>
      </c>
      <c r="F35" s="497">
        <v>25520.0</v>
      </c>
      <c r="G35" s="496" t="s">
        <v>686</v>
      </c>
      <c r="H35" s="496" t="s">
        <v>687</v>
      </c>
      <c r="I35" s="498">
        <v>25520.0</v>
      </c>
      <c r="J35" s="496" t="s">
        <v>688</v>
      </c>
      <c r="K35" s="500"/>
      <c r="L35" s="500"/>
      <c r="M35" s="500"/>
      <c r="N35" s="500"/>
      <c r="O35" s="500"/>
      <c r="P35" s="500"/>
      <c r="Q35" s="500"/>
      <c r="R35" s="500"/>
      <c r="S35" s="500"/>
      <c r="T35" s="500"/>
      <c r="U35" s="500"/>
      <c r="V35" s="500"/>
      <c r="W35" s="500"/>
      <c r="X35" s="500"/>
      <c r="Y35" s="500"/>
      <c r="Z35" s="500"/>
    </row>
    <row r="36" ht="60.0" customHeight="1">
      <c r="A36" s="496"/>
      <c r="B36" s="496" t="s">
        <v>689</v>
      </c>
      <c r="C36" s="496" t="s">
        <v>316</v>
      </c>
      <c r="D36" s="497">
        <v>6700.0</v>
      </c>
      <c r="E36" s="496" t="s">
        <v>690</v>
      </c>
      <c r="F36" s="497">
        <v>6700.0</v>
      </c>
      <c r="G36" s="496" t="s">
        <v>691</v>
      </c>
      <c r="H36" s="496" t="s">
        <v>692</v>
      </c>
      <c r="I36" s="498">
        <v>6700.0</v>
      </c>
      <c r="J36" s="496" t="s">
        <v>693</v>
      </c>
      <c r="K36" s="500"/>
      <c r="L36" s="500"/>
      <c r="M36" s="500"/>
      <c r="N36" s="500"/>
      <c r="O36" s="500"/>
      <c r="P36" s="500"/>
      <c r="Q36" s="500"/>
      <c r="R36" s="500"/>
      <c r="S36" s="500"/>
      <c r="T36" s="500"/>
      <c r="U36" s="500"/>
      <c r="V36" s="500"/>
      <c r="W36" s="500"/>
      <c r="X36" s="500"/>
      <c r="Y36" s="500"/>
      <c r="Z36" s="500"/>
    </row>
    <row r="37" ht="60.0" customHeight="1">
      <c r="A37" s="496"/>
      <c r="B37" s="496" t="s">
        <v>694</v>
      </c>
      <c r="C37" s="496" t="s">
        <v>316</v>
      </c>
      <c r="D37" s="497">
        <v>23259.6</v>
      </c>
      <c r="E37" s="496" t="s">
        <v>695</v>
      </c>
      <c r="F37" s="497">
        <v>23259.6</v>
      </c>
      <c r="G37" s="496" t="s">
        <v>696</v>
      </c>
      <c r="H37" s="496" t="s">
        <v>697</v>
      </c>
      <c r="I37" s="498">
        <v>23259.6</v>
      </c>
      <c r="J37" s="496" t="s">
        <v>698</v>
      </c>
      <c r="K37" s="500"/>
      <c r="L37" s="500"/>
      <c r="M37" s="500"/>
      <c r="N37" s="500"/>
      <c r="O37" s="500"/>
      <c r="P37" s="500"/>
      <c r="Q37" s="500"/>
      <c r="R37" s="500"/>
      <c r="S37" s="500"/>
      <c r="T37" s="500"/>
      <c r="U37" s="500"/>
      <c r="V37" s="500"/>
      <c r="W37" s="500"/>
      <c r="X37" s="500"/>
      <c r="Y37" s="500"/>
      <c r="Z37" s="500"/>
    </row>
    <row r="38" ht="60.0" customHeight="1">
      <c r="A38" s="496"/>
      <c r="B38" s="496" t="s">
        <v>699</v>
      </c>
      <c r="C38" s="496" t="s">
        <v>316</v>
      </c>
      <c r="D38" s="497">
        <v>23540.27</v>
      </c>
      <c r="E38" s="496" t="s">
        <v>690</v>
      </c>
      <c r="F38" s="497">
        <v>23540.27</v>
      </c>
      <c r="G38" s="496" t="s">
        <v>700</v>
      </c>
      <c r="H38" s="496" t="s">
        <v>701</v>
      </c>
      <c r="I38" s="497">
        <v>23540.27</v>
      </c>
      <c r="J38" s="496" t="s">
        <v>702</v>
      </c>
      <c r="K38" s="500"/>
      <c r="L38" s="500"/>
      <c r="M38" s="500"/>
      <c r="N38" s="500"/>
      <c r="O38" s="500"/>
      <c r="P38" s="500"/>
      <c r="Q38" s="500"/>
      <c r="R38" s="500"/>
      <c r="S38" s="500"/>
      <c r="T38" s="500"/>
      <c r="U38" s="500"/>
      <c r="V38" s="500"/>
      <c r="W38" s="500"/>
      <c r="X38" s="500"/>
      <c r="Y38" s="500"/>
      <c r="Z38" s="500"/>
    </row>
    <row r="39" ht="60.0" customHeight="1">
      <c r="A39" s="496"/>
      <c r="B39" s="496" t="s">
        <v>703</v>
      </c>
      <c r="C39" s="496" t="s">
        <v>316</v>
      </c>
      <c r="D39" s="497">
        <v>2500.0</v>
      </c>
      <c r="E39" s="496" t="s">
        <v>704</v>
      </c>
      <c r="F39" s="497">
        <v>2500.0</v>
      </c>
      <c r="G39" s="496" t="s">
        <v>705</v>
      </c>
      <c r="H39" s="496" t="s">
        <v>706</v>
      </c>
      <c r="I39" s="497">
        <v>2500.0</v>
      </c>
      <c r="J39" s="496" t="s">
        <v>707</v>
      </c>
      <c r="K39" s="500"/>
      <c r="L39" s="500"/>
      <c r="M39" s="500"/>
      <c r="N39" s="500"/>
      <c r="O39" s="500"/>
      <c r="P39" s="500"/>
      <c r="Q39" s="500"/>
      <c r="R39" s="500"/>
      <c r="S39" s="500"/>
      <c r="T39" s="500"/>
      <c r="U39" s="500"/>
      <c r="V39" s="500"/>
      <c r="W39" s="500"/>
      <c r="X39" s="500"/>
      <c r="Y39" s="500"/>
      <c r="Z39" s="500"/>
    </row>
    <row r="40" ht="60.0" customHeight="1">
      <c r="A40" s="496"/>
      <c r="B40" s="496" t="s">
        <v>708</v>
      </c>
      <c r="C40" s="496" t="s">
        <v>709</v>
      </c>
      <c r="D40" s="497">
        <v>16300.0</v>
      </c>
      <c r="E40" s="496" t="s">
        <v>710</v>
      </c>
      <c r="F40" s="497">
        <v>16300.0</v>
      </c>
      <c r="G40" s="496" t="s">
        <v>711</v>
      </c>
      <c r="H40" s="496" t="s">
        <v>669</v>
      </c>
      <c r="I40" s="498">
        <v>0.0</v>
      </c>
      <c r="J40" s="496"/>
      <c r="K40" s="500"/>
      <c r="L40" s="500"/>
      <c r="M40" s="500"/>
      <c r="N40" s="500"/>
      <c r="O40" s="500"/>
      <c r="P40" s="500"/>
      <c r="Q40" s="500"/>
      <c r="R40" s="500"/>
      <c r="S40" s="500"/>
      <c r="T40" s="500"/>
      <c r="U40" s="500"/>
      <c r="V40" s="500"/>
      <c r="W40" s="500"/>
      <c r="X40" s="500"/>
      <c r="Y40" s="500"/>
      <c r="Z40" s="500"/>
    </row>
    <row r="41" ht="60.0" customHeight="1">
      <c r="A41" s="496"/>
      <c r="B41" s="496" t="s">
        <v>712</v>
      </c>
      <c r="C41" s="496" t="s">
        <v>713</v>
      </c>
      <c r="D41" s="497">
        <v>95640.0</v>
      </c>
      <c r="E41" s="496" t="s">
        <v>714</v>
      </c>
      <c r="F41" s="497">
        <v>95640.0</v>
      </c>
      <c r="G41" s="496" t="s">
        <v>715</v>
      </c>
      <c r="H41" s="496" t="s">
        <v>716</v>
      </c>
      <c r="I41" s="498">
        <v>95640.0</v>
      </c>
      <c r="J41" s="496" t="s">
        <v>717</v>
      </c>
      <c r="K41" s="500"/>
      <c r="L41" s="500"/>
      <c r="M41" s="500"/>
      <c r="N41" s="500"/>
      <c r="O41" s="500"/>
      <c r="P41" s="500"/>
      <c r="Q41" s="500"/>
      <c r="R41" s="500"/>
      <c r="S41" s="500"/>
      <c r="T41" s="500"/>
      <c r="U41" s="500"/>
      <c r="V41" s="500"/>
      <c r="W41" s="500"/>
      <c r="X41" s="500"/>
      <c r="Y41" s="500"/>
      <c r="Z41" s="500"/>
    </row>
    <row r="42" ht="60.0" customHeight="1">
      <c r="A42" s="496"/>
      <c r="B42" s="496" t="s">
        <v>718</v>
      </c>
      <c r="C42" s="496" t="s">
        <v>379</v>
      </c>
      <c r="D42" s="497">
        <v>4300.0</v>
      </c>
      <c r="E42" s="496" t="s">
        <v>710</v>
      </c>
      <c r="F42" s="497">
        <v>4300.0</v>
      </c>
      <c r="G42" s="496" t="s">
        <v>719</v>
      </c>
      <c r="H42" s="496" t="s">
        <v>669</v>
      </c>
      <c r="I42" s="498">
        <v>0.0</v>
      </c>
      <c r="J42" s="496"/>
      <c r="K42" s="500"/>
      <c r="L42" s="500"/>
      <c r="M42" s="500"/>
      <c r="N42" s="500"/>
      <c r="O42" s="500"/>
      <c r="P42" s="500"/>
      <c r="Q42" s="500"/>
      <c r="R42" s="500"/>
      <c r="S42" s="500"/>
      <c r="T42" s="500"/>
      <c r="U42" s="500"/>
      <c r="V42" s="500"/>
      <c r="W42" s="500"/>
      <c r="X42" s="500"/>
      <c r="Y42" s="500"/>
      <c r="Z42" s="500"/>
    </row>
    <row r="43" ht="60.0" customHeight="1">
      <c r="A43" s="496"/>
      <c r="B43" s="496" t="s">
        <v>720</v>
      </c>
      <c r="C43" s="496" t="s">
        <v>721</v>
      </c>
      <c r="D43" s="497">
        <v>24000.0</v>
      </c>
      <c r="E43" s="496" t="s">
        <v>710</v>
      </c>
      <c r="F43" s="497">
        <v>24000.0</v>
      </c>
      <c r="G43" s="496" t="s">
        <v>722</v>
      </c>
      <c r="H43" s="496" t="s">
        <v>669</v>
      </c>
      <c r="I43" s="498">
        <v>24000.0</v>
      </c>
      <c r="J43" s="496" t="s">
        <v>723</v>
      </c>
      <c r="K43" s="500"/>
      <c r="L43" s="500"/>
      <c r="M43" s="500"/>
      <c r="N43" s="500"/>
      <c r="O43" s="500"/>
      <c r="P43" s="500"/>
      <c r="Q43" s="500"/>
      <c r="R43" s="500"/>
      <c r="S43" s="500"/>
      <c r="T43" s="500"/>
      <c r="U43" s="500"/>
      <c r="V43" s="500"/>
      <c r="W43" s="500"/>
      <c r="X43" s="500"/>
      <c r="Y43" s="500"/>
      <c r="Z43" s="500"/>
    </row>
    <row r="44" ht="60.0" customHeight="1">
      <c r="A44" s="496"/>
      <c r="B44" s="496" t="s">
        <v>724</v>
      </c>
      <c r="C44" s="496" t="s">
        <v>402</v>
      </c>
      <c r="D44" s="497">
        <v>40000.0</v>
      </c>
      <c r="E44" s="496" t="s">
        <v>725</v>
      </c>
      <c r="F44" s="497">
        <v>40000.0</v>
      </c>
      <c r="G44" s="496" t="s">
        <v>726</v>
      </c>
      <c r="H44" s="496" t="s">
        <v>727</v>
      </c>
      <c r="I44" s="498">
        <v>40000.0</v>
      </c>
      <c r="J44" s="496" t="s">
        <v>728</v>
      </c>
      <c r="K44" s="500"/>
      <c r="L44" s="500"/>
      <c r="M44" s="500"/>
      <c r="N44" s="500"/>
      <c r="O44" s="500"/>
      <c r="P44" s="500"/>
      <c r="Q44" s="500"/>
      <c r="R44" s="500"/>
      <c r="S44" s="500"/>
      <c r="T44" s="500"/>
      <c r="U44" s="500"/>
      <c r="V44" s="500"/>
      <c r="W44" s="500"/>
      <c r="X44" s="500"/>
      <c r="Y44" s="500"/>
      <c r="Z44" s="500"/>
    </row>
    <row r="45" ht="60.0" customHeight="1">
      <c r="A45" s="496"/>
      <c r="B45" s="496" t="s">
        <v>729</v>
      </c>
      <c r="C45" s="496" t="s">
        <v>403</v>
      </c>
      <c r="D45" s="497">
        <v>70000.0</v>
      </c>
      <c r="E45" s="496" t="s">
        <v>730</v>
      </c>
      <c r="F45" s="497">
        <v>70000.0</v>
      </c>
      <c r="G45" s="496" t="s">
        <v>731</v>
      </c>
      <c r="H45" s="496" t="s">
        <v>732</v>
      </c>
      <c r="I45" s="498">
        <v>70000.0</v>
      </c>
      <c r="J45" s="496" t="s">
        <v>733</v>
      </c>
      <c r="K45" s="500"/>
      <c r="L45" s="500"/>
      <c r="M45" s="500"/>
      <c r="N45" s="500"/>
      <c r="O45" s="500"/>
      <c r="P45" s="500"/>
      <c r="Q45" s="500"/>
      <c r="R45" s="500"/>
      <c r="S45" s="500"/>
      <c r="T45" s="500"/>
      <c r="U45" s="500"/>
      <c r="V45" s="500"/>
      <c r="W45" s="500"/>
      <c r="X45" s="500"/>
      <c r="Y45" s="500"/>
      <c r="Z45" s="500"/>
    </row>
    <row r="46" ht="60.0" customHeight="1">
      <c r="A46" s="496"/>
      <c r="B46" s="496" t="s">
        <v>734</v>
      </c>
      <c r="C46" s="496" t="s">
        <v>735</v>
      </c>
      <c r="D46" s="497">
        <v>46505.6</v>
      </c>
      <c r="E46" s="496" t="s">
        <v>736</v>
      </c>
      <c r="F46" s="497">
        <v>46505.6</v>
      </c>
      <c r="G46" s="496" t="s">
        <v>737</v>
      </c>
      <c r="H46" s="496" t="s">
        <v>738</v>
      </c>
      <c r="I46" s="498">
        <v>46505.6</v>
      </c>
      <c r="J46" s="496" t="s">
        <v>739</v>
      </c>
      <c r="K46" s="500"/>
      <c r="L46" s="500"/>
      <c r="M46" s="500"/>
      <c r="N46" s="500"/>
      <c r="O46" s="500"/>
      <c r="P46" s="500"/>
      <c r="Q46" s="500"/>
      <c r="R46" s="500"/>
      <c r="S46" s="500"/>
      <c r="T46" s="500"/>
      <c r="U46" s="500"/>
      <c r="V46" s="500"/>
      <c r="W46" s="500"/>
      <c r="X46" s="500"/>
      <c r="Y46" s="500"/>
      <c r="Z46" s="500"/>
    </row>
    <row r="47" ht="60.0" customHeight="1">
      <c r="A47" s="496"/>
      <c r="B47" s="496" t="s">
        <v>740</v>
      </c>
      <c r="C47" s="496" t="s">
        <v>735</v>
      </c>
      <c r="D47" s="497">
        <v>3494.4</v>
      </c>
      <c r="E47" s="496" t="s">
        <v>741</v>
      </c>
      <c r="F47" s="497">
        <v>3494.4</v>
      </c>
      <c r="G47" s="496" t="s">
        <v>742</v>
      </c>
      <c r="H47" s="496" t="s">
        <v>743</v>
      </c>
      <c r="I47" s="498">
        <v>3494.4</v>
      </c>
      <c r="J47" s="496" t="s">
        <v>744</v>
      </c>
      <c r="K47" s="500"/>
      <c r="L47" s="500"/>
      <c r="M47" s="500"/>
      <c r="N47" s="500"/>
      <c r="O47" s="500"/>
      <c r="P47" s="500"/>
      <c r="Q47" s="500"/>
      <c r="R47" s="500"/>
      <c r="S47" s="500"/>
      <c r="T47" s="500"/>
      <c r="U47" s="500"/>
      <c r="V47" s="500"/>
      <c r="W47" s="500"/>
      <c r="X47" s="500"/>
      <c r="Y47" s="500"/>
      <c r="Z47" s="500"/>
    </row>
    <row r="48" ht="60.0" customHeight="1">
      <c r="A48" s="496"/>
      <c r="B48" s="496" t="s">
        <v>740</v>
      </c>
      <c r="C48" s="496" t="s">
        <v>745</v>
      </c>
      <c r="D48" s="497">
        <v>60000.0</v>
      </c>
      <c r="E48" s="496" t="s">
        <v>736</v>
      </c>
      <c r="F48" s="497">
        <v>60000.0</v>
      </c>
      <c r="G48" s="496" t="s">
        <v>746</v>
      </c>
      <c r="H48" s="496" t="s">
        <v>747</v>
      </c>
      <c r="I48" s="498">
        <v>60000.0</v>
      </c>
      <c r="J48" s="496" t="s">
        <v>748</v>
      </c>
      <c r="K48" s="500"/>
      <c r="L48" s="500"/>
      <c r="M48" s="500"/>
      <c r="N48" s="500"/>
      <c r="O48" s="500"/>
      <c r="P48" s="500"/>
      <c r="Q48" s="500"/>
      <c r="R48" s="500"/>
      <c r="S48" s="500"/>
      <c r="T48" s="500"/>
      <c r="U48" s="500"/>
      <c r="V48" s="500"/>
      <c r="W48" s="500"/>
      <c r="X48" s="500"/>
      <c r="Y48" s="500"/>
      <c r="Z48" s="500"/>
    </row>
    <row r="49" ht="60.0" customHeight="1">
      <c r="A49" s="496"/>
      <c r="B49" s="496" t="s">
        <v>749</v>
      </c>
      <c r="C49" s="496" t="s">
        <v>408</v>
      </c>
      <c r="D49" s="497">
        <v>50000.0</v>
      </c>
      <c r="E49" s="496" t="s">
        <v>672</v>
      </c>
      <c r="F49" s="497">
        <v>50000.0</v>
      </c>
      <c r="G49" s="496" t="s">
        <v>750</v>
      </c>
      <c r="H49" s="496" t="s">
        <v>669</v>
      </c>
      <c r="I49" s="498">
        <v>30000.0</v>
      </c>
      <c r="J49" s="496" t="s">
        <v>751</v>
      </c>
      <c r="K49" s="500"/>
      <c r="L49" s="500"/>
      <c r="M49" s="500"/>
      <c r="N49" s="500"/>
      <c r="O49" s="500"/>
      <c r="P49" s="500"/>
      <c r="Q49" s="500"/>
      <c r="R49" s="500"/>
      <c r="S49" s="500"/>
      <c r="T49" s="500"/>
      <c r="U49" s="500"/>
      <c r="V49" s="500"/>
      <c r="W49" s="500"/>
      <c r="X49" s="500"/>
      <c r="Y49" s="500"/>
      <c r="Z49" s="500"/>
    </row>
    <row r="50" ht="60.0" customHeight="1">
      <c r="A50" s="496"/>
      <c r="B50" s="496" t="s">
        <v>752</v>
      </c>
      <c r="C50" s="496" t="s">
        <v>426</v>
      </c>
      <c r="D50" s="497">
        <v>24000.0</v>
      </c>
      <c r="E50" s="496" t="s">
        <v>753</v>
      </c>
      <c r="F50" s="497">
        <v>24000.0</v>
      </c>
      <c r="G50" s="496" t="s">
        <v>754</v>
      </c>
      <c r="H50" s="496" t="s">
        <v>755</v>
      </c>
      <c r="I50" s="498">
        <v>12000.0</v>
      </c>
      <c r="J50" s="496" t="s">
        <v>756</v>
      </c>
      <c r="K50" s="500"/>
      <c r="L50" s="500"/>
      <c r="M50" s="500"/>
      <c r="N50" s="500"/>
      <c r="O50" s="500"/>
      <c r="P50" s="500"/>
      <c r="Q50" s="500"/>
      <c r="R50" s="500"/>
      <c r="S50" s="500"/>
      <c r="T50" s="500"/>
      <c r="U50" s="500"/>
      <c r="V50" s="500"/>
      <c r="W50" s="500"/>
      <c r="X50" s="500"/>
      <c r="Y50" s="500"/>
      <c r="Z50" s="500"/>
    </row>
    <row r="51" ht="60.0" customHeight="1">
      <c r="A51" s="496"/>
      <c r="B51" s="496" t="s">
        <v>757</v>
      </c>
      <c r="C51" s="496" t="s">
        <v>432</v>
      </c>
      <c r="D51" s="497">
        <v>2000.0</v>
      </c>
      <c r="E51" s="496" t="s">
        <v>758</v>
      </c>
      <c r="F51" s="497">
        <v>2000.0</v>
      </c>
      <c r="G51" s="496" t="s">
        <v>759</v>
      </c>
      <c r="H51" s="496" t="s">
        <v>760</v>
      </c>
      <c r="I51" s="498">
        <v>2000.0</v>
      </c>
      <c r="J51" s="496" t="s">
        <v>761</v>
      </c>
      <c r="K51" s="500"/>
      <c r="L51" s="500"/>
      <c r="M51" s="500"/>
      <c r="N51" s="500"/>
      <c r="O51" s="500"/>
      <c r="P51" s="500"/>
      <c r="Q51" s="500"/>
      <c r="R51" s="500"/>
      <c r="S51" s="500"/>
      <c r="T51" s="500"/>
      <c r="U51" s="500"/>
      <c r="V51" s="500"/>
      <c r="W51" s="500"/>
      <c r="X51" s="500"/>
      <c r="Y51" s="500"/>
      <c r="Z51" s="500"/>
    </row>
    <row r="52" ht="60.0" customHeight="1">
      <c r="A52" s="496"/>
      <c r="B52" s="496" t="s">
        <v>762</v>
      </c>
      <c r="C52" s="496" t="s">
        <v>763</v>
      </c>
      <c r="D52" s="497">
        <v>163500.0</v>
      </c>
      <c r="E52" s="496" t="s">
        <v>730</v>
      </c>
      <c r="F52" s="497">
        <v>163500.0</v>
      </c>
      <c r="G52" s="496" t="s">
        <v>764</v>
      </c>
      <c r="H52" s="496" t="s">
        <v>765</v>
      </c>
      <c r="I52" s="498">
        <v>63500.0</v>
      </c>
      <c r="J52" s="496" t="s">
        <v>766</v>
      </c>
      <c r="K52" s="500"/>
      <c r="L52" s="500"/>
      <c r="M52" s="500"/>
      <c r="N52" s="500"/>
      <c r="O52" s="500"/>
      <c r="P52" s="500"/>
      <c r="Q52" s="500"/>
      <c r="R52" s="500"/>
      <c r="S52" s="500"/>
      <c r="T52" s="500"/>
      <c r="U52" s="500"/>
      <c r="V52" s="500"/>
      <c r="W52" s="500"/>
      <c r="X52" s="500"/>
      <c r="Y52" s="500"/>
      <c r="Z52" s="500"/>
    </row>
    <row r="53" ht="60.0" customHeight="1">
      <c r="A53" s="496"/>
      <c r="B53" s="496" t="s">
        <v>767</v>
      </c>
      <c r="C53" s="496" t="s">
        <v>768</v>
      </c>
      <c r="D53" s="497">
        <v>3750.0</v>
      </c>
      <c r="E53" s="496" t="s">
        <v>730</v>
      </c>
      <c r="F53" s="497">
        <v>3750.0</v>
      </c>
      <c r="G53" s="496" t="s">
        <v>769</v>
      </c>
      <c r="H53" s="496" t="s">
        <v>770</v>
      </c>
      <c r="I53" s="498">
        <v>3750.0</v>
      </c>
      <c r="J53" s="496" t="s">
        <v>771</v>
      </c>
      <c r="K53" s="500"/>
      <c r="L53" s="500"/>
      <c r="M53" s="500"/>
      <c r="N53" s="500"/>
      <c r="O53" s="500"/>
      <c r="P53" s="500"/>
      <c r="Q53" s="500"/>
      <c r="R53" s="500"/>
      <c r="S53" s="500"/>
      <c r="T53" s="500"/>
      <c r="U53" s="500"/>
      <c r="V53" s="500"/>
      <c r="W53" s="500"/>
      <c r="X53" s="500"/>
      <c r="Y53" s="500"/>
      <c r="Z53" s="500"/>
    </row>
    <row r="54" ht="60.0" customHeight="1">
      <c r="A54" s="496"/>
      <c r="B54" s="496" t="s">
        <v>772</v>
      </c>
      <c r="C54" s="496" t="s">
        <v>773</v>
      </c>
      <c r="D54" s="497">
        <v>700.0</v>
      </c>
      <c r="E54" s="496" t="s">
        <v>774</v>
      </c>
      <c r="F54" s="497">
        <v>700.0</v>
      </c>
      <c r="G54" s="496" t="s">
        <v>775</v>
      </c>
      <c r="H54" s="496" t="s">
        <v>776</v>
      </c>
      <c r="I54" s="498">
        <v>700.0</v>
      </c>
      <c r="J54" s="496" t="s">
        <v>777</v>
      </c>
      <c r="K54" s="500"/>
      <c r="L54" s="500"/>
      <c r="M54" s="500"/>
      <c r="N54" s="500"/>
      <c r="O54" s="500"/>
      <c r="P54" s="500"/>
      <c r="Q54" s="500"/>
      <c r="R54" s="500"/>
      <c r="S54" s="500"/>
      <c r="T54" s="500"/>
      <c r="U54" s="500"/>
      <c r="V54" s="500"/>
      <c r="W54" s="500"/>
      <c r="X54" s="500"/>
      <c r="Y54" s="500"/>
      <c r="Z54" s="500"/>
    </row>
    <row r="55" ht="60.0" customHeight="1">
      <c r="A55" s="496"/>
      <c r="B55" s="496" t="s">
        <v>778</v>
      </c>
      <c r="C55" s="496" t="s">
        <v>779</v>
      </c>
      <c r="D55" s="497">
        <v>50000.0</v>
      </c>
      <c r="E55" s="496" t="s">
        <v>780</v>
      </c>
      <c r="F55" s="497">
        <v>50000.0</v>
      </c>
      <c r="G55" s="496" t="s">
        <v>781</v>
      </c>
      <c r="H55" s="496" t="s">
        <v>782</v>
      </c>
      <c r="I55" s="498">
        <v>50000.0</v>
      </c>
      <c r="J55" s="496" t="s">
        <v>783</v>
      </c>
      <c r="K55" s="500"/>
      <c r="L55" s="500"/>
      <c r="M55" s="500"/>
      <c r="N55" s="500"/>
      <c r="O55" s="500"/>
      <c r="P55" s="500"/>
      <c r="Q55" s="500"/>
      <c r="R55" s="500"/>
      <c r="S55" s="500"/>
      <c r="T55" s="500"/>
      <c r="U55" s="500"/>
      <c r="V55" s="500"/>
      <c r="W55" s="500"/>
      <c r="X55" s="500"/>
      <c r="Y55" s="500"/>
      <c r="Z55" s="500"/>
    </row>
    <row r="56" ht="60.0" customHeight="1">
      <c r="A56" s="496"/>
      <c r="B56" s="496" t="s">
        <v>784</v>
      </c>
      <c r="C56" s="496" t="s">
        <v>463</v>
      </c>
      <c r="D56" s="497">
        <v>2400.0</v>
      </c>
      <c r="E56" s="496" t="s">
        <v>758</v>
      </c>
      <c r="F56" s="497">
        <v>2400.0</v>
      </c>
      <c r="G56" s="496" t="s">
        <v>785</v>
      </c>
      <c r="H56" s="496" t="s">
        <v>786</v>
      </c>
      <c r="I56" s="498">
        <v>2400.0</v>
      </c>
      <c r="J56" s="496" t="s">
        <v>787</v>
      </c>
      <c r="K56" s="500"/>
      <c r="L56" s="500"/>
      <c r="M56" s="500"/>
      <c r="N56" s="500"/>
      <c r="O56" s="500"/>
      <c r="P56" s="500"/>
      <c r="Q56" s="500"/>
      <c r="R56" s="500"/>
      <c r="S56" s="500"/>
      <c r="T56" s="500"/>
      <c r="U56" s="500"/>
      <c r="V56" s="500"/>
      <c r="W56" s="500"/>
      <c r="X56" s="500"/>
      <c r="Y56" s="500"/>
      <c r="Z56" s="500"/>
    </row>
    <row r="57" ht="60.0" customHeight="1">
      <c r="A57" s="496"/>
      <c r="B57" s="496" t="s">
        <v>788</v>
      </c>
      <c r="C57" s="496" t="s">
        <v>467</v>
      </c>
      <c r="D57" s="497">
        <v>3000.0</v>
      </c>
      <c r="E57" s="496" t="s">
        <v>789</v>
      </c>
      <c r="F57" s="497">
        <v>3000.0</v>
      </c>
      <c r="G57" s="496" t="s">
        <v>790</v>
      </c>
      <c r="H57" s="496" t="s">
        <v>791</v>
      </c>
      <c r="I57" s="498">
        <v>3000.0</v>
      </c>
      <c r="J57" s="496" t="s">
        <v>792</v>
      </c>
      <c r="K57" s="500"/>
      <c r="L57" s="500"/>
      <c r="M57" s="500"/>
      <c r="N57" s="500"/>
      <c r="O57" s="500"/>
      <c r="P57" s="500"/>
      <c r="Q57" s="500"/>
      <c r="R57" s="500"/>
      <c r="S57" s="500"/>
      <c r="T57" s="500"/>
      <c r="U57" s="500"/>
      <c r="V57" s="500"/>
      <c r="W57" s="500"/>
      <c r="X57" s="500"/>
      <c r="Y57" s="500"/>
      <c r="Z57" s="500"/>
    </row>
    <row r="58" ht="60.0" customHeight="1">
      <c r="A58" s="496"/>
      <c r="B58" s="496" t="s">
        <v>793</v>
      </c>
      <c r="C58" s="496" t="s">
        <v>469</v>
      </c>
      <c r="D58" s="497">
        <v>10000.0</v>
      </c>
      <c r="E58" s="496" t="s">
        <v>789</v>
      </c>
      <c r="F58" s="497">
        <v>10000.0</v>
      </c>
      <c r="G58" s="496" t="s">
        <v>794</v>
      </c>
      <c r="H58" s="496" t="s">
        <v>795</v>
      </c>
      <c r="I58" s="498">
        <v>10000.0</v>
      </c>
      <c r="J58" s="496" t="s">
        <v>796</v>
      </c>
      <c r="K58" s="500"/>
      <c r="L58" s="500"/>
      <c r="M58" s="500"/>
      <c r="N58" s="500"/>
      <c r="O58" s="500"/>
      <c r="P58" s="500"/>
      <c r="Q58" s="500"/>
      <c r="R58" s="500"/>
      <c r="S58" s="500"/>
      <c r="T58" s="500"/>
      <c r="U58" s="500"/>
      <c r="V58" s="500"/>
      <c r="W58" s="500"/>
      <c r="X58" s="500"/>
      <c r="Y58" s="500"/>
      <c r="Z58" s="500"/>
    </row>
    <row r="59" ht="60.0" customHeight="1">
      <c r="A59" s="496"/>
      <c r="B59" s="496" t="s">
        <v>797</v>
      </c>
      <c r="C59" s="496" t="s">
        <v>471</v>
      </c>
      <c r="D59" s="497">
        <v>20000.0</v>
      </c>
      <c r="E59" s="496" t="s">
        <v>798</v>
      </c>
      <c r="F59" s="497">
        <v>20000.0</v>
      </c>
      <c r="G59" s="496" t="s">
        <v>799</v>
      </c>
      <c r="H59" s="496" t="s">
        <v>800</v>
      </c>
      <c r="I59" s="498">
        <v>20000.0</v>
      </c>
      <c r="J59" s="496" t="s">
        <v>801</v>
      </c>
      <c r="K59" s="500"/>
      <c r="L59" s="500"/>
      <c r="M59" s="500"/>
      <c r="N59" s="500"/>
      <c r="O59" s="500"/>
      <c r="P59" s="500"/>
      <c r="Q59" s="500"/>
      <c r="R59" s="500"/>
      <c r="S59" s="500"/>
      <c r="T59" s="500"/>
      <c r="U59" s="500"/>
      <c r="V59" s="500"/>
      <c r="W59" s="500"/>
      <c r="X59" s="500"/>
      <c r="Y59" s="500"/>
      <c r="Z59" s="500"/>
    </row>
    <row r="60" ht="60.0" customHeight="1">
      <c r="A60" s="496"/>
      <c r="B60" s="496" t="s">
        <v>793</v>
      </c>
      <c r="C60" s="496" t="s">
        <v>802</v>
      </c>
      <c r="D60" s="497">
        <v>30000.0</v>
      </c>
      <c r="E60" s="496" t="s">
        <v>803</v>
      </c>
      <c r="F60" s="497">
        <v>30000.0</v>
      </c>
      <c r="G60" s="496" t="s">
        <v>804</v>
      </c>
      <c r="H60" s="496" t="s">
        <v>795</v>
      </c>
      <c r="I60" s="498">
        <v>30000.0</v>
      </c>
      <c r="J60" s="496" t="s">
        <v>805</v>
      </c>
      <c r="K60" s="500"/>
      <c r="L60" s="500"/>
      <c r="M60" s="500"/>
      <c r="N60" s="500"/>
      <c r="O60" s="500"/>
      <c r="P60" s="500"/>
      <c r="Q60" s="500"/>
      <c r="R60" s="500"/>
      <c r="S60" s="500"/>
      <c r="T60" s="500"/>
      <c r="U60" s="500"/>
      <c r="V60" s="500"/>
      <c r="W60" s="500"/>
      <c r="X60" s="500"/>
      <c r="Y60" s="500"/>
      <c r="Z60" s="500"/>
    </row>
    <row r="61" ht="60.0" customHeight="1">
      <c r="A61" s="496"/>
      <c r="B61" s="496" t="s">
        <v>797</v>
      </c>
      <c r="C61" s="496" t="s">
        <v>475</v>
      </c>
      <c r="D61" s="497">
        <v>18000.0</v>
      </c>
      <c r="E61" s="496" t="s">
        <v>806</v>
      </c>
      <c r="F61" s="497">
        <v>18000.0</v>
      </c>
      <c r="G61" s="496" t="s">
        <v>807</v>
      </c>
      <c r="H61" s="496" t="s">
        <v>795</v>
      </c>
      <c r="I61" s="498">
        <v>0.0</v>
      </c>
      <c r="J61" s="496"/>
      <c r="K61" s="500"/>
      <c r="L61" s="500"/>
      <c r="M61" s="500"/>
      <c r="N61" s="500"/>
      <c r="O61" s="500"/>
      <c r="P61" s="500"/>
      <c r="Q61" s="500"/>
      <c r="R61" s="500"/>
      <c r="S61" s="500"/>
      <c r="T61" s="500"/>
      <c r="U61" s="500"/>
      <c r="V61" s="500"/>
      <c r="W61" s="500"/>
      <c r="X61" s="500"/>
      <c r="Y61" s="500"/>
      <c r="Z61" s="500"/>
    </row>
    <row r="62" ht="60.0" customHeight="1">
      <c r="A62" s="496"/>
      <c r="B62" s="496" t="s">
        <v>808</v>
      </c>
      <c r="C62" s="496" t="s">
        <v>477</v>
      </c>
      <c r="D62" s="497">
        <v>18000.0</v>
      </c>
      <c r="E62" s="496" t="s">
        <v>667</v>
      </c>
      <c r="F62" s="497">
        <v>18000.0</v>
      </c>
      <c r="G62" s="496" t="s">
        <v>809</v>
      </c>
      <c r="H62" s="496" t="s">
        <v>810</v>
      </c>
      <c r="I62" s="498">
        <v>10800.0</v>
      </c>
      <c r="J62" s="496" t="s">
        <v>811</v>
      </c>
      <c r="K62" s="500"/>
      <c r="L62" s="500"/>
      <c r="M62" s="500"/>
      <c r="N62" s="500"/>
      <c r="O62" s="500"/>
      <c r="P62" s="500"/>
      <c r="Q62" s="500"/>
      <c r="R62" s="500"/>
      <c r="S62" s="500"/>
      <c r="T62" s="500"/>
      <c r="U62" s="500"/>
      <c r="V62" s="500"/>
      <c r="W62" s="500"/>
      <c r="X62" s="500"/>
      <c r="Y62" s="500"/>
      <c r="Z62" s="500"/>
    </row>
    <row r="63" ht="60.0" customHeight="1">
      <c r="A63" s="496"/>
      <c r="B63" s="496" t="s">
        <v>812</v>
      </c>
      <c r="C63" s="496" t="s">
        <v>479</v>
      </c>
      <c r="D63" s="497">
        <v>30000.0</v>
      </c>
      <c r="E63" s="496" t="s">
        <v>813</v>
      </c>
      <c r="F63" s="497">
        <v>30000.0</v>
      </c>
      <c r="G63" s="496" t="s">
        <v>814</v>
      </c>
      <c r="H63" s="496" t="s">
        <v>791</v>
      </c>
      <c r="I63" s="498">
        <v>0.0</v>
      </c>
      <c r="J63" s="496"/>
      <c r="K63" s="500"/>
      <c r="L63" s="500"/>
      <c r="M63" s="500"/>
      <c r="N63" s="500"/>
      <c r="O63" s="500"/>
      <c r="P63" s="500"/>
      <c r="Q63" s="500"/>
      <c r="R63" s="500"/>
      <c r="S63" s="500"/>
      <c r="T63" s="500"/>
      <c r="U63" s="500"/>
      <c r="V63" s="500"/>
      <c r="W63" s="500"/>
      <c r="X63" s="500"/>
      <c r="Y63" s="500"/>
      <c r="Z63" s="500"/>
    </row>
    <row r="64" ht="60.0" customHeight="1">
      <c r="A64" s="496"/>
      <c r="B64" s="496" t="s">
        <v>815</v>
      </c>
      <c r="C64" s="496" t="s">
        <v>816</v>
      </c>
      <c r="D64" s="497">
        <v>3000.0</v>
      </c>
      <c r="E64" s="496" t="s">
        <v>813</v>
      </c>
      <c r="F64" s="497">
        <v>3000.0</v>
      </c>
      <c r="G64" s="496" t="s">
        <v>817</v>
      </c>
      <c r="H64" s="496" t="s">
        <v>791</v>
      </c>
      <c r="I64" s="498">
        <v>0.0</v>
      </c>
      <c r="J64" s="496"/>
      <c r="K64" s="500"/>
      <c r="L64" s="500"/>
      <c r="M64" s="500"/>
      <c r="N64" s="500"/>
      <c r="O64" s="500"/>
      <c r="P64" s="500"/>
      <c r="Q64" s="500"/>
      <c r="R64" s="500"/>
      <c r="S64" s="500"/>
      <c r="T64" s="500"/>
      <c r="U64" s="500"/>
      <c r="V64" s="500"/>
      <c r="W64" s="500"/>
      <c r="X64" s="500"/>
      <c r="Y64" s="500"/>
      <c r="Z64" s="500"/>
    </row>
    <row r="65" ht="60.0" customHeight="1">
      <c r="A65" s="496"/>
      <c r="B65" s="496" t="s">
        <v>818</v>
      </c>
      <c r="C65" s="496" t="s">
        <v>484</v>
      </c>
      <c r="D65" s="497">
        <v>15000.0</v>
      </c>
      <c r="E65" s="496" t="s">
        <v>813</v>
      </c>
      <c r="F65" s="497">
        <v>15000.0</v>
      </c>
      <c r="G65" s="496" t="s">
        <v>819</v>
      </c>
      <c r="H65" s="496" t="s">
        <v>791</v>
      </c>
      <c r="I65" s="498">
        <v>0.0</v>
      </c>
      <c r="J65" s="496"/>
      <c r="K65" s="500"/>
      <c r="L65" s="500"/>
      <c r="M65" s="500"/>
      <c r="N65" s="500"/>
      <c r="O65" s="500"/>
      <c r="P65" s="500"/>
      <c r="Q65" s="500"/>
      <c r="R65" s="500"/>
      <c r="S65" s="500"/>
      <c r="T65" s="500"/>
      <c r="U65" s="500"/>
      <c r="V65" s="500"/>
      <c r="W65" s="500"/>
      <c r="X65" s="500"/>
      <c r="Y65" s="500"/>
      <c r="Z65" s="500"/>
    </row>
    <row r="66" ht="60.0" customHeight="1">
      <c r="A66" s="496"/>
      <c r="B66" s="496" t="s">
        <v>820</v>
      </c>
      <c r="C66" s="496" t="s">
        <v>821</v>
      </c>
      <c r="D66" s="497">
        <v>40000.0</v>
      </c>
      <c r="E66" s="496" t="s">
        <v>822</v>
      </c>
      <c r="F66" s="497">
        <v>40000.0</v>
      </c>
      <c r="G66" s="496" t="s">
        <v>823</v>
      </c>
      <c r="H66" s="496" t="s">
        <v>824</v>
      </c>
      <c r="I66" s="498">
        <v>40000.0</v>
      </c>
      <c r="J66" s="496" t="s">
        <v>825</v>
      </c>
      <c r="K66" s="500"/>
      <c r="L66" s="500"/>
      <c r="M66" s="500"/>
      <c r="N66" s="500"/>
      <c r="O66" s="500"/>
      <c r="P66" s="500"/>
      <c r="Q66" s="500"/>
      <c r="R66" s="500"/>
      <c r="S66" s="500"/>
      <c r="T66" s="500"/>
      <c r="U66" s="500"/>
      <c r="V66" s="500"/>
      <c r="W66" s="500"/>
      <c r="X66" s="500"/>
      <c r="Y66" s="500"/>
      <c r="Z66" s="500"/>
    </row>
    <row r="67" ht="60.0" customHeight="1">
      <c r="A67" s="496"/>
      <c r="B67" s="496" t="s">
        <v>826</v>
      </c>
      <c r="C67" s="496" t="s">
        <v>489</v>
      </c>
      <c r="D67" s="497">
        <v>10000.0</v>
      </c>
      <c r="E67" s="496" t="s">
        <v>827</v>
      </c>
      <c r="F67" s="497">
        <v>10000.0</v>
      </c>
      <c r="G67" s="496" t="s">
        <v>804</v>
      </c>
      <c r="H67" s="496" t="s">
        <v>791</v>
      </c>
      <c r="I67" s="498">
        <v>10000.0</v>
      </c>
      <c r="J67" s="496" t="s">
        <v>828</v>
      </c>
      <c r="K67" s="500"/>
      <c r="L67" s="500"/>
      <c r="M67" s="500"/>
      <c r="N67" s="500"/>
      <c r="O67" s="500"/>
      <c r="P67" s="500"/>
      <c r="Q67" s="500"/>
      <c r="R67" s="500"/>
      <c r="S67" s="500"/>
      <c r="T67" s="500"/>
      <c r="U67" s="500"/>
      <c r="V67" s="500"/>
      <c r="W67" s="500"/>
      <c r="X67" s="500"/>
      <c r="Y67" s="500"/>
      <c r="Z67" s="500"/>
    </row>
    <row r="68" ht="60.0" customHeight="1">
      <c r="A68" s="496"/>
      <c r="B68" s="496" t="s">
        <v>829</v>
      </c>
      <c r="C68" s="496" t="s">
        <v>491</v>
      </c>
      <c r="D68" s="497">
        <v>12633.2</v>
      </c>
      <c r="E68" s="496" t="s">
        <v>830</v>
      </c>
      <c r="F68" s="497">
        <v>12633.2</v>
      </c>
      <c r="G68" s="496" t="s">
        <v>831</v>
      </c>
      <c r="H68" s="496" t="s">
        <v>832</v>
      </c>
      <c r="I68" s="498">
        <v>12633.2</v>
      </c>
      <c r="J68" s="496" t="s">
        <v>833</v>
      </c>
      <c r="K68" s="500"/>
      <c r="L68" s="500"/>
      <c r="M68" s="500"/>
      <c r="N68" s="500"/>
      <c r="O68" s="500"/>
      <c r="P68" s="500"/>
      <c r="Q68" s="500"/>
      <c r="R68" s="500"/>
      <c r="S68" s="500"/>
      <c r="T68" s="500"/>
      <c r="U68" s="500"/>
      <c r="V68" s="500"/>
      <c r="W68" s="500"/>
      <c r="X68" s="500"/>
      <c r="Y68" s="500"/>
      <c r="Z68" s="500"/>
    </row>
    <row r="69" ht="60.0" customHeight="1">
      <c r="A69" s="496"/>
      <c r="B69" s="496" t="s">
        <v>834</v>
      </c>
      <c r="C69" s="496" t="s">
        <v>494</v>
      </c>
      <c r="D69" s="497">
        <v>10000.0</v>
      </c>
      <c r="E69" s="496" t="s">
        <v>813</v>
      </c>
      <c r="F69" s="497">
        <v>10000.0</v>
      </c>
      <c r="G69" s="496" t="s">
        <v>835</v>
      </c>
      <c r="H69" s="496" t="s">
        <v>791</v>
      </c>
      <c r="I69" s="498">
        <v>0.0</v>
      </c>
      <c r="J69" s="496"/>
      <c r="K69" s="500"/>
      <c r="L69" s="500"/>
      <c r="M69" s="500"/>
      <c r="N69" s="500"/>
      <c r="O69" s="500"/>
      <c r="P69" s="500"/>
      <c r="Q69" s="500"/>
      <c r="R69" s="500"/>
      <c r="S69" s="500"/>
      <c r="T69" s="500"/>
      <c r="U69" s="500"/>
      <c r="V69" s="500"/>
      <c r="W69" s="500"/>
      <c r="X69" s="500"/>
      <c r="Y69" s="500"/>
      <c r="Z69" s="500"/>
    </row>
    <row r="70" ht="60.0" customHeight="1">
      <c r="A70" s="496"/>
      <c r="B70" s="496" t="s">
        <v>836</v>
      </c>
      <c r="C70" s="496" t="s">
        <v>496</v>
      </c>
      <c r="D70" s="497">
        <v>40000.0</v>
      </c>
      <c r="E70" s="496" t="s">
        <v>803</v>
      </c>
      <c r="F70" s="497">
        <v>40000.0</v>
      </c>
      <c r="G70" s="496" t="s">
        <v>837</v>
      </c>
      <c r="H70" s="496" t="s">
        <v>791</v>
      </c>
      <c r="I70" s="498">
        <v>40000.0</v>
      </c>
      <c r="J70" s="496" t="s">
        <v>838</v>
      </c>
      <c r="K70" s="500"/>
      <c r="L70" s="500"/>
      <c r="M70" s="500"/>
      <c r="N70" s="500"/>
      <c r="O70" s="500"/>
      <c r="P70" s="500"/>
      <c r="Q70" s="500"/>
      <c r="R70" s="500"/>
      <c r="S70" s="500"/>
      <c r="T70" s="500"/>
      <c r="U70" s="500"/>
      <c r="V70" s="500"/>
      <c r="W70" s="500"/>
      <c r="X70" s="500"/>
      <c r="Y70" s="500"/>
      <c r="Z70" s="500"/>
    </row>
    <row r="71" ht="60.0" customHeight="1">
      <c r="A71" s="496"/>
      <c r="B71" s="496" t="s">
        <v>839</v>
      </c>
      <c r="C71" s="496" t="s">
        <v>499</v>
      </c>
      <c r="D71" s="497">
        <v>22000.0</v>
      </c>
      <c r="E71" s="496" t="s">
        <v>827</v>
      </c>
      <c r="F71" s="497">
        <v>22000.0</v>
      </c>
      <c r="G71" s="496" t="s">
        <v>837</v>
      </c>
      <c r="H71" s="496" t="s">
        <v>791</v>
      </c>
      <c r="I71" s="498">
        <v>22000.0</v>
      </c>
      <c r="J71" s="496" t="s">
        <v>840</v>
      </c>
      <c r="K71" s="500"/>
      <c r="L71" s="500"/>
      <c r="M71" s="500"/>
      <c r="N71" s="500"/>
      <c r="O71" s="500"/>
      <c r="P71" s="500"/>
      <c r="Q71" s="500"/>
      <c r="R71" s="500"/>
      <c r="S71" s="500"/>
      <c r="T71" s="500"/>
      <c r="U71" s="500"/>
      <c r="V71" s="500"/>
      <c r="W71" s="500"/>
      <c r="X71" s="500"/>
      <c r="Y71" s="500"/>
      <c r="Z71" s="500"/>
    </row>
    <row r="72" ht="60.0" customHeight="1">
      <c r="A72" s="496"/>
      <c r="B72" s="496" t="s">
        <v>841</v>
      </c>
      <c r="C72" s="496" t="s">
        <v>501</v>
      </c>
      <c r="D72" s="497">
        <v>15000.0</v>
      </c>
      <c r="E72" s="496" t="s">
        <v>827</v>
      </c>
      <c r="F72" s="497">
        <v>15000.0</v>
      </c>
      <c r="G72" s="496" t="s">
        <v>842</v>
      </c>
      <c r="H72" s="496" t="s">
        <v>791</v>
      </c>
      <c r="I72" s="498">
        <v>15000.0</v>
      </c>
      <c r="J72" s="496" t="s">
        <v>843</v>
      </c>
      <c r="K72" s="500"/>
      <c r="L72" s="500"/>
      <c r="M72" s="500"/>
      <c r="N72" s="500"/>
      <c r="O72" s="500"/>
      <c r="P72" s="500"/>
      <c r="Q72" s="500"/>
      <c r="R72" s="500"/>
      <c r="S72" s="500"/>
      <c r="T72" s="500"/>
      <c r="U72" s="500"/>
      <c r="V72" s="500"/>
      <c r="W72" s="500"/>
      <c r="X72" s="500"/>
      <c r="Y72" s="500"/>
      <c r="Z72" s="500"/>
    </row>
    <row r="73" ht="60.0" customHeight="1">
      <c r="A73" s="496"/>
      <c r="B73" s="496" t="s">
        <v>844</v>
      </c>
      <c r="C73" s="496" t="s">
        <v>503</v>
      </c>
      <c r="D73" s="497">
        <v>12500.0</v>
      </c>
      <c r="E73" s="496" t="s">
        <v>827</v>
      </c>
      <c r="F73" s="497">
        <v>12500.0</v>
      </c>
      <c r="G73" s="496" t="s">
        <v>845</v>
      </c>
      <c r="H73" s="496" t="s">
        <v>791</v>
      </c>
      <c r="I73" s="498">
        <v>12500.0</v>
      </c>
      <c r="J73" s="496" t="s">
        <v>846</v>
      </c>
      <c r="K73" s="500"/>
      <c r="L73" s="500"/>
      <c r="M73" s="500"/>
      <c r="N73" s="500"/>
      <c r="O73" s="500"/>
      <c r="P73" s="500"/>
      <c r="Q73" s="500"/>
      <c r="R73" s="500"/>
      <c r="S73" s="500"/>
      <c r="T73" s="500"/>
      <c r="U73" s="500"/>
      <c r="V73" s="500"/>
      <c r="W73" s="500"/>
      <c r="X73" s="500"/>
      <c r="Y73" s="500"/>
      <c r="Z73" s="500"/>
    </row>
    <row r="74" ht="60.0" customHeight="1">
      <c r="A74" s="496"/>
      <c r="B74" s="496" t="s">
        <v>847</v>
      </c>
      <c r="C74" s="496" t="s">
        <v>505</v>
      </c>
      <c r="D74" s="497">
        <v>6000.0</v>
      </c>
      <c r="E74" s="496" t="s">
        <v>827</v>
      </c>
      <c r="F74" s="497">
        <v>6000.0</v>
      </c>
      <c r="G74" s="496" t="s">
        <v>848</v>
      </c>
      <c r="H74" s="496" t="s">
        <v>791</v>
      </c>
      <c r="I74" s="498">
        <v>6000.0</v>
      </c>
      <c r="J74" s="496" t="s">
        <v>849</v>
      </c>
      <c r="K74" s="500"/>
      <c r="L74" s="500"/>
      <c r="M74" s="500"/>
      <c r="N74" s="500"/>
      <c r="O74" s="500"/>
      <c r="P74" s="500"/>
      <c r="Q74" s="500"/>
      <c r="R74" s="500"/>
      <c r="S74" s="500"/>
      <c r="T74" s="500"/>
      <c r="U74" s="500"/>
      <c r="V74" s="500"/>
      <c r="W74" s="500"/>
      <c r="X74" s="500"/>
      <c r="Y74" s="500"/>
      <c r="Z74" s="500"/>
    </row>
    <row r="75" ht="60.0" customHeight="1">
      <c r="A75" s="496"/>
      <c r="B75" s="496" t="s">
        <v>850</v>
      </c>
      <c r="C75" s="496" t="s">
        <v>508</v>
      </c>
      <c r="D75" s="497">
        <v>2466.0</v>
      </c>
      <c r="E75" s="496" t="s">
        <v>851</v>
      </c>
      <c r="F75" s="497">
        <v>2466.0</v>
      </c>
      <c r="G75" s="496" t="s">
        <v>852</v>
      </c>
      <c r="H75" s="496" t="s">
        <v>853</v>
      </c>
      <c r="I75" s="498">
        <v>2466.0</v>
      </c>
      <c r="J75" s="496" t="s">
        <v>854</v>
      </c>
      <c r="K75" s="500"/>
      <c r="L75" s="500"/>
      <c r="M75" s="500"/>
      <c r="N75" s="500"/>
      <c r="O75" s="500"/>
      <c r="P75" s="500"/>
      <c r="Q75" s="500"/>
      <c r="R75" s="500"/>
      <c r="S75" s="500"/>
      <c r="T75" s="500"/>
      <c r="U75" s="500"/>
      <c r="V75" s="500"/>
      <c r="W75" s="500"/>
      <c r="X75" s="500"/>
      <c r="Y75" s="500"/>
      <c r="Z75" s="500"/>
    </row>
    <row r="76" ht="60.0" customHeight="1">
      <c r="A76" s="496"/>
      <c r="B76" s="496" t="s">
        <v>855</v>
      </c>
      <c r="C76" s="496" t="s">
        <v>510</v>
      </c>
      <c r="D76" s="497">
        <v>30000.0</v>
      </c>
      <c r="E76" s="496" t="s">
        <v>789</v>
      </c>
      <c r="F76" s="497">
        <v>30000.0</v>
      </c>
      <c r="G76" s="496" t="s">
        <v>837</v>
      </c>
      <c r="H76" s="496" t="s">
        <v>791</v>
      </c>
      <c r="I76" s="498">
        <v>30000.0</v>
      </c>
      <c r="J76" s="496" t="s">
        <v>856</v>
      </c>
      <c r="K76" s="500"/>
      <c r="L76" s="500"/>
      <c r="M76" s="500"/>
      <c r="N76" s="500"/>
      <c r="O76" s="500"/>
      <c r="P76" s="500"/>
      <c r="Q76" s="500"/>
      <c r="R76" s="500"/>
      <c r="S76" s="500"/>
      <c r="T76" s="500"/>
      <c r="U76" s="500"/>
      <c r="V76" s="500"/>
      <c r="W76" s="500"/>
      <c r="X76" s="500"/>
      <c r="Y76" s="500"/>
      <c r="Z76" s="500"/>
    </row>
    <row r="77" ht="60.0" customHeight="1">
      <c r="A77" s="496"/>
      <c r="B77" s="496" t="s">
        <v>857</v>
      </c>
      <c r="C77" s="496" t="s">
        <v>858</v>
      </c>
      <c r="D77" s="497">
        <v>30000.0</v>
      </c>
      <c r="E77" s="496" t="s">
        <v>859</v>
      </c>
      <c r="F77" s="497">
        <v>30000.0</v>
      </c>
      <c r="G77" s="496" t="s">
        <v>860</v>
      </c>
      <c r="H77" s="496" t="s">
        <v>861</v>
      </c>
      <c r="I77" s="498">
        <v>20000.0</v>
      </c>
      <c r="J77" s="496" t="s">
        <v>862</v>
      </c>
      <c r="K77" s="500"/>
      <c r="L77" s="500"/>
      <c r="M77" s="500"/>
      <c r="N77" s="500"/>
      <c r="O77" s="500"/>
      <c r="P77" s="500"/>
      <c r="Q77" s="500"/>
      <c r="R77" s="500"/>
      <c r="S77" s="500"/>
      <c r="T77" s="500"/>
      <c r="U77" s="500"/>
      <c r="V77" s="500"/>
      <c r="W77" s="500"/>
      <c r="X77" s="500"/>
      <c r="Y77" s="500"/>
      <c r="Z77" s="500"/>
    </row>
    <row r="78" ht="60.0" customHeight="1">
      <c r="A78" s="496"/>
      <c r="B78" s="496" t="s">
        <v>863</v>
      </c>
      <c r="C78" s="496" t="s">
        <v>864</v>
      </c>
      <c r="D78" s="497">
        <v>330000.0</v>
      </c>
      <c r="E78" s="496" t="s">
        <v>645</v>
      </c>
      <c r="F78" s="497">
        <v>330000.0</v>
      </c>
      <c r="G78" s="496" t="s">
        <v>865</v>
      </c>
      <c r="H78" s="496" t="s">
        <v>866</v>
      </c>
      <c r="I78" s="498">
        <v>200000.0</v>
      </c>
      <c r="J78" s="496" t="s">
        <v>867</v>
      </c>
      <c r="K78" s="500"/>
      <c r="L78" s="500"/>
      <c r="M78" s="500"/>
      <c r="N78" s="500"/>
      <c r="O78" s="500"/>
      <c r="P78" s="500"/>
      <c r="Q78" s="500"/>
      <c r="R78" s="500"/>
      <c r="S78" s="500"/>
      <c r="T78" s="500"/>
      <c r="U78" s="500"/>
      <c r="V78" s="500"/>
      <c r="W78" s="500"/>
      <c r="X78" s="500"/>
      <c r="Y78" s="500"/>
      <c r="Z78" s="500"/>
    </row>
    <row r="79" ht="60.0" customHeight="1">
      <c r="A79" s="496"/>
      <c r="B79" s="496" t="s">
        <v>868</v>
      </c>
      <c r="C79" s="496" t="s">
        <v>520</v>
      </c>
      <c r="D79" s="497">
        <v>35000.0</v>
      </c>
      <c r="E79" s="496" t="s">
        <v>869</v>
      </c>
      <c r="F79" s="497">
        <v>35000.0</v>
      </c>
      <c r="G79" s="496" t="s">
        <v>870</v>
      </c>
      <c r="H79" s="496" t="s">
        <v>791</v>
      </c>
      <c r="I79" s="498">
        <v>35000.0</v>
      </c>
      <c r="J79" s="496" t="s">
        <v>871</v>
      </c>
      <c r="K79" s="500"/>
      <c r="L79" s="500"/>
      <c r="M79" s="500"/>
      <c r="N79" s="500"/>
      <c r="O79" s="500"/>
      <c r="P79" s="500"/>
      <c r="Q79" s="500"/>
      <c r="R79" s="500"/>
      <c r="S79" s="500"/>
      <c r="T79" s="500"/>
      <c r="U79" s="500"/>
      <c r="V79" s="500"/>
      <c r="W79" s="500"/>
      <c r="X79" s="500"/>
      <c r="Y79" s="500"/>
      <c r="Z79" s="500"/>
    </row>
    <row r="80" ht="60.0" customHeight="1">
      <c r="A80" s="496"/>
      <c r="B80" s="496" t="s">
        <v>872</v>
      </c>
      <c r="C80" s="496" t="s">
        <v>522</v>
      </c>
      <c r="D80" s="497">
        <v>18000.0</v>
      </c>
      <c r="E80" s="496" t="s">
        <v>806</v>
      </c>
      <c r="F80" s="497">
        <v>18000.0</v>
      </c>
      <c r="G80" s="496" t="s">
        <v>873</v>
      </c>
      <c r="H80" s="496" t="s">
        <v>791</v>
      </c>
      <c r="I80" s="498">
        <v>0.0</v>
      </c>
      <c r="J80" s="496"/>
      <c r="K80" s="500"/>
      <c r="L80" s="500"/>
      <c r="M80" s="500"/>
      <c r="N80" s="500"/>
      <c r="O80" s="500"/>
      <c r="P80" s="500"/>
      <c r="Q80" s="500"/>
      <c r="R80" s="500"/>
      <c r="S80" s="500"/>
      <c r="T80" s="500"/>
      <c r="U80" s="500"/>
      <c r="V80" s="500"/>
      <c r="W80" s="500"/>
      <c r="X80" s="500"/>
      <c r="Y80" s="500"/>
      <c r="Z80" s="500"/>
    </row>
    <row r="81" ht="60.0" customHeight="1">
      <c r="A81" s="496"/>
      <c r="B81" s="496" t="s">
        <v>874</v>
      </c>
      <c r="C81" s="496" t="s">
        <v>525</v>
      </c>
      <c r="D81" s="497">
        <v>9175.0</v>
      </c>
      <c r="E81" s="496" t="s">
        <v>875</v>
      </c>
      <c r="F81" s="497">
        <v>9175.0</v>
      </c>
      <c r="G81" s="496" t="s">
        <v>870</v>
      </c>
      <c r="H81" s="496" t="s">
        <v>791</v>
      </c>
      <c r="I81" s="498">
        <v>9175.0</v>
      </c>
      <c r="J81" s="496" t="s">
        <v>876</v>
      </c>
      <c r="K81" s="500"/>
      <c r="L81" s="500"/>
      <c r="M81" s="500"/>
      <c r="N81" s="500"/>
      <c r="O81" s="500"/>
      <c r="P81" s="500"/>
      <c r="Q81" s="500"/>
      <c r="R81" s="500"/>
      <c r="S81" s="500"/>
      <c r="T81" s="500"/>
      <c r="U81" s="500"/>
      <c r="V81" s="500"/>
      <c r="W81" s="500"/>
      <c r="X81" s="500"/>
      <c r="Y81" s="500"/>
      <c r="Z81" s="500"/>
    </row>
    <row r="82" ht="60.0" customHeight="1">
      <c r="A82" s="496"/>
      <c r="B82" s="496" t="s">
        <v>877</v>
      </c>
      <c r="C82" s="496" t="s">
        <v>527</v>
      </c>
      <c r="D82" s="497">
        <v>3000.0</v>
      </c>
      <c r="E82" s="496" t="s">
        <v>667</v>
      </c>
      <c r="F82" s="497">
        <v>3000.0</v>
      </c>
      <c r="G82" s="496" t="s">
        <v>878</v>
      </c>
      <c r="H82" s="496" t="s">
        <v>879</v>
      </c>
      <c r="I82" s="498">
        <v>3000.0</v>
      </c>
      <c r="J82" s="496" t="s">
        <v>880</v>
      </c>
      <c r="K82" s="500"/>
      <c r="L82" s="500"/>
      <c r="M82" s="500"/>
      <c r="N82" s="500"/>
      <c r="O82" s="500"/>
      <c r="P82" s="500"/>
      <c r="Q82" s="500"/>
      <c r="R82" s="500"/>
      <c r="S82" s="500"/>
      <c r="T82" s="500"/>
      <c r="U82" s="500"/>
      <c r="V82" s="500"/>
      <c r="W82" s="500"/>
      <c r="X82" s="500"/>
      <c r="Y82" s="500"/>
      <c r="Z82" s="500"/>
    </row>
    <row r="83" ht="60.0" customHeight="1">
      <c r="A83" s="496"/>
      <c r="B83" s="496" t="s">
        <v>881</v>
      </c>
      <c r="C83" s="496" t="s">
        <v>882</v>
      </c>
      <c r="D83" s="497">
        <v>25000.0</v>
      </c>
      <c r="E83" s="496" t="s">
        <v>667</v>
      </c>
      <c r="F83" s="497">
        <v>25000.0</v>
      </c>
      <c r="G83" s="496" t="s">
        <v>883</v>
      </c>
      <c r="H83" s="496" t="s">
        <v>791</v>
      </c>
      <c r="I83" s="498">
        <v>15000.0</v>
      </c>
      <c r="J83" s="496" t="s">
        <v>884</v>
      </c>
      <c r="K83" s="500"/>
      <c r="L83" s="500"/>
      <c r="M83" s="500"/>
      <c r="N83" s="500"/>
      <c r="O83" s="500"/>
      <c r="P83" s="500"/>
      <c r="Q83" s="500"/>
      <c r="R83" s="500"/>
      <c r="S83" s="500"/>
      <c r="T83" s="500"/>
      <c r="U83" s="500"/>
      <c r="V83" s="500"/>
      <c r="W83" s="500"/>
      <c r="X83" s="500"/>
      <c r="Y83" s="500"/>
      <c r="Z83" s="500"/>
    </row>
    <row r="84" ht="60.0" customHeight="1">
      <c r="A84" s="496"/>
      <c r="B84" s="496" t="s">
        <v>885</v>
      </c>
      <c r="C84" s="496" t="s">
        <v>886</v>
      </c>
      <c r="D84" s="497">
        <v>20000.0</v>
      </c>
      <c r="E84" s="496" t="s">
        <v>806</v>
      </c>
      <c r="F84" s="497">
        <v>20000.0</v>
      </c>
      <c r="G84" s="496" t="s">
        <v>887</v>
      </c>
      <c r="H84" s="496" t="s">
        <v>791</v>
      </c>
      <c r="I84" s="498">
        <v>0.0</v>
      </c>
      <c r="J84" s="496"/>
      <c r="K84" s="500"/>
      <c r="L84" s="500"/>
      <c r="M84" s="500"/>
      <c r="N84" s="500"/>
      <c r="O84" s="500"/>
      <c r="P84" s="500"/>
      <c r="Q84" s="500"/>
      <c r="R84" s="500"/>
      <c r="S84" s="500"/>
      <c r="T84" s="500"/>
      <c r="U84" s="500"/>
      <c r="V84" s="500"/>
      <c r="W84" s="500"/>
      <c r="X84" s="500"/>
      <c r="Y84" s="500"/>
      <c r="Z84" s="500"/>
    </row>
    <row r="85" ht="28.5" customHeight="1">
      <c r="A85" s="502"/>
      <c r="B85" s="503" t="s">
        <v>888</v>
      </c>
      <c r="C85" s="490"/>
      <c r="D85" s="504">
        <f>SUM(D12:D84)</f>
        <v>2312655.45</v>
      </c>
      <c r="E85" s="501"/>
      <c r="F85" s="504">
        <f>SUM(F12:F84)</f>
        <v>2312655.45</v>
      </c>
      <c r="G85" s="501"/>
      <c r="H85" s="501"/>
      <c r="I85" s="504">
        <f>SUM(I12:I84)</f>
        <v>1762723.95</v>
      </c>
      <c r="J85" s="501"/>
      <c r="K85" s="505"/>
      <c r="L85" s="505"/>
      <c r="M85" s="505"/>
      <c r="N85" s="505"/>
      <c r="O85" s="505"/>
      <c r="P85" s="505"/>
      <c r="Q85" s="505"/>
      <c r="R85" s="505"/>
      <c r="S85" s="505"/>
      <c r="T85" s="505"/>
      <c r="U85" s="505"/>
      <c r="V85" s="505"/>
      <c r="W85" s="505"/>
      <c r="X85" s="505"/>
      <c r="Y85" s="505"/>
      <c r="Z85" s="505"/>
    </row>
    <row r="86" ht="36.0" customHeight="1">
      <c r="A86" s="482"/>
      <c r="B86" s="482"/>
      <c r="C86" s="483"/>
      <c r="D86" s="484"/>
      <c r="E86" s="483"/>
      <c r="F86" s="484"/>
      <c r="G86" s="483"/>
      <c r="H86" s="482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</row>
    <row r="87" ht="14.25" customHeight="1">
      <c r="A87" s="482"/>
      <c r="B87" s="482"/>
      <c r="C87" s="483"/>
      <c r="D87" s="484"/>
      <c r="E87" s="506"/>
      <c r="F87" s="484"/>
      <c r="G87" s="483"/>
      <c r="H87" s="50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</row>
    <row r="88" ht="14.25" customHeight="1">
      <c r="A88" s="482"/>
      <c r="B88" s="508" t="s">
        <v>889</v>
      </c>
      <c r="C88" s="490"/>
      <c r="D88" s="491"/>
      <c r="E88" s="509" t="s">
        <v>549</v>
      </c>
      <c r="F88" s="490"/>
      <c r="G88" s="490"/>
      <c r="H88" s="490"/>
      <c r="I88" s="490"/>
      <c r="J88" s="491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</row>
    <row r="89" ht="69.75" customHeight="1">
      <c r="A89" s="482"/>
      <c r="B89" s="510" t="s">
        <v>890</v>
      </c>
      <c r="C89" s="511" t="s">
        <v>51</v>
      </c>
      <c r="D89" s="512" t="s">
        <v>552</v>
      </c>
      <c r="E89" s="511" t="s">
        <v>891</v>
      </c>
      <c r="F89" s="512" t="s">
        <v>552</v>
      </c>
      <c r="G89" s="511" t="s">
        <v>892</v>
      </c>
      <c r="H89" s="511" t="s">
        <v>893</v>
      </c>
      <c r="I89" s="511" t="s">
        <v>556</v>
      </c>
      <c r="J89" s="511" t="s">
        <v>557</v>
      </c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</row>
    <row r="90" ht="14.25" customHeight="1">
      <c r="A90" s="482"/>
      <c r="B90" s="152" t="s">
        <v>429</v>
      </c>
      <c r="C90" s="410" t="s">
        <v>430</v>
      </c>
      <c r="D90" s="513">
        <v>60000.0</v>
      </c>
      <c r="E90" s="514" t="s">
        <v>894</v>
      </c>
      <c r="F90" s="513">
        <v>60000.0</v>
      </c>
      <c r="G90" s="514" t="s">
        <v>895</v>
      </c>
      <c r="H90" s="514" t="s">
        <v>896</v>
      </c>
      <c r="I90" s="515"/>
      <c r="J90" s="516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</row>
    <row r="91" ht="14.25" customHeight="1">
      <c r="A91" s="482"/>
      <c r="B91" s="517" t="s">
        <v>888</v>
      </c>
      <c r="C91" s="491"/>
      <c r="D91" s="518">
        <v>0.0</v>
      </c>
      <c r="E91" s="519"/>
      <c r="F91" s="518">
        <v>0.0</v>
      </c>
      <c r="G91" s="519"/>
      <c r="H91" s="519"/>
      <c r="I91" s="520">
        <v>0.0</v>
      </c>
      <c r="J91" s="519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</row>
    <row r="92" ht="14.25" customHeight="1">
      <c r="A92" s="482"/>
      <c r="B92" s="482"/>
      <c r="C92" s="483"/>
      <c r="D92" s="484"/>
      <c r="E92" s="483"/>
      <c r="F92" s="484"/>
      <c r="G92" s="483"/>
      <c r="H92" s="482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</row>
    <row r="93" ht="14.25" customHeight="1">
      <c r="A93" s="482"/>
      <c r="B93" s="482"/>
      <c r="C93" s="483"/>
      <c r="D93" s="484"/>
      <c r="E93" s="483"/>
      <c r="F93" s="484"/>
      <c r="G93" s="483"/>
      <c r="H93" s="482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</row>
    <row r="94" ht="14.25" customHeight="1">
      <c r="A94" s="482"/>
      <c r="B94" s="521" t="s">
        <v>897</v>
      </c>
      <c r="C94" s="483"/>
      <c r="D94" s="484"/>
      <c r="E94" s="483"/>
      <c r="F94" s="484"/>
      <c r="G94" s="483"/>
      <c r="H94" s="482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</row>
    <row r="95" ht="14.25" customHeight="1">
      <c r="A95" s="482"/>
      <c r="B95" s="482"/>
      <c r="C95" s="483"/>
      <c r="D95" s="484"/>
      <c r="E95" s="483"/>
      <c r="F95" s="484"/>
      <c r="G95" s="483"/>
      <c r="H95" s="482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</row>
    <row r="96" ht="14.25" customHeight="1">
      <c r="A96" s="482"/>
      <c r="B96" s="482"/>
      <c r="C96" s="483"/>
      <c r="D96" s="484"/>
      <c r="E96" s="483"/>
      <c r="F96" s="484"/>
      <c r="G96" s="483"/>
      <c r="H96" s="482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</row>
    <row r="97" ht="14.25" customHeight="1">
      <c r="A97" s="482"/>
      <c r="B97" s="482"/>
      <c r="C97" s="483"/>
      <c r="D97" s="484"/>
      <c r="E97" s="483"/>
      <c r="F97" s="484"/>
      <c r="G97" s="483"/>
      <c r="H97" s="482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</row>
    <row r="98" ht="14.25" customHeight="1">
      <c r="A98" s="482"/>
      <c r="B98" s="482"/>
      <c r="C98" s="483"/>
      <c r="D98" s="484"/>
      <c r="E98" s="483"/>
      <c r="F98" s="484"/>
      <c r="G98" s="483"/>
      <c r="H98" s="482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</row>
    <row r="99" ht="14.25" customHeight="1">
      <c r="A99" s="482"/>
      <c r="B99" s="482"/>
      <c r="C99" s="483"/>
      <c r="D99" s="484"/>
      <c r="E99" s="483"/>
      <c r="F99" s="484"/>
      <c r="G99" s="483"/>
      <c r="H99" s="482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</row>
    <row r="100" ht="14.25" customHeight="1">
      <c r="A100" s="482"/>
      <c r="B100" s="482"/>
      <c r="C100" s="483"/>
      <c r="D100" s="484"/>
      <c r="E100" s="483"/>
      <c r="F100" s="484"/>
      <c r="G100" s="483"/>
      <c r="H100" s="482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</row>
    <row r="101" ht="14.25" customHeight="1">
      <c r="A101" s="482"/>
      <c r="B101" s="482"/>
      <c r="C101" s="483"/>
      <c r="D101" s="484"/>
      <c r="E101" s="483"/>
      <c r="F101" s="484"/>
      <c r="G101" s="483"/>
      <c r="H101" s="482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</row>
    <row r="102" ht="14.25" customHeight="1">
      <c r="A102" s="482"/>
      <c r="B102" s="482"/>
      <c r="C102" s="483"/>
      <c r="D102" s="484"/>
      <c r="E102" s="483"/>
      <c r="F102" s="484"/>
      <c r="G102" s="483"/>
      <c r="H102" s="482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</row>
    <row r="103" ht="14.25" customHeight="1">
      <c r="A103" s="482"/>
      <c r="B103" s="482"/>
      <c r="C103" s="483"/>
      <c r="D103" s="484"/>
      <c r="E103" s="483"/>
      <c r="F103" s="484"/>
      <c r="G103" s="483"/>
      <c r="H103" s="482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</row>
    <row r="104" ht="14.25" customHeight="1">
      <c r="A104" s="482"/>
      <c r="B104" s="482"/>
      <c r="C104" s="483"/>
      <c r="D104" s="484"/>
      <c r="E104" s="483"/>
      <c r="F104" s="484"/>
      <c r="G104" s="483"/>
      <c r="H104" s="482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</row>
    <row r="105" ht="14.25" customHeight="1">
      <c r="A105" s="482"/>
      <c r="B105" s="482"/>
      <c r="C105" s="483"/>
      <c r="D105" s="484"/>
      <c r="E105" s="483"/>
      <c r="F105" s="484"/>
      <c r="G105" s="483"/>
      <c r="H105" s="482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</row>
    <row r="106" ht="14.25" customHeight="1">
      <c r="A106" s="482"/>
      <c r="B106" s="482"/>
      <c r="C106" s="483"/>
      <c r="D106" s="484"/>
      <c r="E106" s="483"/>
      <c r="F106" s="484"/>
      <c r="G106" s="483"/>
      <c r="H106" s="482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</row>
    <row r="107" ht="14.25" customHeight="1">
      <c r="A107" s="482"/>
      <c r="B107" s="482"/>
      <c r="C107" s="483"/>
      <c r="D107" s="484"/>
      <c r="E107" s="483"/>
      <c r="F107" s="484"/>
      <c r="G107" s="483"/>
      <c r="H107" s="482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</row>
    <row r="108" ht="14.25" customHeight="1">
      <c r="A108" s="482"/>
      <c r="B108" s="482"/>
      <c r="C108" s="483"/>
      <c r="D108" s="484"/>
      <c r="E108" s="483"/>
      <c r="F108" s="484"/>
      <c r="G108" s="483"/>
      <c r="H108" s="482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</row>
    <row r="109" ht="14.25" customHeight="1">
      <c r="A109" s="482"/>
      <c r="B109" s="482"/>
      <c r="C109" s="483"/>
      <c r="D109" s="484"/>
      <c r="E109" s="483"/>
      <c r="F109" s="484"/>
      <c r="G109" s="483"/>
      <c r="H109" s="482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</row>
    <row r="110" ht="14.25" customHeight="1">
      <c r="A110" s="482"/>
      <c r="B110" s="482"/>
      <c r="C110" s="483"/>
      <c r="D110" s="484"/>
      <c r="E110" s="483"/>
      <c r="F110" s="484"/>
      <c r="G110" s="483"/>
      <c r="H110" s="482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</row>
    <row r="111" ht="14.25" customHeight="1">
      <c r="A111" s="482"/>
      <c r="B111" s="482"/>
      <c r="C111" s="483"/>
      <c r="D111" s="484"/>
      <c r="E111" s="483"/>
      <c r="F111" s="484"/>
      <c r="G111" s="483"/>
      <c r="H111" s="482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</row>
    <row r="112" ht="14.25" customHeight="1">
      <c r="A112" s="482"/>
      <c r="B112" s="482"/>
      <c r="C112" s="483"/>
      <c r="D112" s="484"/>
      <c r="E112" s="483"/>
      <c r="F112" s="484"/>
      <c r="G112" s="483"/>
      <c r="H112" s="482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</row>
    <row r="113" ht="14.25" customHeight="1">
      <c r="A113" s="482"/>
      <c r="B113" s="482"/>
      <c r="C113" s="483"/>
      <c r="D113" s="484"/>
      <c r="E113" s="483"/>
      <c r="F113" s="484"/>
      <c r="G113" s="483"/>
      <c r="H113" s="482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</row>
    <row r="114" ht="14.25" customHeight="1">
      <c r="A114" s="482"/>
      <c r="B114" s="482"/>
      <c r="C114" s="483"/>
      <c r="D114" s="484"/>
      <c r="E114" s="483"/>
      <c r="F114" s="484"/>
      <c r="G114" s="483"/>
      <c r="H114" s="482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</row>
    <row r="115" ht="14.25" customHeight="1">
      <c r="A115" s="482"/>
      <c r="B115" s="482"/>
      <c r="C115" s="483"/>
      <c r="D115" s="484"/>
      <c r="E115" s="483"/>
      <c r="F115" s="484"/>
      <c r="G115" s="483"/>
      <c r="H115" s="482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</row>
    <row r="116" ht="14.25" customHeight="1">
      <c r="A116" s="482"/>
      <c r="B116" s="482"/>
      <c r="C116" s="483"/>
      <c r="D116" s="484"/>
      <c r="E116" s="483"/>
      <c r="F116" s="484"/>
      <c r="G116" s="483"/>
      <c r="H116" s="482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</row>
    <row r="117" ht="14.25" customHeight="1">
      <c r="A117" s="482"/>
      <c r="B117" s="482"/>
      <c r="C117" s="483"/>
      <c r="D117" s="484"/>
      <c r="E117" s="483"/>
      <c r="F117" s="484"/>
      <c r="G117" s="483"/>
      <c r="H117" s="482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</row>
    <row r="118" ht="14.25" customHeight="1">
      <c r="A118" s="482"/>
      <c r="B118" s="482"/>
      <c r="C118" s="483"/>
      <c r="D118" s="484"/>
      <c r="E118" s="483"/>
      <c r="F118" s="484"/>
      <c r="G118" s="483"/>
      <c r="H118" s="482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</row>
    <row r="119" ht="14.25" customHeight="1">
      <c r="A119" s="482"/>
      <c r="B119" s="482"/>
      <c r="C119" s="483"/>
      <c r="D119" s="484"/>
      <c r="E119" s="483"/>
      <c r="F119" s="484"/>
      <c r="G119" s="483"/>
      <c r="H119" s="482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</row>
    <row r="120" ht="14.25" customHeight="1">
      <c r="A120" s="482"/>
      <c r="B120" s="482"/>
      <c r="C120" s="483"/>
      <c r="D120" s="484"/>
      <c r="E120" s="483"/>
      <c r="F120" s="484"/>
      <c r="G120" s="483"/>
      <c r="H120" s="482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</row>
    <row r="121" ht="14.25" customHeight="1">
      <c r="A121" s="482"/>
      <c r="B121" s="482"/>
      <c r="C121" s="483"/>
      <c r="D121" s="484"/>
      <c r="E121" s="483"/>
      <c r="F121" s="484"/>
      <c r="G121" s="483"/>
      <c r="H121" s="482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</row>
    <row r="122" ht="14.25" customHeight="1">
      <c r="A122" s="482"/>
      <c r="B122" s="482"/>
      <c r="C122" s="483"/>
      <c r="D122" s="484"/>
      <c r="E122" s="483"/>
      <c r="F122" s="484"/>
      <c r="G122" s="483"/>
      <c r="H122" s="482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</row>
    <row r="123" ht="14.25" customHeight="1">
      <c r="A123" s="482"/>
      <c r="B123" s="482"/>
      <c r="C123" s="483"/>
      <c r="D123" s="484"/>
      <c r="E123" s="483"/>
      <c r="F123" s="484"/>
      <c r="G123" s="483"/>
      <c r="H123" s="482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</row>
    <row r="124" ht="14.25" customHeight="1">
      <c r="A124" s="482"/>
      <c r="B124" s="482"/>
      <c r="C124" s="483"/>
      <c r="D124" s="484"/>
      <c r="E124" s="483"/>
      <c r="F124" s="484"/>
      <c r="G124" s="483"/>
      <c r="H124" s="482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</row>
    <row r="125" ht="14.25" customHeight="1">
      <c r="A125" s="482"/>
      <c r="B125" s="482"/>
      <c r="C125" s="483"/>
      <c r="D125" s="484"/>
      <c r="E125" s="483"/>
      <c r="F125" s="484"/>
      <c r="G125" s="483"/>
      <c r="H125" s="482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</row>
    <row r="126" ht="14.25" customHeight="1">
      <c r="A126" s="482"/>
      <c r="B126" s="482"/>
      <c r="C126" s="483"/>
      <c r="D126" s="484"/>
      <c r="E126" s="483"/>
      <c r="F126" s="484"/>
      <c r="G126" s="483"/>
      <c r="H126" s="482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</row>
    <row r="127" ht="14.25" customHeight="1">
      <c r="A127" s="482"/>
      <c r="B127" s="482"/>
      <c r="C127" s="483"/>
      <c r="D127" s="484"/>
      <c r="E127" s="483"/>
      <c r="F127" s="484"/>
      <c r="G127" s="483"/>
      <c r="H127" s="482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</row>
    <row r="128" ht="14.25" customHeight="1">
      <c r="A128" s="482"/>
      <c r="B128" s="482"/>
      <c r="C128" s="483"/>
      <c r="D128" s="484"/>
      <c r="E128" s="483"/>
      <c r="F128" s="484"/>
      <c r="G128" s="483"/>
      <c r="H128" s="482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</row>
    <row r="129" ht="14.25" customHeight="1">
      <c r="A129" s="482"/>
      <c r="B129" s="482"/>
      <c r="C129" s="483"/>
      <c r="D129" s="484"/>
      <c r="E129" s="483"/>
      <c r="F129" s="484"/>
      <c r="G129" s="483"/>
      <c r="H129" s="482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</row>
    <row r="130" ht="14.25" customHeight="1">
      <c r="A130" s="482"/>
      <c r="B130" s="482"/>
      <c r="C130" s="483"/>
      <c r="D130" s="484"/>
      <c r="E130" s="483"/>
      <c r="F130" s="484"/>
      <c r="G130" s="483"/>
      <c r="H130" s="482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</row>
    <row r="131" ht="14.25" customHeight="1">
      <c r="A131" s="482"/>
      <c r="B131" s="482"/>
      <c r="C131" s="483"/>
      <c r="D131" s="484"/>
      <c r="E131" s="483"/>
      <c r="F131" s="484"/>
      <c r="G131" s="483"/>
      <c r="H131" s="482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</row>
    <row r="132" ht="14.25" customHeight="1">
      <c r="A132" s="482"/>
      <c r="B132" s="482"/>
      <c r="C132" s="483"/>
      <c r="D132" s="484"/>
      <c r="E132" s="483"/>
      <c r="F132" s="484"/>
      <c r="G132" s="483"/>
      <c r="H132" s="482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</row>
    <row r="133" ht="14.25" customHeight="1">
      <c r="A133" s="482"/>
      <c r="B133" s="482"/>
      <c r="C133" s="483"/>
      <c r="D133" s="484"/>
      <c r="E133" s="483"/>
      <c r="F133" s="484"/>
      <c r="G133" s="483"/>
      <c r="H133" s="482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</row>
    <row r="134" ht="14.25" customHeight="1">
      <c r="A134" s="482"/>
      <c r="B134" s="482"/>
      <c r="C134" s="483"/>
      <c r="D134" s="484"/>
      <c r="E134" s="483"/>
      <c r="F134" s="484"/>
      <c r="G134" s="483"/>
      <c r="H134" s="482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</row>
    <row r="135" ht="14.25" customHeight="1">
      <c r="A135" s="482"/>
      <c r="B135" s="482"/>
      <c r="C135" s="483"/>
      <c r="D135" s="484"/>
      <c r="E135" s="483"/>
      <c r="F135" s="484"/>
      <c r="G135" s="483"/>
      <c r="H135" s="482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</row>
    <row r="136" ht="14.25" customHeight="1">
      <c r="A136" s="482"/>
      <c r="B136" s="482"/>
      <c r="C136" s="483"/>
      <c r="D136" s="484"/>
      <c r="E136" s="483"/>
      <c r="F136" s="484"/>
      <c r="G136" s="483"/>
      <c r="H136" s="482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</row>
    <row r="137" ht="14.25" customHeight="1">
      <c r="A137" s="482"/>
      <c r="B137" s="482"/>
      <c r="C137" s="483"/>
      <c r="D137" s="484"/>
      <c r="E137" s="483"/>
      <c r="F137" s="484"/>
      <c r="G137" s="483"/>
      <c r="H137" s="482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</row>
    <row r="138" ht="14.25" customHeight="1">
      <c r="A138" s="482"/>
      <c r="B138" s="482"/>
      <c r="C138" s="483"/>
      <c r="D138" s="484"/>
      <c r="E138" s="483"/>
      <c r="F138" s="484"/>
      <c r="G138" s="483"/>
      <c r="H138" s="482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</row>
    <row r="139" ht="14.25" customHeight="1">
      <c r="A139" s="482"/>
      <c r="B139" s="482"/>
      <c r="C139" s="483"/>
      <c r="D139" s="484"/>
      <c r="E139" s="483"/>
      <c r="F139" s="484"/>
      <c r="G139" s="483"/>
      <c r="H139" s="482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</row>
    <row r="140" ht="14.25" customHeight="1">
      <c r="A140" s="482"/>
      <c r="B140" s="482"/>
      <c r="C140" s="483"/>
      <c r="D140" s="484"/>
      <c r="E140" s="483"/>
      <c r="F140" s="484"/>
      <c r="G140" s="483"/>
      <c r="H140" s="482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</row>
    <row r="141" ht="14.25" customHeight="1">
      <c r="A141" s="482"/>
      <c r="B141" s="482"/>
      <c r="C141" s="483"/>
      <c r="D141" s="484"/>
      <c r="E141" s="483"/>
      <c r="F141" s="484"/>
      <c r="G141" s="483"/>
      <c r="H141" s="482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</row>
    <row r="142" ht="14.25" customHeight="1">
      <c r="A142" s="482"/>
      <c r="B142" s="482"/>
      <c r="C142" s="483"/>
      <c r="D142" s="484"/>
      <c r="E142" s="483"/>
      <c r="F142" s="484"/>
      <c r="G142" s="483"/>
      <c r="H142" s="482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</row>
    <row r="143" ht="14.25" customHeight="1">
      <c r="A143" s="482"/>
      <c r="B143" s="482"/>
      <c r="C143" s="483"/>
      <c r="D143" s="484"/>
      <c r="E143" s="483"/>
      <c r="F143" s="484"/>
      <c r="G143" s="483"/>
      <c r="H143" s="482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</row>
    <row r="144" ht="14.25" customHeight="1">
      <c r="A144" s="482"/>
      <c r="B144" s="482"/>
      <c r="C144" s="483"/>
      <c r="D144" s="484"/>
      <c r="E144" s="483"/>
      <c r="F144" s="484"/>
      <c r="G144" s="483"/>
      <c r="H144" s="482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</row>
    <row r="145" ht="14.25" customHeight="1">
      <c r="A145" s="482"/>
      <c r="B145" s="482"/>
      <c r="C145" s="483"/>
      <c r="D145" s="484"/>
      <c r="E145" s="483"/>
      <c r="F145" s="484"/>
      <c r="G145" s="483"/>
      <c r="H145" s="482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</row>
    <row r="146" ht="14.25" customHeight="1">
      <c r="A146" s="482"/>
      <c r="B146" s="482"/>
      <c r="C146" s="483"/>
      <c r="D146" s="484"/>
      <c r="E146" s="483"/>
      <c r="F146" s="484"/>
      <c r="G146" s="483"/>
      <c r="H146" s="482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</row>
    <row r="147" ht="14.25" customHeight="1">
      <c r="A147" s="482"/>
      <c r="B147" s="482"/>
      <c r="C147" s="483"/>
      <c r="D147" s="484"/>
      <c r="E147" s="483"/>
      <c r="F147" s="484"/>
      <c r="G147" s="483"/>
      <c r="H147" s="482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</row>
    <row r="148" ht="14.25" customHeight="1">
      <c r="A148" s="482"/>
      <c r="B148" s="482"/>
      <c r="C148" s="483"/>
      <c r="D148" s="484"/>
      <c r="E148" s="483"/>
      <c r="F148" s="484"/>
      <c r="G148" s="483"/>
      <c r="H148" s="482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</row>
    <row r="149" ht="14.25" customHeight="1">
      <c r="A149" s="482"/>
      <c r="B149" s="482"/>
      <c r="C149" s="483"/>
      <c r="D149" s="484"/>
      <c r="E149" s="483"/>
      <c r="F149" s="484"/>
      <c r="G149" s="483"/>
      <c r="H149" s="482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</row>
    <row r="150" ht="14.25" customHeight="1">
      <c r="A150" s="482"/>
      <c r="B150" s="482"/>
      <c r="C150" s="483"/>
      <c r="D150" s="484"/>
      <c r="E150" s="483"/>
      <c r="F150" s="484"/>
      <c r="G150" s="483"/>
      <c r="H150" s="482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</row>
    <row r="151" ht="14.25" customHeight="1">
      <c r="A151" s="482"/>
      <c r="B151" s="482"/>
      <c r="C151" s="483"/>
      <c r="D151" s="484"/>
      <c r="E151" s="483"/>
      <c r="F151" s="484"/>
      <c r="G151" s="483"/>
      <c r="H151" s="482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</row>
    <row r="152" ht="14.25" customHeight="1">
      <c r="A152" s="482"/>
      <c r="B152" s="482"/>
      <c r="C152" s="483"/>
      <c r="D152" s="484"/>
      <c r="E152" s="483"/>
      <c r="F152" s="484"/>
      <c r="G152" s="483"/>
      <c r="H152" s="482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</row>
    <row r="153" ht="14.25" customHeight="1">
      <c r="A153" s="482"/>
      <c r="B153" s="482"/>
      <c r="C153" s="483"/>
      <c r="D153" s="484"/>
      <c r="E153" s="483"/>
      <c r="F153" s="484"/>
      <c r="G153" s="483"/>
      <c r="H153" s="482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</row>
    <row r="154" ht="14.25" customHeight="1">
      <c r="A154" s="482"/>
      <c r="B154" s="482"/>
      <c r="C154" s="483"/>
      <c r="D154" s="484"/>
      <c r="E154" s="483"/>
      <c r="F154" s="484"/>
      <c r="G154" s="483"/>
      <c r="H154" s="482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</row>
    <row r="155" ht="14.25" customHeight="1">
      <c r="A155" s="482"/>
      <c r="B155" s="482"/>
      <c r="C155" s="483"/>
      <c r="D155" s="484"/>
      <c r="E155" s="483"/>
      <c r="F155" s="484"/>
      <c r="G155" s="483"/>
      <c r="H155" s="482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</row>
    <row r="156" ht="14.25" customHeight="1">
      <c r="A156" s="482"/>
      <c r="B156" s="482"/>
      <c r="C156" s="483"/>
      <c r="D156" s="484"/>
      <c r="E156" s="483"/>
      <c r="F156" s="484"/>
      <c r="G156" s="483"/>
      <c r="H156" s="482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</row>
    <row r="157" ht="14.25" customHeight="1">
      <c r="A157" s="482"/>
      <c r="B157" s="482"/>
      <c r="C157" s="483"/>
      <c r="D157" s="484"/>
      <c r="E157" s="483"/>
      <c r="F157" s="484"/>
      <c r="G157" s="483"/>
      <c r="H157" s="482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</row>
    <row r="158" ht="14.25" customHeight="1">
      <c r="A158" s="482"/>
      <c r="B158" s="482"/>
      <c r="C158" s="483"/>
      <c r="D158" s="484"/>
      <c r="E158" s="483"/>
      <c r="F158" s="484"/>
      <c r="G158" s="483"/>
      <c r="H158" s="482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</row>
    <row r="159" ht="14.25" customHeight="1">
      <c r="A159" s="482"/>
      <c r="B159" s="482"/>
      <c r="C159" s="483"/>
      <c r="D159" s="484"/>
      <c r="E159" s="483"/>
      <c r="F159" s="484"/>
      <c r="G159" s="483"/>
      <c r="H159" s="482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</row>
    <row r="160" ht="14.25" customHeight="1">
      <c r="A160" s="482"/>
      <c r="B160" s="482"/>
      <c r="C160" s="483"/>
      <c r="D160" s="484"/>
      <c r="E160" s="483"/>
      <c r="F160" s="484"/>
      <c r="G160" s="483"/>
      <c r="H160" s="482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</row>
    <row r="161" ht="14.25" customHeight="1">
      <c r="A161" s="482"/>
      <c r="B161" s="482"/>
      <c r="C161" s="483"/>
      <c r="D161" s="484"/>
      <c r="E161" s="483"/>
      <c r="F161" s="484"/>
      <c r="G161" s="483"/>
      <c r="H161" s="482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</row>
    <row r="162" ht="14.25" customHeight="1">
      <c r="A162" s="482"/>
      <c r="B162" s="482"/>
      <c r="C162" s="483"/>
      <c r="D162" s="484"/>
      <c r="E162" s="483"/>
      <c r="F162" s="484"/>
      <c r="G162" s="483"/>
      <c r="H162" s="482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</row>
    <row r="163" ht="14.25" customHeight="1">
      <c r="A163" s="482"/>
      <c r="B163" s="482"/>
      <c r="C163" s="483"/>
      <c r="D163" s="484"/>
      <c r="E163" s="483"/>
      <c r="F163" s="484"/>
      <c r="G163" s="483"/>
      <c r="H163" s="482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</row>
    <row r="164" ht="14.25" customHeight="1">
      <c r="A164" s="482"/>
      <c r="B164" s="482"/>
      <c r="C164" s="483"/>
      <c r="D164" s="484"/>
      <c r="E164" s="483"/>
      <c r="F164" s="484"/>
      <c r="G164" s="483"/>
      <c r="H164" s="482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</row>
    <row r="165" ht="14.25" customHeight="1">
      <c r="A165" s="482"/>
      <c r="B165" s="482"/>
      <c r="C165" s="483"/>
      <c r="D165" s="484"/>
      <c r="E165" s="483"/>
      <c r="F165" s="484"/>
      <c r="G165" s="483"/>
      <c r="H165" s="482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</row>
    <row r="166" ht="14.25" customHeight="1">
      <c r="A166" s="482"/>
      <c r="B166" s="482"/>
      <c r="C166" s="483"/>
      <c r="D166" s="484"/>
      <c r="E166" s="483"/>
      <c r="F166" s="484"/>
      <c r="G166" s="483"/>
      <c r="H166" s="482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</row>
    <row r="167" ht="14.25" customHeight="1">
      <c r="A167" s="482"/>
      <c r="B167" s="482"/>
      <c r="C167" s="483"/>
      <c r="D167" s="484"/>
      <c r="E167" s="483"/>
      <c r="F167" s="484"/>
      <c r="G167" s="483"/>
      <c r="H167" s="482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</row>
    <row r="168" ht="14.25" customHeight="1">
      <c r="A168" s="482"/>
      <c r="B168" s="482"/>
      <c r="C168" s="483"/>
      <c r="D168" s="484"/>
      <c r="E168" s="483"/>
      <c r="F168" s="484"/>
      <c r="G168" s="483"/>
      <c r="H168" s="482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</row>
    <row r="169" ht="14.25" customHeight="1">
      <c r="A169" s="482"/>
      <c r="B169" s="482"/>
      <c r="C169" s="483"/>
      <c r="D169" s="484"/>
      <c r="E169" s="483"/>
      <c r="F169" s="484"/>
      <c r="G169" s="483"/>
      <c r="H169" s="482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</row>
    <row r="170" ht="14.25" customHeight="1">
      <c r="A170" s="482"/>
      <c r="B170" s="482"/>
      <c r="C170" s="483"/>
      <c r="D170" s="484"/>
      <c r="E170" s="483"/>
      <c r="F170" s="484"/>
      <c r="G170" s="483"/>
      <c r="H170" s="482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</row>
    <row r="171" ht="14.25" customHeight="1">
      <c r="A171" s="482"/>
      <c r="B171" s="482"/>
      <c r="C171" s="483"/>
      <c r="D171" s="484"/>
      <c r="E171" s="483"/>
      <c r="F171" s="484"/>
      <c r="G171" s="483"/>
      <c r="H171" s="482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</row>
    <row r="172" ht="14.25" customHeight="1">
      <c r="A172" s="482"/>
      <c r="B172" s="482"/>
      <c r="C172" s="483"/>
      <c r="D172" s="484"/>
      <c r="E172" s="483"/>
      <c r="F172" s="484"/>
      <c r="G172" s="483"/>
      <c r="H172" s="482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</row>
    <row r="173" ht="14.25" customHeight="1">
      <c r="A173" s="482"/>
      <c r="B173" s="482"/>
      <c r="C173" s="483"/>
      <c r="D173" s="484"/>
      <c r="E173" s="483"/>
      <c r="F173" s="484"/>
      <c r="G173" s="483"/>
      <c r="H173" s="482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</row>
    <row r="174" ht="14.25" customHeight="1">
      <c r="A174" s="482"/>
      <c r="B174" s="482"/>
      <c r="C174" s="483"/>
      <c r="D174" s="484"/>
      <c r="E174" s="483"/>
      <c r="F174" s="484"/>
      <c r="G174" s="483"/>
      <c r="H174" s="482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</row>
    <row r="175" ht="14.25" customHeight="1">
      <c r="A175" s="482"/>
      <c r="B175" s="482"/>
      <c r="C175" s="483"/>
      <c r="D175" s="484"/>
      <c r="E175" s="483"/>
      <c r="F175" s="484"/>
      <c r="G175" s="483"/>
      <c r="H175" s="482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</row>
    <row r="176" ht="14.25" customHeight="1">
      <c r="A176" s="482"/>
      <c r="B176" s="482"/>
      <c r="C176" s="483"/>
      <c r="D176" s="484"/>
      <c r="E176" s="483"/>
      <c r="F176" s="484"/>
      <c r="G176" s="483"/>
      <c r="H176" s="482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</row>
    <row r="177" ht="14.25" customHeight="1">
      <c r="A177" s="482"/>
      <c r="B177" s="482"/>
      <c r="C177" s="483"/>
      <c r="D177" s="484"/>
      <c r="E177" s="483"/>
      <c r="F177" s="484"/>
      <c r="G177" s="483"/>
      <c r="H177" s="482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</row>
    <row r="178" ht="14.25" customHeight="1">
      <c r="A178" s="482"/>
      <c r="B178" s="482"/>
      <c r="C178" s="483"/>
      <c r="D178" s="484"/>
      <c r="E178" s="483"/>
      <c r="F178" s="484"/>
      <c r="G178" s="483"/>
      <c r="H178" s="482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</row>
    <row r="179" ht="14.25" customHeight="1">
      <c r="A179" s="482"/>
      <c r="B179" s="482"/>
      <c r="C179" s="483"/>
      <c r="D179" s="484"/>
      <c r="E179" s="483"/>
      <c r="F179" s="484"/>
      <c r="G179" s="483"/>
      <c r="H179" s="482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</row>
    <row r="180" ht="14.25" customHeight="1">
      <c r="A180" s="482"/>
      <c r="B180" s="482"/>
      <c r="C180" s="483"/>
      <c r="D180" s="484"/>
      <c r="E180" s="483"/>
      <c r="F180" s="484"/>
      <c r="G180" s="483"/>
      <c r="H180" s="482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</row>
    <row r="181" ht="14.25" customHeight="1">
      <c r="A181" s="482"/>
      <c r="B181" s="482"/>
      <c r="C181" s="483"/>
      <c r="D181" s="484"/>
      <c r="E181" s="483"/>
      <c r="F181" s="484"/>
      <c r="G181" s="483"/>
      <c r="H181" s="482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</row>
    <row r="182" ht="14.25" customHeight="1">
      <c r="A182" s="482"/>
      <c r="B182" s="482"/>
      <c r="C182" s="483"/>
      <c r="D182" s="484"/>
      <c r="E182" s="483"/>
      <c r="F182" s="484"/>
      <c r="G182" s="483"/>
      <c r="H182" s="482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</row>
    <row r="183" ht="14.25" customHeight="1">
      <c r="A183" s="482"/>
      <c r="B183" s="482"/>
      <c r="C183" s="483"/>
      <c r="D183" s="484"/>
      <c r="E183" s="483"/>
      <c r="F183" s="484"/>
      <c r="G183" s="483"/>
      <c r="H183" s="482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</row>
    <row r="184" ht="14.25" customHeight="1">
      <c r="A184" s="482"/>
      <c r="B184" s="482"/>
      <c r="C184" s="483"/>
      <c r="D184" s="484"/>
      <c r="E184" s="483"/>
      <c r="F184" s="484"/>
      <c r="G184" s="483"/>
      <c r="H184" s="482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</row>
    <row r="185" ht="14.25" customHeight="1">
      <c r="A185" s="482"/>
      <c r="B185" s="482"/>
      <c r="C185" s="483"/>
      <c r="D185" s="484"/>
      <c r="E185" s="483"/>
      <c r="F185" s="484"/>
      <c r="G185" s="483"/>
      <c r="H185" s="482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</row>
    <row r="186" ht="14.25" customHeight="1">
      <c r="A186" s="482"/>
      <c r="B186" s="482"/>
      <c r="C186" s="483"/>
      <c r="D186" s="484"/>
      <c r="E186" s="483"/>
      <c r="F186" s="484"/>
      <c r="G186" s="483"/>
      <c r="H186" s="482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</row>
    <row r="187" ht="14.25" customHeight="1">
      <c r="A187" s="482"/>
      <c r="B187" s="482"/>
      <c r="C187" s="483"/>
      <c r="D187" s="484"/>
      <c r="E187" s="483"/>
      <c r="F187" s="484"/>
      <c r="G187" s="483"/>
      <c r="H187" s="482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</row>
    <row r="188" ht="14.25" customHeight="1">
      <c r="A188" s="482"/>
      <c r="B188" s="482"/>
      <c r="C188" s="483"/>
      <c r="D188" s="484"/>
      <c r="E188" s="483"/>
      <c r="F188" s="484"/>
      <c r="G188" s="483"/>
      <c r="H188" s="482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</row>
    <row r="189" ht="14.25" customHeight="1">
      <c r="A189" s="482"/>
      <c r="B189" s="482"/>
      <c r="C189" s="483"/>
      <c r="D189" s="484"/>
      <c r="E189" s="483"/>
      <c r="F189" s="484"/>
      <c r="G189" s="483"/>
      <c r="H189" s="482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</row>
    <row r="190" ht="14.25" customHeight="1">
      <c r="A190" s="482"/>
      <c r="B190" s="482"/>
      <c r="C190" s="483"/>
      <c r="D190" s="484"/>
      <c r="E190" s="483"/>
      <c r="F190" s="484"/>
      <c r="G190" s="483"/>
      <c r="H190" s="482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</row>
    <row r="191" ht="14.25" customHeight="1">
      <c r="A191" s="482"/>
      <c r="B191" s="482"/>
      <c r="C191" s="483"/>
      <c r="D191" s="484"/>
      <c r="E191" s="483"/>
      <c r="F191" s="484"/>
      <c r="G191" s="483"/>
      <c r="H191" s="482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</row>
    <row r="192" ht="14.25" customHeight="1">
      <c r="A192" s="482"/>
      <c r="B192" s="482"/>
      <c r="C192" s="483"/>
      <c r="D192" s="484"/>
      <c r="E192" s="483"/>
      <c r="F192" s="484"/>
      <c r="G192" s="483"/>
      <c r="H192" s="482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</row>
    <row r="193" ht="14.25" customHeight="1">
      <c r="A193" s="482"/>
      <c r="B193" s="482"/>
      <c r="C193" s="483"/>
      <c r="D193" s="484"/>
      <c r="E193" s="483"/>
      <c r="F193" s="484"/>
      <c r="G193" s="483"/>
      <c r="H193" s="482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</row>
    <row r="194" ht="14.25" customHeight="1">
      <c r="A194" s="482"/>
      <c r="B194" s="482"/>
      <c r="C194" s="483"/>
      <c r="D194" s="484"/>
      <c r="E194" s="483"/>
      <c r="F194" s="484"/>
      <c r="G194" s="483"/>
      <c r="H194" s="482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</row>
    <row r="195" ht="14.25" customHeight="1">
      <c r="A195" s="482"/>
      <c r="B195" s="482"/>
      <c r="C195" s="483"/>
      <c r="D195" s="484"/>
      <c r="E195" s="483"/>
      <c r="F195" s="484"/>
      <c r="G195" s="483"/>
      <c r="H195" s="482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</row>
    <row r="196" ht="14.25" customHeight="1">
      <c r="A196" s="482"/>
      <c r="B196" s="482"/>
      <c r="C196" s="483"/>
      <c r="D196" s="484"/>
      <c r="E196" s="483"/>
      <c r="F196" s="484"/>
      <c r="G196" s="483"/>
      <c r="H196" s="482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</row>
    <row r="197" ht="14.25" customHeight="1">
      <c r="A197" s="482"/>
      <c r="B197" s="482"/>
      <c r="C197" s="483"/>
      <c r="D197" s="484"/>
      <c r="E197" s="483"/>
      <c r="F197" s="484"/>
      <c r="G197" s="483"/>
      <c r="H197" s="482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</row>
    <row r="198" ht="14.25" customHeight="1">
      <c r="A198" s="482"/>
      <c r="B198" s="482"/>
      <c r="C198" s="483"/>
      <c r="D198" s="484"/>
      <c r="E198" s="483"/>
      <c r="F198" s="484"/>
      <c r="G198" s="483"/>
      <c r="H198" s="482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</row>
    <row r="199" ht="14.25" customHeight="1">
      <c r="A199" s="482"/>
      <c r="B199" s="482"/>
      <c r="C199" s="483"/>
      <c r="D199" s="484"/>
      <c r="E199" s="483"/>
      <c r="F199" s="484"/>
      <c r="G199" s="483"/>
      <c r="H199" s="482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</row>
    <row r="200" ht="14.25" customHeight="1">
      <c r="A200" s="482"/>
      <c r="B200" s="482"/>
      <c r="C200" s="483"/>
      <c r="D200" s="484"/>
      <c r="E200" s="483"/>
      <c r="F200" s="484"/>
      <c r="G200" s="483"/>
      <c r="H200" s="482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</row>
    <row r="201" ht="14.25" customHeight="1">
      <c r="A201" s="482"/>
      <c r="B201" s="482"/>
      <c r="C201" s="483"/>
      <c r="D201" s="484"/>
      <c r="E201" s="483"/>
      <c r="F201" s="484"/>
      <c r="G201" s="483"/>
      <c r="H201" s="482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</row>
    <row r="202" ht="14.25" customHeight="1">
      <c r="A202" s="482"/>
      <c r="B202" s="482"/>
      <c r="C202" s="483"/>
      <c r="D202" s="484"/>
      <c r="E202" s="483"/>
      <c r="F202" s="484"/>
      <c r="G202" s="483"/>
      <c r="H202" s="482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</row>
    <row r="203" ht="14.25" customHeight="1">
      <c r="A203" s="482"/>
      <c r="B203" s="482"/>
      <c r="C203" s="483"/>
      <c r="D203" s="484"/>
      <c r="E203" s="483"/>
      <c r="F203" s="484"/>
      <c r="G203" s="483"/>
      <c r="H203" s="482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</row>
    <row r="204" ht="14.25" customHeight="1">
      <c r="A204" s="482"/>
      <c r="B204" s="482"/>
      <c r="C204" s="483"/>
      <c r="D204" s="484"/>
      <c r="E204" s="483"/>
      <c r="F204" s="484"/>
      <c r="G204" s="483"/>
      <c r="H204" s="482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</row>
    <row r="205" ht="14.25" customHeight="1">
      <c r="A205" s="482"/>
      <c r="B205" s="482"/>
      <c r="C205" s="483"/>
      <c r="D205" s="484"/>
      <c r="E205" s="483"/>
      <c r="F205" s="484"/>
      <c r="G205" s="483"/>
      <c r="H205" s="482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</row>
    <row r="206" ht="14.25" customHeight="1">
      <c r="A206" s="482"/>
      <c r="B206" s="482"/>
      <c r="C206" s="483"/>
      <c r="D206" s="484"/>
      <c r="E206" s="483"/>
      <c r="F206" s="484"/>
      <c r="G206" s="483"/>
      <c r="H206" s="482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</row>
    <row r="207" ht="14.25" customHeight="1">
      <c r="A207" s="482"/>
      <c r="B207" s="482"/>
      <c r="C207" s="483"/>
      <c r="D207" s="484"/>
      <c r="E207" s="483"/>
      <c r="F207" s="484"/>
      <c r="G207" s="483"/>
      <c r="H207" s="482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</row>
    <row r="208" ht="14.25" customHeight="1">
      <c r="A208" s="482"/>
      <c r="B208" s="482"/>
      <c r="C208" s="483"/>
      <c r="D208" s="484"/>
      <c r="E208" s="483"/>
      <c r="F208" s="484"/>
      <c r="G208" s="483"/>
      <c r="H208" s="482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</row>
    <row r="209" ht="14.25" customHeight="1">
      <c r="A209" s="482"/>
      <c r="B209" s="482"/>
      <c r="C209" s="483"/>
      <c r="D209" s="484"/>
      <c r="E209" s="483"/>
      <c r="F209" s="484"/>
      <c r="G209" s="483"/>
      <c r="H209" s="482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</row>
    <row r="210" ht="14.25" customHeight="1">
      <c r="A210" s="482"/>
      <c r="B210" s="482"/>
      <c r="C210" s="483"/>
      <c r="D210" s="484"/>
      <c r="E210" s="483"/>
      <c r="F210" s="484"/>
      <c r="G210" s="483"/>
      <c r="H210" s="482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</row>
    <row r="211" ht="14.25" customHeight="1">
      <c r="A211" s="482"/>
      <c r="B211" s="482"/>
      <c r="C211" s="483"/>
      <c r="D211" s="484"/>
      <c r="E211" s="483"/>
      <c r="F211" s="484"/>
      <c r="G211" s="483"/>
      <c r="H211" s="482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</row>
    <row r="212" ht="14.25" customHeight="1">
      <c r="A212" s="482"/>
      <c r="B212" s="482"/>
      <c r="C212" s="483"/>
      <c r="D212" s="484"/>
      <c r="E212" s="483"/>
      <c r="F212" s="484"/>
      <c r="G212" s="483"/>
      <c r="H212" s="482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</row>
    <row r="213" ht="14.25" customHeight="1">
      <c r="A213" s="482"/>
      <c r="B213" s="482"/>
      <c r="C213" s="483"/>
      <c r="D213" s="484"/>
      <c r="E213" s="483"/>
      <c r="F213" s="484"/>
      <c r="G213" s="483"/>
      <c r="H213" s="482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</row>
    <row r="214" ht="14.25" customHeight="1">
      <c r="A214" s="482"/>
      <c r="B214" s="482"/>
      <c r="C214" s="483"/>
      <c r="D214" s="484"/>
      <c r="E214" s="483"/>
      <c r="F214" s="484"/>
      <c r="G214" s="483"/>
      <c r="H214" s="482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</row>
    <row r="215" ht="14.25" customHeight="1">
      <c r="A215" s="482"/>
      <c r="B215" s="482"/>
      <c r="C215" s="483"/>
      <c r="D215" s="484"/>
      <c r="E215" s="483"/>
      <c r="F215" s="484"/>
      <c r="G215" s="483"/>
      <c r="H215" s="482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</row>
    <row r="216" ht="14.25" customHeight="1">
      <c r="A216" s="482"/>
      <c r="B216" s="482"/>
      <c r="C216" s="483"/>
      <c r="D216" s="484"/>
      <c r="E216" s="483"/>
      <c r="F216" s="484"/>
      <c r="G216" s="483"/>
      <c r="H216" s="482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</row>
    <row r="217" ht="14.25" customHeight="1">
      <c r="A217" s="482"/>
      <c r="B217" s="482"/>
      <c r="C217" s="483"/>
      <c r="D217" s="484"/>
      <c r="E217" s="483"/>
      <c r="F217" s="484"/>
      <c r="G217" s="483"/>
      <c r="H217" s="482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</row>
    <row r="218" ht="14.25" customHeight="1">
      <c r="A218" s="482"/>
      <c r="B218" s="482"/>
      <c r="C218" s="483"/>
      <c r="D218" s="484"/>
      <c r="E218" s="483"/>
      <c r="F218" s="484"/>
      <c r="G218" s="483"/>
      <c r="H218" s="482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</row>
    <row r="219" ht="14.25" customHeight="1">
      <c r="A219" s="482"/>
      <c r="B219" s="482"/>
      <c r="C219" s="483"/>
      <c r="D219" s="484"/>
      <c r="E219" s="483"/>
      <c r="F219" s="484"/>
      <c r="G219" s="483"/>
      <c r="H219" s="482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</row>
    <row r="220" ht="14.25" customHeight="1">
      <c r="A220" s="482"/>
      <c r="B220" s="482"/>
      <c r="C220" s="483"/>
      <c r="D220" s="484"/>
      <c r="E220" s="483"/>
      <c r="F220" s="484"/>
      <c r="G220" s="483"/>
      <c r="H220" s="482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</row>
    <row r="221" ht="14.25" customHeight="1">
      <c r="A221" s="482"/>
      <c r="B221" s="482"/>
      <c r="C221" s="483"/>
      <c r="D221" s="484"/>
      <c r="E221" s="483"/>
      <c r="F221" s="484"/>
      <c r="G221" s="483"/>
      <c r="H221" s="482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</row>
    <row r="222" ht="14.25" customHeight="1">
      <c r="A222" s="482"/>
      <c r="B222" s="482"/>
      <c r="C222" s="483"/>
      <c r="D222" s="484"/>
      <c r="E222" s="483"/>
      <c r="F222" s="484"/>
      <c r="G222" s="483"/>
      <c r="H222" s="482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</row>
    <row r="223" ht="14.25" customHeight="1">
      <c r="A223" s="482"/>
      <c r="B223" s="482"/>
      <c r="C223" s="483"/>
      <c r="D223" s="484"/>
      <c r="E223" s="483"/>
      <c r="F223" s="484"/>
      <c r="G223" s="483"/>
      <c r="H223" s="482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</row>
    <row r="224" ht="14.25" customHeight="1">
      <c r="A224" s="482"/>
      <c r="B224" s="482"/>
      <c r="C224" s="483"/>
      <c r="D224" s="484"/>
      <c r="E224" s="483"/>
      <c r="F224" s="484"/>
      <c r="G224" s="483"/>
      <c r="H224" s="482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</row>
    <row r="225" ht="14.25" customHeight="1">
      <c r="A225" s="482"/>
      <c r="B225" s="482"/>
      <c r="C225" s="483"/>
      <c r="D225" s="484"/>
      <c r="E225" s="483"/>
      <c r="F225" s="484"/>
      <c r="G225" s="483"/>
      <c r="H225" s="482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</row>
    <row r="226" ht="14.25" customHeight="1">
      <c r="A226" s="482"/>
      <c r="B226" s="482"/>
      <c r="C226" s="483"/>
      <c r="D226" s="484"/>
      <c r="E226" s="483"/>
      <c r="F226" s="484"/>
      <c r="G226" s="483"/>
      <c r="H226" s="482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</row>
    <row r="227" ht="14.25" customHeight="1">
      <c r="A227" s="482"/>
      <c r="B227" s="482"/>
      <c r="C227" s="483"/>
      <c r="D227" s="484"/>
      <c r="E227" s="483"/>
      <c r="F227" s="484"/>
      <c r="G227" s="483"/>
      <c r="H227" s="482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</row>
    <row r="228" ht="14.25" customHeight="1">
      <c r="A228" s="482"/>
      <c r="B228" s="482"/>
      <c r="C228" s="483"/>
      <c r="D228" s="484"/>
      <c r="E228" s="483"/>
      <c r="F228" s="484"/>
      <c r="G228" s="483"/>
      <c r="H228" s="482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</row>
    <row r="229" ht="14.25" customHeight="1">
      <c r="A229" s="482"/>
      <c r="B229" s="482"/>
      <c r="C229" s="483"/>
      <c r="D229" s="484"/>
      <c r="E229" s="483"/>
      <c r="F229" s="484"/>
      <c r="G229" s="483"/>
      <c r="H229" s="482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</row>
    <row r="230" ht="14.25" customHeight="1">
      <c r="A230" s="482"/>
      <c r="B230" s="482"/>
      <c r="C230" s="483"/>
      <c r="D230" s="484"/>
      <c r="E230" s="483"/>
      <c r="F230" s="484"/>
      <c r="G230" s="483"/>
      <c r="H230" s="482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</row>
    <row r="231" ht="14.25" customHeight="1">
      <c r="A231" s="482"/>
      <c r="B231" s="482"/>
      <c r="C231" s="483"/>
      <c r="D231" s="484"/>
      <c r="E231" s="483"/>
      <c r="F231" s="484"/>
      <c r="G231" s="483"/>
      <c r="H231" s="482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</row>
    <row r="232" ht="14.25" customHeight="1">
      <c r="A232" s="482"/>
      <c r="B232" s="482"/>
      <c r="C232" s="483"/>
      <c r="D232" s="484"/>
      <c r="E232" s="483"/>
      <c r="F232" s="484"/>
      <c r="G232" s="483"/>
      <c r="H232" s="482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</row>
    <row r="233" ht="14.25" customHeight="1">
      <c r="A233" s="482"/>
      <c r="B233" s="482"/>
      <c r="C233" s="483"/>
      <c r="D233" s="484"/>
      <c r="E233" s="483"/>
      <c r="F233" s="484"/>
      <c r="G233" s="483"/>
      <c r="H233" s="482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</row>
    <row r="234" ht="14.25" customHeight="1">
      <c r="A234" s="482"/>
      <c r="B234" s="482"/>
      <c r="C234" s="483"/>
      <c r="D234" s="484"/>
      <c r="E234" s="483"/>
      <c r="F234" s="484"/>
      <c r="G234" s="483"/>
      <c r="H234" s="482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</row>
    <row r="235" ht="14.25" customHeight="1">
      <c r="A235" s="482"/>
      <c r="B235" s="482"/>
      <c r="C235" s="483"/>
      <c r="D235" s="484"/>
      <c r="E235" s="483"/>
      <c r="F235" s="484"/>
      <c r="G235" s="483"/>
      <c r="H235" s="482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</row>
    <row r="236" ht="14.25" customHeight="1">
      <c r="A236" s="482"/>
      <c r="B236" s="482"/>
      <c r="C236" s="483"/>
      <c r="D236" s="484"/>
      <c r="E236" s="483"/>
      <c r="F236" s="484"/>
      <c r="G236" s="483"/>
      <c r="H236" s="482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</row>
    <row r="237" ht="14.25" customHeight="1">
      <c r="A237" s="482"/>
      <c r="B237" s="482"/>
      <c r="C237" s="483"/>
      <c r="D237" s="484"/>
      <c r="E237" s="483"/>
      <c r="F237" s="484"/>
      <c r="G237" s="483"/>
      <c r="H237" s="482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</row>
    <row r="238" ht="14.25" customHeight="1">
      <c r="A238" s="482"/>
      <c r="B238" s="482"/>
      <c r="C238" s="483"/>
      <c r="D238" s="484"/>
      <c r="E238" s="483"/>
      <c r="F238" s="484"/>
      <c r="G238" s="483"/>
      <c r="H238" s="482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</row>
    <row r="239" ht="14.25" customHeight="1">
      <c r="A239" s="482"/>
      <c r="B239" s="482"/>
      <c r="C239" s="483"/>
      <c r="D239" s="484"/>
      <c r="E239" s="483"/>
      <c r="F239" s="484"/>
      <c r="G239" s="483"/>
      <c r="H239" s="482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</row>
    <row r="240" ht="14.25" customHeight="1">
      <c r="A240" s="482"/>
      <c r="B240" s="482"/>
      <c r="C240" s="483"/>
      <c r="D240" s="484"/>
      <c r="E240" s="483"/>
      <c r="F240" s="484"/>
      <c r="G240" s="483"/>
      <c r="H240" s="482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</row>
    <row r="241" ht="14.25" customHeight="1">
      <c r="A241" s="482"/>
      <c r="B241" s="482"/>
      <c r="C241" s="483"/>
      <c r="D241" s="484"/>
      <c r="E241" s="483"/>
      <c r="F241" s="484"/>
      <c r="G241" s="483"/>
      <c r="H241" s="482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</row>
    <row r="242" ht="14.25" customHeight="1">
      <c r="A242" s="482"/>
      <c r="B242" s="482"/>
      <c r="C242" s="483"/>
      <c r="D242" s="484"/>
      <c r="E242" s="483"/>
      <c r="F242" s="484"/>
      <c r="G242" s="483"/>
      <c r="H242" s="482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</row>
    <row r="243" ht="14.25" customHeight="1">
      <c r="A243" s="482"/>
      <c r="B243" s="482"/>
      <c r="C243" s="483"/>
      <c r="D243" s="484"/>
      <c r="E243" s="483"/>
      <c r="F243" s="484"/>
      <c r="G243" s="483"/>
      <c r="H243" s="482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</row>
    <row r="244" ht="14.25" customHeight="1">
      <c r="A244" s="482"/>
      <c r="B244" s="482"/>
      <c r="C244" s="483"/>
      <c r="D244" s="484"/>
      <c r="E244" s="483"/>
      <c r="F244" s="484"/>
      <c r="G244" s="483"/>
      <c r="H244" s="482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</row>
    <row r="245" ht="14.25" customHeight="1">
      <c r="A245" s="482"/>
      <c r="B245" s="482"/>
      <c r="C245" s="483"/>
      <c r="D245" s="484"/>
      <c r="E245" s="483"/>
      <c r="F245" s="484"/>
      <c r="G245" s="483"/>
      <c r="H245" s="482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</row>
    <row r="246" ht="14.25" customHeight="1">
      <c r="A246" s="482"/>
      <c r="B246" s="482"/>
      <c r="C246" s="483"/>
      <c r="D246" s="484"/>
      <c r="E246" s="483"/>
      <c r="F246" s="484"/>
      <c r="G246" s="483"/>
      <c r="H246" s="482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</row>
    <row r="247" ht="14.25" customHeight="1">
      <c r="A247" s="482"/>
      <c r="B247" s="482"/>
      <c r="C247" s="483"/>
      <c r="D247" s="484"/>
      <c r="E247" s="483"/>
      <c r="F247" s="484"/>
      <c r="G247" s="483"/>
      <c r="H247" s="482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</row>
    <row r="248" ht="14.25" customHeight="1">
      <c r="A248" s="482"/>
      <c r="B248" s="482"/>
      <c r="C248" s="483"/>
      <c r="D248" s="484"/>
      <c r="E248" s="483"/>
      <c r="F248" s="484"/>
      <c r="G248" s="483"/>
      <c r="H248" s="482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</row>
    <row r="249" ht="14.25" customHeight="1">
      <c r="A249" s="482"/>
      <c r="B249" s="482"/>
      <c r="C249" s="483"/>
      <c r="D249" s="484"/>
      <c r="E249" s="483"/>
      <c r="F249" s="484"/>
      <c r="G249" s="483"/>
      <c r="H249" s="482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</row>
    <row r="250" ht="14.25" customHeight="1">
      <c r="A250" s="482"/>
      <c r="B250" s="482"/>
      <c r="C250" s="483"/>
      <c r="D250" s="484"/>
      <c r="E250" s="483"/>
      <c r="F250" s="484"/>
      <c r="G250" s="483"/>
      <c r="H250" s="482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</row>
    <row r="251" ht="14.25" customHeight="1">
      <c r="A251" s="482"/>
      <c r="B251" s="482"/>
      <c r="C251" s="483"/>
      <c r="D251" s="484"/>
      <c r="E251" s="483"/>
      <c r="F251" s="484"/>
      <c r="G251" s="483"/>
      <c r="H251" s="482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</row>
    <row r="252" ht="14.25" customHeight="1">
      <c r="A252" s="482"/>
      <c r="B252" s="482"/>
      <c r="C252" s="483"/>
      <c r="D252" s="484"/>
      <c r="E252" s="483"/>
      <c r="F252" s="484"/>
      <c r="G252" s="483"/>
      <c r="H252" s="482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</row>
    <row r="253" ht="14.25" customHeight="1">
      <c r="A253" s="482"/>
      <c r="B253" s="482"/>
      <c r="C253" s="483"/>
      <c r="D253" s="484"/>
      <c r="E253" s="483"/>
      <c r="F253" s="484"/>
      <c r="G253" s="483"/>
      <c r="H253" s="482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</row>
    <row r="254" ht="14.25" customHeight="1">
      <c r="A254" s="482"/>
      <c r="B254" s="482"/>
      <c r="C254" s="483"/>
      <c r="D254" s="484"/>
      <c r="E254" s="483"/>
      <c r="F254" s="484"/>
      <c r="G254" s="483"/>
      <c r="H254" s="482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</row>
    <row r="255" ht="14.25" customHeight="1">
      <c r="A255" s="482"/>
      <c r="B255" s="482"/>
      <c r="C255" s="483"/>
      <c r="D255" s="484"/>
      <c r="E255" s="483"/>
      <c r="F255" s="484"/>
      <c r="G255" s="483"/>
      <c r="H255" s="482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</row>
    <row r="256" ht="14.25" customHeight="1">
      <c r="A256" s="482"/>
      <c r="B256" s="482"/>
      <c r="C256" s="483"/>
      <c r="D256" s="484"/>
      <c r="E256" s="483"/>
      <c r="F256" s="484"/>
      <c r="G256" s="483"/>
      <c r="H256" s="482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</row>
    <row r="257" ht="14.25" customHeight="1">
      <c r="A257" s="482"/>
      <c r="B257" s="482"/>
      <c r="C257" s="483"/>
      <c r="D257" s="484"/>
      <c r="E257" s="483"/>
      <c r="F257" s="484"/>
      <c r="G257" s="483"/>
      <c r="H257" s="482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</row>
    <row r="258" ht="14.25" customHeight="1">
      <c r="A258" s="482"/>
      <c r="B258" s="482"/>
      <c r="C258" s="483"/>
      <c r="D258" s="484"/>
      <c r="E258" s="483"/>
      <c r="F258" s="484"/>
      <c r="G258" s="483"/>
      <c r="H258" s="482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</row>
    <row r="259" ht="14.25" customHeight="1">
      <c r="A259" s="482"/>
      <c r="B259" s="482"/>
      <c r="C259" s="483"/>
      <c r="D259" s="484"/>
      <c r="E259" s="483"/>
      <c r="F259" s="484"/>
      <c r="G259" s="483"/>
      <c r="H259" s="482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</row>
    <row r="260" ht="14.25" customHeight="1">
      <c r="A260" s="482"/>
      <c r="B260" s="482"/>
      <c r="C260" s="483"/>
      <c r="D260" s="484"/>
      <c r="E260" s="483"/>
      <c r="F260" s="484"/>
      <c r="G260" s="483"/>
      <c r="H260" s="482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</row>
    <row r="261" ht="14.25" customHeight="1">
      <c r="A261" s="482"/>
      <c r="B261" s="482"/>
      <c r="C261" s="483"/>
      <c r="D261" s="484"/>
      <c r="E261" s="483"/>
      <c r="F261" s="484"/>
      <c r="G261" s="483"/>
      <c r="H261" s="482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</row>
    <row r="262" ht="14.25" customHeight="1">
      <c r="A262" s="482"/>
      <c r="B262" s="482"/>
      <c r="C262" s="483"/>
      <c r="D262" s="484"/>
      <c r="E262" s="483"/>
      <c r="F262" s="484"/>
      <c r="G262" s="483"/>
      <c r="H262" s="482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</row>
    <row r="263" ht="14.25" customHeight="1">
      <c r="A263" s="482"/>
      <c r="B263" s="482"/>
      <c r="C263" s="483"/>
      <c r="D263" s="484"/>
      <c r="E263" s="483"/>
      <c r="F263" s="484"/>
      <c r="G263" s="483"/>
      <c r="H263" s="482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</row>
    <row r="264" ht="14.25" customHeight="1">
      <c r="A264" s="482"/>
      <c r="B264" s="482"/>
      <c r="C264" s="483"/>
      <c r="D264" s="484"/>
      <c r="E264" s="483"/>
      <c r="F264" s="484"/>
      <c r="G264" s="483"/>
      <c r="H264" s="482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</row>
    <row r="265" ht="14.25" customHeight="1">
      <c r="A265" s="482"/>
      <c r="B265" s="482"/>
      <c r="C265" s="483"/>
      <c r="D265" s="484"/>
      <c r="E265" s="483"/>
      <c r="F265" s="484"/>
      <c r="G265" s="483"/>
      <c r="H265" s="482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</row>
    <row r="266" ht="14.25" customHeight="1">
      <c r="A266" s="482"/>
      <c r="B266" s="482"/>
      <c r="C266" s="483"/>
      <c r="D266" s="484"/>
      <c r="E266" s="483"/>
      <c r="F266" s="484"/>
      <c r="G266" s="483"/>
      <c r="H266" s="482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</row>
    <row r="267" ht="14.25" customHeight="1">
      <c r="A267" s="482"/>
      <c r="B267" s="482"/>
      <c r="C267" s="483"/>
      <c r="D267" s="484"/>
      <c r="E267" s="483"/>
      <c r="F267" s="484"/>
      <c r="G267" s="483"/>
      <c r="H267" s="482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</row>
    <row r="268" ht="14.25" customHeight="1">
      <c r="A268" s="482"/>
      <c r="B268" s="482"/>
      <c r="C268" s="483"/>
      <c r="D268" s="484"/>
      <c r="E268" s="483"/>
      <c r="F268" s="484"/>
      <c r="G268" s="483"/>
      <c r="H268" s="482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</row>
    <row r="269" ht="14.25" customHeight="1">
      <c r="A269" s="482"/>
      <c r="B269" s="482"/>
      <c r="C269" s="483"/>
      <c r="D269" s="484"/>
      <c r="E269" s="483"/>
      <c r="F269" s="484"/>
      <c r="G269" s="483"/>
      <c r="H269" s="482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</row>
    <row r="270" ht="14.25" customHeight="1">
      <c r="A270" s="482"/>
      <c r="B270" s="482"/>
      <c r="C270" s="483"/>
      <c r="D270" s="484"/>
      <c r="E270" s="483"/>
      <c r="F270" s="484"/>
      <c r="G270" s="483"/>
      <c r="H270" s="482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</row>
    <row r="271" ht="14.25" customHeight="1">
      <c r="A271" s="482"/>
      <c r="B271" s="482"/>
      <c r="C271" s="483"/>
      <c r="D271" s="484"/>
      <c r="E271" s="483"/>
      <c r="F271" s="484"/>
      <c r="G271" s="483"/>
      <c r="H271" s="482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</row>
    <row r="272" ht="14.25" customHeight="1">
      <c r="A272" s="482"/>
      <c r="B272" s="482"/>
      <c r="C272" s="483"/>
      <c r="D272" s="484"/>
      <c r="E272" s="483"/>
      <c r="F272" s="484"/>
      <c r="G272" s="483"/>
      <c r="H272" s="482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</row>
    <row r="273" ht="14.25" customHeight="1">
      <c r="A273" s="482"/>
      <c r="B273" s="482"/>
      <c r="C273" s="483"/>
      <c r="D273" s="484"/>
      <c r="E273" s="483"/>
      <c r="F273" s="484"/>
      <c r="G273" s="483"/>
      <c r="H273" s="482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</row>
    <row r="274" ht="14.25" customHeight="1">
      <c r="A274" s="482"/>
      <c r="B274" s="482"/>
      <c r="C274" s="483"/>
      <c r="D274" s="484"/>
      <c r="E274" s="483"/>
      <c r="F274" s="484"/>
      <c r="G274" s="483"/>
      <c r="H274" s="482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</row>
    <row r="275" ht="14.25" customHeight="1">
      <c r="A275" s="482"/>
      <c r="B275" s="482"/>
      <c r="C275" s="483"/>
      <c r="D275" s="484"/>
      <c r="E275" s="483"/>
      <c r="F275" s="484"/>
      <c r="G275" s="483"/>
      <c r="H275" s="482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</row>
    <row r="276" ht="14.25" customHeight="1">
      <c r="A276" s="482"/>
      <c r="B276" s="482"/>
      <c r="C276" s="483"/>
      <c r="D276" s="484"/>
      <c r="E276" s="483"/>
      <c r="F276" s="484"/>
      <c r="G276" s="483"/>
      <c r="H276" s="482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</row>
    <row r="277" ht="14.25" customHeight="1">
      <c r="A277" s="482"/>
      <c r="B277" s="482"/>
      <c r="C277" s="483"/>
      <c r="D277" s="484"/>
      <c r="E277" s="483"/>
      <c r="F277" s="484"/>
      <c r="G277" s="483"/>
      <c r="H277" s="482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</row>
    <row r="278" ht="14.25" customHeight="1">
      <c r="A278" s="482"/>
      <c r="B278" s="482"/>
      <c r="C278" s="483"/>
      <c r="D278" s="484"/>
      <c r="E278" s="483"/>
      <c r="F278" s="484"/>
      <c r="G278" s="483"/>
      <c r="H278" s="482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</row>
    <row r="279" ht="14.25" customHeight="1">
      <c r="A279" s="482"/>
      <c r="B279" s="482"/>
      <c r="C279" s="483"/>
      <c r="D279" s="484"/>
      <c r="E279" s="483"/>
      <c r="F279" s="484"/>
      <c r="G279" s="483"/>
      <c r="H279" s="482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</row>
    <row r="280" ht="14.25" customHeight="1">
      <c r="A280" s="482"/>
      <c r="B280" s="482"/>
      <c r="C280" s="483"/>
      <c r="D280" s="484"/>
      <c r="E280" s="483"/>
      <c r="F280" s="484"/>
      <c r="G280" s="483"/>
      <c r="H280" s="482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</row>
    <row r="281" ht="14.25" customHeight="1">
      <c r="A281" s="482"/>
      <c r="B281" s="482"/>
      <c r="C281" s="483"/>
      <c r="D281" s="484"/>
      <c r="E281" s="483"/>
      <c r="F281" s="484"/>
      <c r="G281" s="483"/>
      <c r="H281" s="482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</row>
    <row r="282" ht="15.75" customHeight="1">
      <c r="C282" s="522"/>
      <c r="E282" s="522"/>
      <c r="G282" s="522"/>
    </row>
    <row r="283" ht="15.75" customHeight="1">
      <c r="C283" s="522"/>
      <c r="E283" s="522"/>
      <c r="G283" s="522"/>
    </row>
    <row r="284" ht="15.75" customHeight="1">
      <c r="C284" s="522"/>
      <c r="E284" s="522"/>
      <c r="G284" s="522"/>
    </row>
    <row r="285" ht="15.75" customHeight="1">
      <c r="C285" s="522"/>
      <c r="E285" s="522"/>
      <c r="G285" s="522"/>
    </row>
    <row r="286" ht="15.75" customHeight="1">
      <c r="C286" s="522"/>
      <c r="E286" s="522"/>
      <c r="G286" s="522"/>
    </row>
    <row r="287" ht="15.75" customHeight="1">
      <c r="C287" s="522"/>
      <c r="E287" s="522"/>
      <c r="G287" s="522"/>
    </row>
    <row r="288" ht="15.75" customHeight="1">
      <c r="C288" s="522"/>
      <c r="E288" s="522"/>
      <c r="G288" s="522"/>
    </row>
    <row r="289" ht="15.75" customHeight="1">
      <c r="C289" s="522"/>
      <c r="E289" s="522"/>
      <c r="G289" s="522"/>
    </row>
    <row r="290" ht="15.75" customHeight="1">
      <c r="C290" s="522"/>
      <c r="E290" s="522"/>
      <c r="G290" s="522"/>
    </row>
    <row r="291" ht="15.75" customHeight="1">
      <c r="C291" s="522"/>
      <c r="E291" s="522"/>
      <c r="G291" s="522"/>
    </row>
    <row r="292" ht="15.75" customHeight="1">
      <c r="C292" s="522"/>
      <c r="E292" s="522"/>
      <c r="G292" s="522"/>
    </row>
    <row r="293" ht="15.75" customHeight="1">
      <c r="C293" s="522"/>
      <c r="E293" s="522"/>
      <c r="G293" s="522"/>
    </row>
    <row r="294" ht="15.75" customHeight="1">
      <c r="C294" s="522"/>
      <c r="E294" s="522"/>
      <c r="G294" s="522"/>
    </row>
    <row r="295" ht="15.75" customHeight="1">
      <c r="C295" s="522"/>
      <c r="E295" s="522"/>
      <c r="G295" s="522"/>
    </row>
    <row r="296" ht="15.75" customHeight="1">
      <c r="C296" s="522"/>
      <c r="E296" s="522"/>
      <c r="G296" s="522"/>
    </row>
    <row r="297" ht="15.75" customHeight="1">
      <c r="C297" s="522"/>
      <c r="E297" s="522"/>
      <c r="G297" s="522"/>
    </row>
    <row r="298" ht="15.75" customHeight="1">
      <c r="C298" s="522"/>
      <c r="E298" s="522"/>
      <c r="G298" s="522"/>
    </row>
    <row r="299" ht="15.75" customHeight="1">
      <c r="C299" s="522"/>
      <c r="E299" s="522"/>
      <c r="G299" s="522"/>
    </row>
    <row r="300" ht="15.75" customHeight="1">
      <c r="C300" s="522"/>
      <c r="E300" s="522"/>
      <c r="G300" s="522"/>
    </row>
    <row r="301" ht="15.75" customHeight="1">
      <c r="C301" s="522"/>
      <c r="E301" s="522"/>
      <c r="G301" s="522"/>
    </row>
    <row r="302" ht="15.75" customHeight="1">
      <c r="C302" s="522"/>
      <c r="E302" s="522"/>
      <c r="G302" s="522"/>
    </row>
    <row r="303" ht="15.75" customHeight="1">
      <c r="C303" s="522"/>
      <c r="E303" s="522"/>
      <c r="G303" s="522"/>
    </row>
    <row r="304" ht="15.75" customHeight="1">
      <c r="C304" s="522"/>
      <c r="E304" s="522"/>
      <c r="G304" s="522"/>
    </row>
    <row r="305" ht="15.75" customHeight="1">
      <c r="C305" s="522"/>
      <c r="E305" s="522"/>
      <c r="G305" s="522"/>
    </row>
    <row r="306" ht="15.75" customHeight="1">
      <c r="C306" s="522"/>
      <c r="E306" s="522"/>
      <c r="G306" s="522"/>
    </row>
    <row r="307" ht="15.75" customHeight="1">
      <c r="C307" s="522"/>
      <c r="E307" s="522"/>
      <c r="G307" s="522"/>
    </row>
    <row r="308" ht="15.75" customHeight="1">
      <c r="C308" s="522"/>
      <c r="E308" s="522"/>
      <c r="G308" s="522"/>
    </row>
    <row r="309" ht="15.75" customHeight="1">
      <c r="C309" s="522"/>
      <c r="E309" s="522"/>
      <c r="G309" s="522"/>
    </row>
    <row r="310" ht="15.75" customHeight="1">
      <c r="C310" s="522"/>
      <c r="E310" s="522"/>
      <c r="G310" s="522"/>
    </row>
    <row r="311" ht="15.75" customHeight="1">
      <c r="C311" s="522"/>
      <c r="E311" s="522"/>
      <c r="G311" s="522"/>
    </row>
    <row r="312" ht="15.75" customHeight="1">
      <c r="C312" s="522"/>
      <c r="E312" s="522"/>
      <c r="G312" s="522"/>
    </row>
    <row r="313" ht="15.75" customHeight="1">
      <c r="C313" s="522"/>
      <c r="E313" s="522"/>
      <c r="G313" s="522"/>
    </row>
    <row r="314" ht="15.75" customHeight="1">
      <c r="C314" s="522"/>
      <c r="E314" s="522"/>
      <c r="G314" s="522"/>
    </row>
    <row r="315" ht="15.75" customHeight="1">
      <c r="C315" s="522"/>
      <c r="E315" s="522"/>
      <c r="G315" s="522"/>
    </row>
    <row r="316" ht="15.75" customHeight="1">
      <c r="C316" s="522"/>
      <c r="E316" s="522"/>
      <c r="G316" s="522"/>
    </row>
    <row r="317" ht="15.75" customHeight="1">
      <c r="C317" s="522"/>
      <c r="E317" s="522"/>
      <c r="G317" s="522"/>
    </row>
    <row r="318" ht="15.75" customHeight="1">
      <c r="C318" s="522"/>
      <c r="E318" s="522"/>
      <c r="G318" s="522"/>
    </row>
    <row r="319" ht="15.75" customHeight="1">
      <c r="C319" s="522"/>
      <c r="E319" s="522"/>
      <c r="G319" s="522"/>
    </row>
    <row r="320" ht="15.75" customHeight="1">
      <c r="C320" s="522"/>
      <c r="E320" s="522"/>
      <c r="G320" s="522"/>
    </row>
    <row r="321" ht="15.75" customHeight="1">
      <c r="C321" s="522"/>
      <c r="E321" s="522"/>
      <c r="G321" s="522"/>
    </row>
    <row r="322" ht="15.75" customHeight="1">
      <c r="C322" s="522"/>
      <c r="E322" s="522"/>
      <c r="G322" s="522"/>
    </row>
    <row r="323" ht="15.75" customHeight="1">
      <c r="C323" s="522"/>
      <c r="E323" s="522"/>
      <c r="G323" s="522"/>
    </row>
    <row r="324" ht="15.75" customHeight="1">
      <c r="C324" s="522"/>
      <c r="E324" s="522"/>
      <c r="G324" s="522"/>
    </row>
    <row r="325" ht="15.75" customHeight="1">
      <c r="C325" s="522"/>
      <c r="E325" s="522"/>
      <c r="G325" s="522"/>
    </row>
    <row r="326" ht="15.75" customHeight="1">
      <c r="C326" s="522"/>
      <c r="E326" s="522"/>
      <c r="G326" s="522"/>
    </row>
    <row r="327" ht="15.75" customHeight="1">
      <c r="C327" s="522"/>
      <c r="E327" s="522"/>
      <c r="G327" s="522"/>
    </row>
    <row r="328" ht="15.75" customHeight="1">
      <c r="C328" s="522"/>
      <c r="E328" s="522"/>
      <c r="G328" s="522"/>
    </row>
    <row r="329" ht="15.75" customHeight="1">
      <c r="C329" s="522"/>
      <c r="E329" s="522"/>
      <c r="G329" s="522"/>
    </row>
    <row r="330" ht="15.75" customHeight="1">
      <c r="C330" s="522"/>
      <c r="E330" s="522"/>
      <c r="G330" s="522"/>
    </row>
    <row r="331" ht="15.75" customHeight="1">
      <c r="C331" s="522"/>
      <c r="E331" s="522"/>
      <c r="G331" s="522"/>
    </row>
    <row r="332" ht="15.75" customHeight="1">
      <c r="C332" s="522"/>
      <c r="E332" s="522"/>
      <c r="G332" s="522"/>
    </row>
    <row r="333" ht="15.75" customHeight="1">
      <c r="C333" s="522"/>
      <c r="E333" s="522"/>
      <c r="G333" s="522"/>
    </row>
    <row r="334" ht="15.75" customHeight="1">
      <c r="C334" s="522"/>
      <c r="E334" s="522"/>
      <c r="G334" s="522"/>
    </row>
    <row r="335" ht="15.75" customHeight="1">
      <c r="C335" s="522"/>
      <c r="E335" s="522"/>
      <c r="G335" s="522"/>
    </row>
    <row r="336" ht="15.75" customHeight="1">
      <c r="C336" s="522"/>
      <c r="E336" s="522"/>
      <c r="G336" s="522"/>
    </row>
    <row r="337" ht="15.75" customHeight="1">
      <c r="C337" s="522"/>
      <c r="E337" s="522"/>
      <c r="G337" s="522"/>
    </row>
    <row r="338" ht="15.75" customHeight="1">
      <c r="C338" s="522"/>
      <c r="E338" s="522"/>
      <c r="G338" s="522"/>
    </row>
    <row r="339" ht="15.75" customHeight="1">
      <c r="C339" s="522"/>
      <c r="E339" s="522"/>
      <c r="G339" s="522"/>
    </row>
    <row r="340" ht="15.75" customHeight="1">
      <c r="C340" s="522"/>
      <c r="E340" s="522"/>
      <c r="G340" s="522"/>
    </row>
    <row r="341" ht="15.75" customHeight="1">
      <c r="C341" s="522"/>
      <c r="E341" s="522"/>
      <c r="G341" s="522"/>
    </row>
    <row r="342" ht="15.75" customHeight="1">
      <c r="C342" s="522"/>
      <c r="E342" s="522"/>
      <c r="G342" s="522"/>
    </row>
    <row r="343" ht="15.75" customHeight="1">
      <c r="C343" s="522"/>
      <c r="E343" s="522"/>
      <c r="G343" s="522"/>
    </row>
    <row r="344" ht="15.75" customHeight="1">
      <c r="C344" s="522"/>
      <c r="E344" s="522"/>
      <c r="G344" s="522"/>
    </row>
    <row r="345" ht="15.75" customHeight="1">
      <c r="C345" s="522"/>
      <c r="E345" s="522"/>
      <c r="G345" s="522"/>
    </row>
    <row r="346" ht="15.75" customHeight="1">
      <c r="C346" s="522"/>
      <c r="E346" s="522"/>
      <c r="G346" s="522"/>
    </row>
    <row r="347" ht="15.75" customHeight="1">
      <c r="C347" s="522"/>
      <c r="E347" s="522"/>
      <c r="G347" s="522"/>
    </row>
    <row r="348" ht="15.75" customHeight="1">
      <c r="C348" s="522"/>
      <c r="E348" s="522"/>
      <c r="G348" s="522"/>
    </row>
    <row r="349" ht="15.75" customHeight="1">
      <c r="C349" s="522"/>
      <c r="E349" s="522"/>
      <c r="G349" s="522"/>
    </row>
    <row r="350" ht="15.75" customHeight="1">
      <c r="C350" s="522"/>
      <c r="E350" s="522"/>
      <c r="G350" s="522"/>
    </row>
    <row r="351" ht="15.75" customHeight="1">
      <c r="C351" s="522"/>
      <c r="E351" s="522"/>
      <c r="G351" s="522"/>
    </row>
    <row r="352" ht="15.75" customHeight="1">
      <c r="C352" s="522"/>
      <c r="E352" s="522"/>
      <c r="G352" s="522"/>
    </row>
    <row r="353" ht="15.75" customHeight="1">
      <c r="C353" s="522"/>
      <c r="E353" s="522"/>
      <c r="G353" s="522"/>
    </row>
    <row r="354" ht="15.75" customHeight="1">
      <c r="C354" s="522"/>
      <c r="E354" s="522"/>
      <c r="G354" s="522"/>
    </row>
    <row r="355" ht="15.75" customHeight="1">
      <c r="C355" s="522"/>
      <c r="E355" s="522"/>
      <c r="G355" s="522"/>
    </row>
    <row r="356" ht="15.75" customHeight="1">
      <c r="C356" s="522"/>
      <c r="E356" s="522"/>
      <c r="G356" s="522"/>
    </row>
    <row r="357" ht="15.75" customHeight="1">
      <c r="C357" s="522"/>
      <c r="E357" s="522"/>
      <c r="G357" s="522"/>
    </row>
    <row r="358" ht="15.75" customHeight="1">
      <c r="C358" s="522"/>
      <c r="E358" s="522"/>
      <c r="G358" s="522"/>
    </row>
    <row r="359" ht="15.75" customHeight="1">
      <c r="C359" s="522"/>
      <c r="E359" s="522"/>
      <c r="G359" s="522"/>
    </row>
    <row r="360" ht="15.75" customHeight="1">
      <c r="C360" s="522"/>
      <c r="E360" s="522"/>
      <c r="G360" s="522"/>
    </row>
    <row r="361" ht="15.75" customHeight="1">
      <c r="C361" s="522"/>
      <c r="E361" s="522"/>
      <c r="G361" s="522"/>
    </row>
    <row r="362" ht="15.75" customHeight="1">
      <c r="C362" s="522"/>
      <c r="E362" s="522"/>
      <c r="G362" s="522"/>
    </row>
    <row r="363" ht="15.75" customHeight="1">
      <c r="C363" s="522"/>
      <c r="E363" s="522"/>
      <c r="G363" s="522"/>
    </row>
    <row r="364" ht="15.75" customHeight="1">
      <c r="C364" s="522"/>
      <c r="E364" s="522"/>
      <c r="G364" s="522"/>
    </row>
    <row r="365" ht="15.75" customHeight="1">
      <c r="C365" s="522"/>
      <c r="E365" s="522"/>
      <c r="G365" s="522"/>
    </row>
    <row r="366" ht="15.75" customHeight="1">
      <c r="C366" s="522"/>
      <c r="E366" s="522"/>
      <c r="G366" s="522"/>
    </row>
    <row r="367" ht="15.75" customHeight="1">
      <c r="C367" s="522"/>
      <c r="E367" s="522"/>
      <c r="G367" s="522"/>
    </row>
    <row r="368" ht="15.75" customHeight="1">
      <c r="C368" s="522"/>
      <c r="E368" s="522"/>
      <c r="G368" s="522"/>
    </row>
    <row r="369" ht="15.75" customHeight="1">
      <c r="C369" s="522"/>
      <c r="E369" s="522"/>
      <c r="G369" s="522"/>
    </row>
    <row r="370" ht="15.75" customHeight="1">
      <c r="C370" s="522"/>
      <c r="E370" s="522"/>
      <c r="G370" s="522"/>
    </row>
    <row r="371" ht="15.75" customHeight="1">
      <c r="C371" s="522"/>
      <c r="E371" s="522"/>
      <c r="G371" s="522"/>
    </row>
    <row r="372" ht="15.75" customHeight="1">
      <c r="C372" s="522"/>
      <c r="E372" s="522"/>
      <c r="G372" s="522"/>
    </row>
    <row r="373" ht="15.75" customHeight="1">
      <c r="C373" s="522"/>
      <c r="E373" s="522"/>
      <c r="G373" s="522"/>
    </row>
    <row r="374" ht="15.75" customHeight="1">
      <c r="C374" s="522"/>
      <c r="E374" s="522"/>
      <c r="G374" s="522"/>
    </row>
    <row r="375" ht="15.75" customHeight="1">
      <c r="C375" s="522"/>
      <c r="E375" s="522"/>
      <c r="G375" s="522"/>
    </row>
    <row r="376" ht="15.75" customHeight="1">
      <c r="C376" s="522"/>
      <c r="E376" s="522"/>
      <c r="G376" s="522"/>
    </row>
    <row r="377" ht="15.75" customHeight="1">
      <c r="C377" s="522"/>
      <c r="E377" s="522"/>
      <c r="G377" s="522"/>
    </row>
    <row r="378" ht="15.75" customHeight="1">
      <c r="C378" s="522"/>
      <c r="E378" s="522"/>
      <c r="G378" s="522"/>
    </row>
    <row r="379" ht="15.75" customHeight="1">
      <c r="C379" s="522"/>
      <c r="E379" s="522"/>
      <c r="G379" s="522"/>
    </row>
    <row r="380" ht="15.75" customHeight="1">
      <c r="C380" s="522"/>
      <c r="E380" s="522"/>
      <c r="G380" s="522"/>
    </row>
    <row r="381" ht="15.75" customHeight="1">
      <c r="C381" s="522"/>
      <c r="E381" s="522"/>
      <c r="G381" s="522"/>
    </row>
    <row r="382" ht="15.75" customHeight="1">
      <c r="C382" s="522"/>
      <c r="E382" s="522"/>
      <c r="G382" s="522"/>
    </row>
    <row r="383" ht="15.75" customHeight="1">
      <c r="C383" s="522"/>
      <c r="E383" s="522"/>
      <c r="G383" s="522"/>
    </row>
    <row r="384" ht="15.75" customHeight="1">
      <c r="C384" s="522"/>
      <c r="E384" s="522"/>
      <c r="G384" s="522"/>
    </row>
    <row r="385" ht="15.75" customHeight="1">
      <c r="C385" s="522"/>
      <c r="E385" s="522"/>
      <c r="G385" s="522"/>
    </row>
    <row r="386" ht="15.75" customHeight="1">
      <c r="C386" s="522"/>
      <c r="E386" s="522"/>
      <c r="G386" s="522"/>
    </row>
    <row r="387" ht="15.75" customHeight="1">
      <c r="C387" s="522"/>
      <c r="E387" s="522"/>
      <c r="G387" s="522"/>
    </row>
    <row r="388" ht="15.75" customHeight="1">
      <c r="C388" s="522"/>
      <c r="E388" s="522"/>
      <c r="G388" s="522"/>
    </row>
    <row r="389" ht="15.75" customHeight="1">
      <c r="C389" s="522"/>
      <c r="E389" s="522"/>
      <c r="G389" s="522"/>
    </row>
    <row r="390" ht="15.75" customHeight="1">
      <c r="C390" s="522"/>
      <c r="E390" s="522"/>
      <c r="G390" s="522"/>
    </row>
    <row r="391" ht="15.75" customHeight="1">
      <c r="C391" s="522"/>
      <c r="E391" s="522"/>
      <c r="G391" s="522"/>
    </row>
    <row r="392" ht="15.75" customHeight="1">
      <c r="C392" s="522"/>
      <c r="E392" s="522"/>
      <c r="G392" s="522"/>
    </row>
    <row r="393" ht="15.75" customHeight="1">
      <c r="C393" s="522"/>
      <c r="E393" s="522"/>
      <c r="G393" s="522"/>
    </row>
    <row r="394" ht="15.75" customHeight="1">
      <c r="C394" s="522"/>
      <c r="E394" s="522"/>
      <c r="G394" s="522"/>
    </row>
    <row r="395" ht="15.75" customHeight="1">
      <c r="C395" s="522"/>
      <c r="E395" s="522"/>
      <c r="G395" s="522"/>
    </row>
    <row r="396" ht="15.75" customHeight="1">
      <c r="C396" s="522"/>
      <c r="E396" s="522"/>
      <c r="G396" s="522"/>
    </row>
    <row r="397" ht="15.75" customHeight="1">
      <c r="C397" s="522"/>
      <c r="E397" s="522"/>
      <c r="G397" s="522"/>
    </row>
    <row r="398" ht="15.75" customHeight="1">
      <c r="C398" s="522"/>
      <c r="E398" s="522"/>
      <c r="G398" s="522"/>
    </row>
    <row r="399" ht="15.75" customHeight="1">
      <c r="C399" s="522"/>
      <c r="E399" s="522"/>
      <c r="G399" s="522"/>
    </row>
    <row r="400" ht="15.75" customHeight="1">
      <c r="C400" s="522"/>
      <c r="E400" s="522"/>
      <c r="G400" s="522"/>
    </row>
    <row r="401" ht="15.75" customHeight="1">
      <c r="C401" s="522"/>
      <c r="E401" s="522"/>
      <c r="G401" s="522"/>
    </row>
    <row r="402" ht="15.75" customHeight="1">
      <c r="C402" s="522"/>
      <c r="E402" s="522"/>
      <c r="G402" s="522"/>
    </row>
    <row r="403" ht="15.75" customHeight="1">
      <c r="C403" s="522"/>
      <c r="E403" s="522"/>
      <c r="G403" s="522"/>
    </row>
    <row r="404" ht="15.75" customHeight="1">
      <c r="C404" s="522"/>
      <c r="E404" s="522"/>
      <c r="G404" s="522"/>
    </row>
    <row r="405" ht="15.75" customHeight="1">
      <c r="C405" s="522"/>
      <c r="E405" s="522"/>
      <c r="G405" s="522"/>
    </row>
    <row r="406" ht="15.75" customHeight="1">
      <c r="C406" s="522"/>
      <c r="E406" s="522"/>
      <c r="G406" s="522"/>
    </row>
    <row r="407" ht="15.75" customHeight="1">
      <c r="C407" s="522"/>
      <c r="E407" s="522"/>
      <c r="G407" s="522"/>
    </row>
    <row r="408" ht="15.75" customHeight="1">
      <c r="C408" s="522"/>
      <c r="E408" s="522"/>
      <c r="G408" s="522"/>
    </row>
    <row r="409" ht="15.75" customHeight="1">
      <c r="C409" s="522"/>
      <c r="E409" s="522"/>
      <c r="G409" s="522"/>
    </row>
    <row r="410" ht="15.75" customHeight="1">
      <c r="C410" s="522"/>
      <c r="E410" s="522"/>
      <c r="G410" s="522"/>
    </row>
    <row r="411" ht="15.75" customHeight="1">
      <c r="C411" s="522"/>
      <c r="E411" s="522"/>
      <c r="G411" s="522"/>
    </row>
    <row r="412" ht="15.75" customHeight="1">
      <c r="C412" s="522"/>
      <c r="E412" s="522"/>
      <c r="G412" s="522"/>
    </row>
    <row r="413" ht="15.75" customHeight="1">
      <c r="C413" s="522"/>
      <c r="E413" s="522"/>
      <c r="G413" s="522"/>
    </row>
    <row r="414" ht="15.75" customHeight="1">
      <c r="C414" s="522"/>
      <c r="E414" s="522"/>
      <c r="G414" s="522"/>
    </row>
    <row r="415" ht="15.75" customHeight="1">
      <c r="C415" s="522"/>
      <c r="E415" s="522"/>
      <c r="G415" s="522"/>
    </row>
    <row r="416" ht="15.75" customHeight="1">
      <c r="C416" s="522"/>
      <c r="E416" s="522"/>
      <c r="G416" s="522"/>
    </row>
    <row r="417" ht="15.75" customHeight="1">
      <c r="C417" s="522"/>
      <c r="E417" s="522"/>
      <c r="G417" s="522"/>
    </row>
    <row r="418" ht="15.75" customHeight="1">
      <c r="C418" s="522"/>
      <c r="E418" s="522"/>
      <c r="G418" s="522"/>
    </row>
    <row r="419" ht="15.75" customHeight="1">
      <c r="C419" s="522"/>
      <c r="E419" s="522"/>
      <c r="G419" s="522"/>
    </row>
    <row r="420" ht="15.75" customHeight="1">
      <c r="C420" s="522"/>
      <c r="E420" s="522"/>
      <c r="G420" s="522"/>
    </row>
    <row r="421" ht="15.75" customHeight="1">
      <c r="C421" s="522"/>
      <c r="E421" s="522"/>
      <c r="G421" s="522"/>
    </row>
    <row r="422" ht="15.75" customHeight="1">
      <c r="C422" s="522"/>
      <c r="E422" s="522"/>
      <c r="G422" s="522"/>
    </row>
    <row r="423" ht="15.75" customHeight="1">
      <c r="C423" s="522"/>
      <c r="E423" s="522"/>
      <c r="G423" s="522"/>
    </row>
    <row r="424" ht="15.75" customHeight="1">
      <c r="C424" s="522"/>
      <c r="E424" s="522"/>
      <c r="G424" s="522"/>
    </row>
    <row r="425" ht="15.75" customHeight="1">
      <c r="C425" s="522"/>
      <c r="E425" s="522"/>
      <c r="G425" s="522"/>
    </row>
    <row r="426" ht="15.75" customHeight="1">
      <c r="C426" s="522"/>
      <c r="E426" s="522"/>
      <c r="G426" s="522"/>
    </row>
    <row r="427" ht="15.75" customHeight="1">
      <c r="C427" s="522"/>
      <c r="E427" s="522"/>
      <c r="G427" s="522"/>
    </row>
    <row r="428" ht="15.75" customHeight="1">
      <c r="C428" s="522"/>
      <c r="E428" s="522"/>
      <c r="G428" s="522"/>
    </row>
    <row r="429" ht="15.75" customHeight="1">
      <c r="C429" s="522"/>
      <c r="E429" s="522"/>
      <c r="G429" s="522"/>
    </row>
    <row r="430" ht="15.75" customHeight="1">
      <c r="C430" s="522"/>
      <c r="E430" s="522"/>
      <c r="G430" s="522"/>
    </row>
    <row r="431" ht="15.75" customHeight="1">
      <c r="C431" s="522"/>
      <c r="E431" s="522"/>
      <c r="G431" s="522"/>
    </row>
    <row r="432" ht="15.75" customHeight="1">
      <c r="C432" s="522"/>
      <c r="E432" s="522"/>
      <c r="G432" s="522"/>
    </row>
    <row r="433" ht="15.75" customHeight="1">
      <c r="C433" s="522"/>
      <c r="E433" s="522"/>
      <c r="G433" s="522"/>
    </row>
    <row r="434" ht="15.75" customHeight="1">
      <c r="C434" s="522"/>
      <c r="E434" s="522"/>
      <c r="G434" s="522"/>
    </row>
    <row r="435" ht="15.75" customHeight="1">
      <c r="C435" s="522"/>
      <c r="E435" s="522"/>
      <c r="G435" s="522"/>
    </row>
    <row r="436" ht="15.75" customHeight="1">
      <c r="C436" s="522"/>
      <c r="E436" s="522"/>
      <c r="G436" s="522"/>
    </row>
    <row r="437" ht="15.75" customHeight="1">
      <c r="C437" s="522"/>
      <c r="E437" s="522"/>
      <c r="G437" s="522"/>
    </row>
    <row r="438" ht="15.75" customHeight="1">
      <c r="C438" s="522"/>
      <c r="E438" s="522"/>
      <c r="G438" s="522"/>
    </row>
    <row r="439" ht="15.75" customHeight="1">
      <c r="C439" s="522"/>
      <c r="E439" s="522"/>
      <c r="G439" s="522"/>
    </row>
    <row r="440" ht="15.75" customHeight="1">
      <c r="C440" s="522"/>
      <c r="E440" s="522"/>
      <c r="G440" s="522"/>
    </row>
    <row r="441" ht="15.75" customHeight="1">
      <c r="C441" s="522"/>
      <c r="E441" s="522"/>
      <c r="G441" s="522"/>
    </row>
    <row r="442" ht="15.75" customHeight="1">
      <c r="C442" s="522"/>
      <c r="E442" s="522"/>
      <c r="G442" s="522"/>
    </row>
    <row r="443" ht="15.75" customHeight="1">
      <c r="C443" s="522"/>
      <c r="E443" s="522"/>
      <c r="G443" s="522"/>
    </row>
    <row r="444" ht="15.75" customHeight="1">
      <c r="C444" s="522"/>
      <c r="E444" s="522"/>
      <c r="G444" s="522"/>
    </row>
    <row r="445" ht="15.75" customHeight="1">
      <c r="C445" s="522"/>
      <c r="E445" s="522"/>
      <c r="G445" s="522"/>
    </row>
    <row r="446" ht="15.75" customHeight="1">
      <c r="C446" s="522"/>
      <c r="E446" s="522"/>
      <c r="G446" s="522"/>
    </row>
    <row r="447" ht="15.75" customHeight="1">
      <c r="C447" s="522"/>
      <c r="E447" s="522"/>
      <c r="G447" s="522"/>
    </row>
    <row r="448" ht="15.75" customHeight="1">
      <c r="C448" s="522"/>
      <c r="E448" s="522"/>
      <c r="G448" s="522"/>
    </row>
    <row r="449" ht="15.75" customHeight="1">
      <c r="C449" s="522"/>
      <c r="E449" s="522"/>
      <c r="G449" s="522"/>
    </row>
    <row r="450" ht="15.75" customHeight="1">
      <c r="C450" s="522"/>
      <c r="E450" s="522"/>
      <c r="G450" s="522"/>
    </row>
    <row r="451" ht="15.75" customHeight="1">
      <c r="C451" s="522"/>
      <c r="E451" s="522"/>
      <c r="G451" s="522"/>
    </row>
    <row r="452" ht="15.75" customHeight="1">
      <c r="C452" s="522"/>
      <c r="E452" s="522"/>
      <c r="G452" s="522"/>
    </row>
    <row r="453" ht="15.75" customHeight="1">
      <c r="C453" s="522"/>
      <c r="E453" s="522"/>
      <c r="G453" s="522"/>
    </row>
    <row r="454" ht="15.75" customHeight="1">
      <c r="C454" s="522"/>
      <c r="E454" s="522"/>
      <c r="G454" s="522"/>
    </row>
    <row r="455" ht="15.75" customHeight="1">
      <c r="C455" s="522"/>
      <c r="E455" s="522"/>
      <c r="G455" s="522"/>
    </row>
    <row r="456" ht="15.75" customHeight="1">
      <c r="C456" s="522"/>
      <c r="E456" s="522"/>
      <c r="G456" s="522"/>
    </row>
    <row r="457" ht="15.75" customHeight="1">
      <c r="C457" s="522"/>
      <c r="E457" s="522"/>
      <c r="G457" s="522"/>
    </row>
    <row r="458" ht="15.75" customHeight="1">
      <c r="C458" s="522"/>
      <c r="E458" s="522"/>
      <c r="G458" s="522"/>
    </row>
    <row r="459" ht="15.75" customHeight="1">
      <c r="C459" s="522"/>
      <c r="E459" s="522"/>
      <c r="G459" s="522"/>
    </row>
    <row r="460" ht="15.75" customHeight="1">
      <c r="C460" s="522"/>
      <c r="E460" s="522"/>
      <c r="G460" s="522"/>
    </row>
    <row r="461" ht="15.75" customHeight="1">
      <c r="C461" s="522"/>
      <c r="E461" s="522"/>
      <c r="G461" s="522"/>
    </row>
    <row r="462" ht="15.75" customHeight="1">
      <c r="C462" s="522"/>
      <c r="E462" s="522"/>
      <c r="G462" s="522"/>
    </row>
    <row r="463" ht="15.75" customHeight="1">
      <c r="C463" s="522"/>
      <c r="E463" s="522"/>
      <c r="G463" s="522"/>
    </row>
    <row r="464" ht="15.75" customHeight="1">
      <c r="C464" s="522"/>
      <c r="E464" s="522"/>
      <c r="G464" s="522"/>
    </row>
    <row r="465" ht="15.75" customHeight="1">
      <c r="C465" s="522"/>
      <c r="E465" s="522"/>
      <c r="G465" s="522"/>
    </row>
    <row r="466" ht="15.75" customHeight="1">
      <c r="C466" s="522"/>
      <c r="E466" s="522"/>
      <c r="G466" s="522"/>
    </row>
    <row r="467" ht="15.75" customHeight="1">
      <c r="C467" s="522"/>
      <c r="E467" s="522"/>
      <c r="G467" s="522"/>
    </row>
    <row r="468" ht="15.75" customHeight="1">
      <c r="C468" s="522"/>
      <c r="E468" s="522"/>
      <c r="G468" s="522"/>
    </row>
    <row r="469" ht="15.75" customHeight="1">
      <c r="C469" s="522"/>
      <c r="E469" s="522"/>
      <c r="G469" s="522"/>
    </row>
    <row r="470" ht="15.75" customHeight="1">
      <c r="C470" s="522"/>
      <c r="E470" s="522"/>
      <c r="G470" s="522"/>
    </row>
    <row r="471" ht="15.75" customHeight="1">
      <c r="C471" s="522"/>
      <c r="E471" s="522"/>
      <c r="G471" s="522"/>
    </row>
    <row r="472" ht="15.75" customHeight="1">
      <c r="C472" s="522"/>
      <c r="E472" s="522"/>
      <c r="G472" s="522"/>
    </row>
    <row r="473" ht="15.75" customHeight="1">
      <c r="C473" s="522"/>
      <c r="E473" s="522"/>
      <c r="G473" s="522"/>
    </row>
    <row r="474" ht="15.75" customHeight="1">
      <c r="C474" s="522"/>
      <c r="E474" s="522"/>
      <c r="G474" s="522"/>
    </row>
    <row r="475" ht="15.75" customHeight="1">
      <c r="C475" s="522"/>
      <c r="E475" s="522"/>
      <c r="G475" s="522"/>
    </row>
    <row r="476" ht="15.75" customHeight="1">
      <c r="C476" s="522"/>
      <c r="E476" s="522"/>
      <c r="G476" s="522"/>
    </row>
    <row r="477" ht="15.75" customHeight="1">
      <c r="C477" s="522"/>
      <c r="E477" s="522"/>
      <c r="G477" s="522"/>
    </row>
    <row r="478" ht="15.75" customHeight="1">
      <c r="C478" s="522"/>
      <c r="E478" s="522"/>
      <c r="G478" s="522"/>
    </row>
    <row r="479" ht="15.75" customHeight="1">
      <c r="C479" s="522"/>
      <c r="E479" s="522"/>
      <c r="G479" s="522"/>
    </row>
    <row r="480" ht="15.75" customHeight="1">
      <c r="C480" s="522"/>
      <c r="E480" s="522"/>
      <c r="G480" s="522"/>
    </row>
    <row r="481" ht="15.75" customHeight="1">
      <c r="C481" s="522"/>
      <c r="E481" s="522"/>
      <c r="G481" s="522"/>
    </row>
    <row r="482" ht="15.75" customHeight="1">
      <c r="C482" s="522"/>
      <c r="E482" s="522"/>
      <c r="G482" s="522"/>
    </row>
    <row r="483" ht="15.75" customHeight="1">
      <c r="C483" s="522"/>
      <c r="E483" s="522"/>
      <c r="G483" s="522"/>
    </row>
    <row r="484" ht="15.75" customHeight="1">
      <c r="C484" s="522"/>
      <c r="E484" s="522"/>
      <c r="G484" s="522"/>
    </row>
    <row r="485" ht="15.75" customHeight="1">
      <c r="C485" s="522"/>
      <c r="E485" s="522"/>
      <c r="G485" s="522"/>
    </row>
    <row r="486" ht="15.75" customHeight="1">
      <c r="C486" s="522"/>
      <c r="E486" s="522"/>
      <c r="G486" s="522"/>
    </row>
    <row r="487" ht="15.75" customHeight="1">
      <c r="C487" s="522"/>
      <c r="E487" s="522"/>
      <c r="G487" s="522"/>
    </row>
    <row r="488" ht="15.75" customHeight="1">
      <c r="C488" s="522"/>
      <c r="E488" s="522"/>
      <c r="G488" s="522"/>
    </row>
    <row r="489" ht="15.75" customHeight="1">
      <c r="C489" s="522"/>
      <c r="E489" s="522"/>
      <c r="G489" s="522"/>
    </row>
    <row r="490" ht="15.75" customHeight="1">
      <c r="C490" s="522"/>
      <c r="E490" s="522"/>
      <c r="G490" s="522"/>
    </row>
    <row r="491" ht="15.75" customHeight="1">
      <c r="C491" s="522"/>
      <c r="E491" s="522"/>
      <c r="G491" s="522"/>
    </row>
    <row r="492" ht="15.75" customHeight="1">
      <c r="C492" s="522"/>
      <c r="E492" s="522"/>
      <c r="G492" s="522"/>
    </row>
    <row r="493" ht="15.75" customHeight="1">
      <c r="C493" s="522"/>
      <c r="E493" s="522"/>
      <c r="G493" s="522"/>
    </row>
    <row r="494" ht="15.75" customHeight="1">
      <c r="C494" s="522"/>
      <c r="E494" s="522"/>
      <c r="G494" s="522"/>
    </row>
    <row r="495" ht="15.75" customHeight="1">
      <c r="C495" s="522"/>
      <c r="E495" s="522"/>
      <c r="G495" s="522"/>
    </row>
    <row r="496" ht="15.75" customHeight="1">
      <c r="C496" s="522"/>
      <c r="E496" s="522"/>
      <c r="G496" s="522"/>
    </row>
    <row r="497" ht="15.75" customHeight="1">
      <c r="C497" s="522"/>
      <c r="E497" s="522"/>
      <c r="G497" s="522"/>
    </row>
    <row r="498" ht="15.75" customHeight="1">
      <c r="C498" s="522"/>
      <c r="E498" s="522"/>
      <c r="G498" s="522"/>
    </row>
    <row r="499" ht="15.75" customHeight="1">
      <c r="C499" s="522"/>
      <c r="E499" s="522"/>
      <c r="G499" s="522"/>
    </row>
    <row r="500" ht="15.75" customHeight="1">
      <c r="C500" s="522"/>
      <c r="E500" s="522"/>
      <c r="G500" s="522"/>
    </row>
    <row r="501" ht="15.75" customHeight="1">
      <c r="C501" s="522"/>
      <c r="E501" s="522"/>
      <c r="G501" s="522"/>
    </row>
    <row r="502" ht="15.75" customHeight="1">
      <c r="C502" s="522"/>
      <c r="E502" s="522"/>
      <c r="G502" s="522"/>
    </row>
    <row r="503" ht="15.75" customHeight="1">
      <c r="C503" s="522"/>
      <c r="E503" s="522"/>
      <c r="G503" s="522"/>
    </row>
    <row r="504" ht="15.75" customHeight="1">
      <c r="C504" s="522"/>
      <c r="E504" s="522"/>
      <c r="G504" s="522"/>
    </row>
    <row r="505" ht="15.75" customHeight="1">
      <c r="C505" s="522"/>
      <c r="E505" s="522"/>
      <c r="G505" s="522"/>
    </row>
    <row r="506" ht="15.75" customHeight="1">
      <c r="C506" s="522"/>
      <c r="E506" s="522"/>
      <c r="G506" s="522"/>
    </row>
    <row r="507" ht="15.75" customHeight="1">
      <c r="C507" s="522"/>
      <c r="E507" s="522"/>
      <c r="G507" s="522"/>
    </row>
    <row r="508" ht="15.75" customHeight="1">
      <c r="C508" s="522"/>
      <c r="E508" s="522"/>
      <c r="G508" s="522"/>
    </row>
    <row r="509" ht="15.75" customHeight="1">
      <c r="C509" s="522"/>
      <c r="E509" s="522"/>
      <c r="G509" s="522"/>
    </row>
    <row r="510" ht="15.75" customHeight="1">
      <c r="C510" s="522"/>
      <c r="E510" s="522"/>
      <c r="G510" s="522"/>
    </row>
    <row r="511" ht="15.75" customHeight="1">
      <c r="C511" s="522"/>
      <c r="E511" s="522"/>
      <c r="G511" s="522"/>
    </row>
    <row r="512" ht="15.75" customHeight="1">
      <c r="C512" s="522"/>
      <c r="E512" s="522"/>
      <c r="G512" s="522"/>
    </row>
    <row r="513" ht="15.75" customHeight="1">
      <c r="C513" s="522"/>
      <c r="E513" s="522"/>
      <c r="G513" s="522"/>
    </row>
    <row r="514" ht="15.75" customHeight="1">
      <c r="C514" s="522"/>
      <c r="E514" s="522"/>
      <c r="G514" s="522"/>
    </row>
    <row r="515" ht="15.75" customHeight="1">
      <c r="C515" s="522"/>
      <c r="E515" s="522"/>
      <c r="G515" s="522"/>
    </row>
    <row r="516" ht="15.75" customHeight="1">
      <c r="C516" s="522"/>
      <c r="E516" s="522"/>
      <c r="G516" s="522"/>
    </row>
    <row r="517" ht="15.75" customHeight="1">
      <c r="C517" s="522"/>
      <c r="E517" s="522"/>
      <c r="G517" s="522"/>
    </row>
    <row r="518" ht="15.75" customHeight="1">
      <c r="C518" s="522"/>
      <c r="E518" s="522"/>
      <c r="G518" s="522"/>
    </row>
    <row r="519" ht="15.75" customHeight="1">
      <c r="C519" s="522"/>
      <c r="E519" s="522"/>
      <c r="G519" s="522"/>
    </row>
    <row r="520" ht="15.75" customHeight="1">
      <c r="C520" s="522"/>
      <c r="E520" s="522"/>
      <c r="G520" s="522"/>
    </row>
    <row r="521" ht="15.75" customHeight="1">
      <c r="C521" s="522"/>
      <c r="E521" s="522"/>
      <c r="G521" s="522"/>
    </row>
    <row r="522" ht="15.75" customHeight="1">
      <c r="C522" s="522"/>
      <c r="E522" s="522"/>
      <c r="G522" s="522"/>
    </row>
    <row r="523" ht="15.75" customHeight="1">
      <c r="C523" s="522"/>
      <c r="E523" s="522"/>
      <c r="G523" s="522"/>
    </row>
    <row r="524" ht="15.75" customHeight="1">
      <c r="C524" s="522"/>
      <c r="E524" s="522"/>
      <c r="G524" s="522"/>
    </row>
    <row r="525" ht="15.75" customHeight="1">
      <c r="C525" s="522"/>
      <c r="E525" s="522"/>
      <c r="G525" s="522"/>
    </row>
    <row r="526" ht="15.75" customHeight="1">
      <c r="C526" s="522"/>
      <c r="E526" s="522"/>
      <c r="G526" s="522"/>
    </row>
    <row r="527" ht="15.75" customHeight="1">
      <c r="C527" s="522"/>
      <c r="E527" s="522"/>
      <c r="G527" s="522"/>
    </row>
    <row r="528" ht="15.75" customHeight="1">
      <c r="C528" s="522"/>
      <c r="E528" s="522"/>
      <c r="G528" s="522"/>
    </row>
    <row r="529" ht="15.75" customHeight="1">
      <c r="C529" s="522"/>
      <c r="E529" s="522"/>
      <c r="G529" s="522"/>
    </row>
    <row r="530" ht="15.75" customHeight="1">
      <c r="C530" s="522"/>
      <c r="E530" s="522"/>
      <c r="G530" s="522"/>
    </row>
    <row r="531" ht="15.75" customHeight="1">
      <c r="C531" s="522"/>
      <c r="E531" s="522"/>
      <c r="G531" s="522"/>
    </row>
    <row r="532" ht="15.75" customHeight="1">
      <c r="C532" s="522"/>
      <c r="E532" s="522"/>
      <c r="G532" s="522"/>
    </row>
    <row r="533" ht="15.75" customHeight="1">
      <c r="C533" s="522"/>
      <c r="E533" s="522"/>
      <c r="G533" s="522"/>
    </row>
    <row r="534" ht="15.75" customHeight="1">
      <c r="C534" s="522"/>
      <c r="E534" s="522"/>
      <c r="G534" s="522"/>
    </row>
    <row r="535" ht="15.75" customHeight="1">
      <c r="C535" s="522"/>
      <c r="E535" s="522"/>
      <c r="G535" s="522"/>
    </row>
    <row r="536" ht="15.75" customHeight="1">
      <c r="C536" s="522"/>
      <c r="E536" s="522"/>
      <c r="G536" s="522"/>
    </row>
    <row r="537" ht="15.75" customHeight="1">
      <c r="C537" s="522"/>
      <c r="E537" s="522"/>
      <c r="G537" s="522"/>
    </row>
    <row r="538" ht="15.75" customHeight="1">
      <c r="C538" s="522"/>
      <c r="E538" s="522"/>
      <c r="G538" s="522"/>
    </row>
    <row r="539" ht="15.75" customHeight="1">
      <c r="C539" s="522"/>
      <c r="E539" s="522"/>
      <c r="G539" s="522"/>
    </row>
    <row r="540" ht="15.75" customHeight="1">
      <c r="C540" s="522"/>
      <c r="E540" s="522"/>
      <c r="G540" s="522"/>
    </row>
    <row r="541" ht="15.75" customHeight="1">
      <c r="C541" s="522"/>
      <c r="E541" s="522"/>
      <c r="G541" s="522"/>
    </row>
    <row r="542" ht="15.75" customHeight="1">
      <c r="C542" s="522"/>
      <c r="E542" s="522"/>
      <c r="G542" s="522"/>
    </row>
    <row r="543" ht="15.75" customHeight="1">
      <c r="C543" s="522"/>
      <c r="E543" s="522"/>
      <c r="G543" s="522"/>
    </row>
    <row r="544" ht="15.75" customHeight="1">
      <c r="C544" s="522"/>
      <c r="E544" s="522"/>
      <c r="G544" s="522"/>
    </row>
    <row r="545" ht="15.75" customHeight="1">
      <c r="C545" s="522"/>
      <c r="E545" s="522"/>
      <c r="G545" s="522"/>
    </row>
    <row r="546" ht="15.75" customHeight="1">
      <c r="C546" s="522"/>
      <c r="E546" s="522"/>
      <c r="G546" s="522"/>
    </row>
    <row r="547" ht="15.75" customHeight="1">
      <c r="C547" s="522"/>
      <c r="E547" s="522"/>
      <c r="G547" s="522"/>
    </row>
    <row r="548" ht="15.75" customHeight="1">
      <c r="C548" s="522"/>
      <c r="E548" s="522"/>
      <c r="G548" s="522"/>
    </row>
    <row r="549" ht="15.75" customHeight="1">
      <c r="C549" s="522"/>
      <c r="E549" s="522"/>
      <c r="G549" s="522"/>
    </row>
    <row r="550" ht="15.75" customHeight="1">
      <c r="C550" s="522"/>
      <c r="E550" s="522"/>
      <c r="G550" s="522"/>
    </row>
    <row r="551" ht="15.75" customHeight="1">
      <c r="C551" s="522"/>
      <c r="E551" s="522"/>
      <c r="G551" s="522"/>
    </row>
    <row r="552" ht="15.75" customHeight="1">
      <c r="C552" s="522"/>
      <c r="E552" s="522"/>
      <c r="G552" s="522"/>
    </row>
    <row r="553" ht="15.75" customHeight="1">
      <c r="C553" s="522"/>
      <c r="E553" s="522"/>
      <c r="G553" s="522"/>
    </row>
    <row r="554" ht="15.75" customHeight="1">
      <c r="C554" s="522"/>
      <c r="E554" s="522"/>
      <c r="G554" s="522"/>
    </row>
    <row r="555" ht="15.75" customHeight="1">
      <c r="C555" s="522"/>
      <c r="E555" s="522"/>
      <c r="G555" s="522"/>
    </row>
    <row r="556" ht="15.75" customHeight="1">
      <c r="C556" s="522"/>
      <c r="E556" s="522"/>
      <c r="G556" s="522"/>
    </row>
    <row r="557" ht="15.75" customHeight="1">
      <c r="C557" s="522"/>
      <c r="E557" s="522"/>
      <c r="G557" s="522"/>
    </row>
    <row r="558" ht="15.75" customHeight="1">
      <c r="C558" s="522"/>
      <c r="E558" s="522"/>
      <c r="G558" s="522"/>
    </row>
    <row r="559" ht="15.75" customHeight="1">
      <c r="C559" s="522"/>
      <c r="E559" s="522"/>
      <c r="G559" s="522"/>
    </row>
    <row r="560" ht="15.75" customHeight="1">
      <c r="C560" s="522"/>
      <c r="E560" s="522"/>
      <c r="G560" s="522"/>
    </row>
    <row r="561" ht="15.75" customHeight="1">
      <c r="C561" s="522"/>
      <c r="E561" s="522"/>
      <c r="G561" s="522"/>
    </row>
    <row r="562" ht="15.75" customHeight="1">
      <c r="C562" s="522"/>
      <c r="E562" s="522"/>
      <c r="G562" s="522"/>
    </row>
    <row r="563" ht="15.75" customHeight="1">
      <c r="C563" s="522"/>
      <c r="E563" s="522"/>
      <c r="G563" s="522"/>
    </row>
    <row r="564" ht="15.75" customHeight="1">
      <c r="C564" s="522"/>
      <c r="E564" s="522"/>
      <c r="G564" s="522"/>
    </row>
    <row r="565" ht="15.75" customHeight="1">
      <c r="C565" s="522"/>
      <c r="E565" s="522"/>
      <c r="G565" s="522"/>
    </row>
    <row r="566" ht="15.75" customHeight="1">
      <c r="C566" s="522"/>
      <c r="E566" s="522"/>
      <c r="G566" s="522"/>
    </row>
    <row r="567" ht="15.75" customHeight="1">
      <c r="C567" s="522"/>
      <c r="E567" s="522"/>
      <c r="G567" s="522"/>
    </row>
    <row r="568" ht="15.75" customHeight="1">
      <c r="C568" s="522"/>
      <c r="E568" s="522"/>
      <c r="G568" s="522"/>
    </row>
    <row r="569" ht="15.75" customHeight="1">
      <c r="C569" s="522"/>
      <c r="E569" s="522"/>
      <c r="G569" s="522"/>
    </row>
    <row r="570" ht="15.75" customHeight="1">
      <c r="C570" s="522"/>
      <c r="E570" s="522"/>
      <c r="G570" s="522"/>
    </row>
    <row r="571" ht="15.75" customHeight="1">
      <c r="C571" s="522"/>
      <c r="E571" s="522"/>
      <c r="G571" s="522"/>
    </row>
    <row r="572" ht="15.75" customHeight="1">
      <c r="C572" s="522"/>
      <c r="E572" s="522"/>
      <c r="G572" s="522"/>
    </row>
    <row r="573" ht="15.75" customHeight="1">
      <c r="C573" s="522"/>
      <c r="E573" s="522"/>
      <c r="G573" s="522"/>
    </row>
    <row r="574" ht="15.75" customHeight="1">
      <c r="C574" s="522"/>
      <c r="E574" s="522"/>
      <c r="G574" s="522"/>
    </row>
    <row r="575" ht="15.75" customHeight="1">
      <c r="C575" s="522"/>
      <c r="E575" s="522"/>
      <c r="G575" s="522"/>
    </row>
    <row r="576" ht="15.75" customHeight="1">
      <c r="C576" s="522"/>
      <c r="E576" s="522"/>
      <c r="G576" s="522"/>
    </row>
    <row r="577" ht="15.75" customHeight="1">
      <c r="C577" s="522"/>
      <c r="E577" s="522"/>
      <c r="G577" s="522"/>
    </row>
    <row r="578" ht="15.75" customHeight="1">
      <c r="C578" s="522"/>
      <c r="E578" s="522"/>
      <c r="G578" s="522"/>
    </row>
    <row r="579" ht="15.75" customHeight="1">
      <c r="C579" s="522"/>
      <c r="E579" s="522"/>
      <c r="G579" s="522"/>
    </row>
    <row r="580" ht="15.75" customHeight="1">
      <c r="C580" s="522"/>
      <c r="E580" s="522"/>
      <c r="G580" s="522"/>
    </row>
    <row r="581" ht="15.75" customHeight="1">
      <c r="C581" s="522"/>
      <c r="E581" s="522"/>
      <c r="G581" s="522"/>
    </row>
    <row r="582" ht="15.75" customHeight="1">
      <c r="C582" s="522"/>
      <c r="E582" s="522"/>
      <c r="G582" s="522"/>
    </row>
    <row r="583" ht="15.75" customHeight="1">
      <c r="C583" s="522"/>
      <c r="E583" s="522"/>
      <c r="G583" s="522"/>
    </row>
    <row r="584" ht="15.75" customHeight="1">
      <c r="C584" s="522"/>
      <c r="E584" s="522"/>
      <c r="G584" s="522"/>
    </row>
    <row r="585" ht="15.75" customHeight="1">
      <c r="C585" s="522"/>
      <c r="E585" s="522"/>
      <c r="G585" s="522"/>
    </row>
    <row r="586" ht="15.75" customHeight="1">
      <c r="C586" s="522"/>
      <c r="E586" s="522"/>
      <c r="G586" s="522"/>
    </row>
    <row r="587" ht="15.75" customHeight="1">
      <c r="C587" s="522"/>
      <c r="E587" s="522"/>
      <c r="G587" s="522"/>
    </row>
    <row r="588" ht="15.75" customHeight="1">
      <c r="C588" s="522"/>
      <c r="E588" s="522"/>
      <c r="G588" s="522"/>
    </row>
    <row r="589" ht="15.75" customHeight="1">
      <c r="C589" s="522"/>
      <c r="E589" s="522"/>
      <c r="G589" s="522"/>
    </row>
    <row r="590" ht="15.75" customHeight="1">
      <c r="C590" s="522"/>
      <c r="E590" s="522"/>
      <c r="G590" s="522"/>
    </row>
    <row r="591" ht="15.75" customHeight="1">
      <c r="C591" s="522"/>
      <c r="E591" s="522"/>
      <c r="G591" s="522"/>
    </row>
    <row r="592" ht="15.75" customHeight="1">
      <c r="C592" s="522"/>
      <c r="E592" s="522"/>
      <c r="G592" s="522"/>
    </row>
    <row r="593" ht="15.75" customHeight="1">
      <c r="C593" s="522"/>
      <c r="E593" s="522"/>
      <c r="G593" s="522"/>
    </row>
    <row r="594" ht="15.75" customHeight="1">
      <c r="C594" s="522"/>
      <c r="E594" s="522"/>
      <c r="G594" s="522"/>
    </row>
    <row r="595" ht="15.75" customHeight="1">
      <c r="C595" s="522"/>
      <c r="E595" s="522"/>
      <c r="G595" s="522"/>
    </row>
    <row r="596" ht="15.75" customHeight="1">
      <c r="C596" s="522"/>
      <c r="E596" s="522"/>
      <c r="G596" s="522"/>
    </row>
    <row r="597" ht="15.75" customHeight="1">
      <c r="C597" s="522"/>
      <c r="E597" s="522"/>
      <c r="G597" s="522"/>
    </row>
    <row r="598" ht="15.75" customHeight="1">
      <c r="C598" s="522"/>
      <c r="E598" s="522"/>
      <c r="G598" s="522"/>
    </row>
    <row r="599" ht="15.75" customHeight="1">
      <c r="C599" s="522"/>
      <c r="E599" s="522"/>
      <c r="G599" s="522"/>
    </row>
    <row r="600" ht="15.75" customHeight="1">
      <c r="C600" s="522"/>
      <c r="E600" s="522"/>
      <c r="G600" s="522"/>
    </row>
    <row r="601" ht="15.75" customHeight="1">
      <c r="C601" s="522"/>
      <c r="E601" s="522"/>
      <c r="G601" s="522"/>
    </row>
    <row r="602" ht="15.75" customHeight="1">
      <c r="C602" s="522"/>
      <c r="E602" s="522"/>
      <c r="G602" s="522"/>
    </row>
    <row r="603" ht="15.75" customHeight="1">
      <c r="C603" s="522"/>
      <c r="E603" s="522"/>
      <c r="G603" s="522"/>
    </row>
    <row r="604" ht="15.75" customHeight="1">
      <c r="C604" s="522"/>
      <c r="E604" s="522"/>
      <c r="G604" s="522"/>
    </row>
    <row r="605" ht="15.75" customHeight="1">
      <c r="C605" s="522"/>
      <c r="E605" s="522"/>
      <c r="G605" s="522"/>
    </row>
    <row r="606" ht="15.75" customHeight="1">
      <c r="C606" s="522"/>
      <c r="E606" s="522"/>
      <c r="G606" s="522"/>
    </row>
    <row r="607" ht="15.75" customHeight="1">
      <c r="C607" s="522"/>
      <c r="E607" s="522"/>
      <c r="G607" s="522"/>
    </row>
    <row r="608" ht="15.75" customHeight="1">
      <c r="C608" s="522"/>
      <c r="E608" s="522"/>
      <c r="G608" s="522"/>
    </row>
    <row r="609" ht="15.75" customHeight="1">
      <c r="C609" s="522"/>
      <c r="E609" s="522"/>
      <c r="G609" s="522"/>
    </row>
    <row r="610" ht="15.75" customHeight="1">
      <c r="C610" s="522"/>
      <c r="E610" s="522"/>
      <c r="G610" s="522"/>
    </row>
    <row r="611" ht="15.75" customHeight="1">
      <c r="C611" s="522"/>
      <c r="E611" s="522"/>
      <c r="G611" s="522"/>
    </row>
    <row r="612" ht="15.75" customHeight="1">
      <c r="C612" s="522"/>
      <c r="E612" s="522"/>
      <c r="G612" s="522"/>
    </row>
    <row r="613" ht="15.75" customHeight="1">
      <c r="C613" s="522"/>
      <c r="E613" s="522"/>
      <c r="G613" s="522"/>
    </row>
    <row r="614" ht="15.75" customHeight="1">
      <c r="C614" s="522"/>
      <c r="E614" s="522"/>
      <c r="G614" s="522"/>
    </row>
    <row r="615" ht="15.75" customHeight="1">
      <c r="C615" s="522"/>
      <c r="E615" s="522"/>
      <c r="G615" s="522"/>
    </row>
    <row r="616" ht="15.75" customHeight="1">
      <c r="C616" s="522"/>
      <c r="E616" s="522"/>
      <c r="G616" s="522"/>
    </row>
    <row r="617" ht="15.75" customHeight="1">
      <c r="C617" s="522"/>
      <c r="E617" s="522"/>
      <c r="G617" s="522"/>
    </row>
    <row r="618" ht="15.75" customHeight="1">
      <c r="C618" s="522"/>
      <c r="E618" s="522"/>
      <c r="G618" s="522"/>
    </row>
    <row r="619" ht="15.75" customHeight="1">
      <c r="C619" s="522"/>
      <c r="E619" s="522"/>
      <c r="G619" s="522"/>
    </row>
    <row r="620" ht="15.75" customHeight="1">
      <c r="C620" s="522"/>
      <c r="E620" s="522"/>
      <c r="G620" s="522"/>
    </row>
    <row r="621" ht="15.75" customHeight="1">
      <c r="C621" s="522"/>
      <c r="E621" s="522"/>
      <c r="G621" s="522"/>
    </row>
    <row r="622" ht="15.75" customHeight="1">
      <c r="C622" s="522"/>
      <c r="E622" s="522"/>
      <c r="G622" s="522"/>
    </row>
    <row r="623" ht="15.75" customHeight="1">
      <c r="C623" s="522"/>
      <c r="E623" s="522"/>
      <c r="G623" s="522"/>
    </row>
    <row r="624" ht="15.75" customHeight="1">
      <c r="C624" s="522"/>
      <c r="E624" s="522"/>
      <c r="G624" s="522"/>
    </row>
    <row r="625" ht="15.75" customHeight="1">
      <c r="C625" s="522"/>
      <c r="E625" s="522"/>
      <c r="G625" s="522"/>
    </row>
    <row r="626" ht="15.75" customHeight="1">
      <c r="C626" s="522"/>
      <c r="E626" s="522"/>
      <c r="G626" s="522"/>
    </row>
    <row r="627" ht="15.75" customHeight="1">
      <c r="C627" s="522"/>
      <c r="E627" s="522"/>
      <c r="G627" s="522"/>
    </row>
    <row r="628" ht="15.75" customHeight="1">
      <c r="C628" s="522"/>
      <c r="E628" s="522"/>
      <c r="G628" s="522"/>
    </row>
    <row r="629" ht="15.75" customHeight="1">
      <c r="C629" s="522"/>
      <c r="E629" s="522"/>
      <c r="G629" s="522"/>
    </row>
    <row r="630" ht="15.75" customHeight="1">
      <c r="C630" s="522"/>
      <c r="E630" s="522"/>
      <c r="G630" s="522"/>
    </row>
    <row r="631" ht="15.75" customHeight="1">
      <c r="C631" s="522"/>
      <c r="E631" s="522"/>
      <c r="G631" s="522"/>
    </row>
    <row r="632" ht="15.75" customHeight="1">
      <c r="C632" s="522"/>
      <c r="E632" s="522"/>
      <c r="G632" s="522"/>
    </row>
    <row r="633" ht="15.75" customHeight="1">
      <c r="C633" s="522"/>
      <c r="E633" s="522"/>
      <c r="G633" s="522"/>
    </row>
    <row r="634" ht="15.75" customHeight="1">
      <c r="C634" s="522"/>
      <c r="E634" s="522"/>
      <c r="G634" s="522"/>
    </row>
    <row r="635" ht="15.75" customHeight="1">
      <c r="C635" s="522"/>
      <c r="E635" s="522"/>
      <c r="G635" s="522"/>
    </row>
    <row r="636" ht="15.75" customHeight="1">
      <c r="C636" s="522"/>
      <c r="E636" s="522"/>
      <c r="G636" s="522"/>
    </row>
    <row r="637" ht="15.75" customHeight="1">
      <c r="C637" s="522"/>
      <c r="E637" s="522"/>
      <c r="G637" s="522"/>
    </row>
    <row r="638" ht="15.75" customHeight="1">
      <c r="C638" s="522"/>
      <c r="E638" s="522"/>
      <c r="G638" s="522"/>
    </row>
    <row r="639" ht="15.75" customHeight="1">
      <c r="C639" s="522"/>
      <c r="E639" s="522"/>
      <c r="G639" s="522"/>
    </row>
    <row r="640" ht="15.75" customHeight="1">
      <c r="C640" s="522"/>
      <c r="E640" s="522"/>
      <c r="G640" s="522"/>
    </row>
    <row r="641" ht="15.75" customHeight="1">
      <c r="C641" s="522"/>
      <c r="E641" s="522"/>
      <c r="G641" s="522"/>
    </row>
    <row r="642" ht="15.75" customHeight="1">
      <c r="C642" s="522"/>
      <c r="E642" s="522"/>
      <c r="G642" s="522"/>
    </row>
    <row r="643" ht="15.75" customHeight="1">
      <c r="C643" s="522"/>
      <c r="E643" s="522"/>
      <c r="G643" s="522"/>
    </row>
    <row r="644" ht="15.75" customHeight="1">
      <c r="C644" s="522"/>
      <c r="E644" s="522"/>
      <c r="G644" s="522"/>
    </row>
    <row r="645" ht="15.75" customHeight="1">
      <c r="C645" s="522"/>
      <c r="E645" s="522"/>
      <c r="G645" s="522"/>
    </row>
    <row r="646" ht="15.75" customHeight="1">
      <c r="C646" s="522"/>
      <c r="E646" s="522"/>
      <c r="G646" s="522"/>
    </row>
    <row r="647" ht="15.75" customHeight="1">
      <c r="C647" s="522"/>
      <c r="E647" s="522"/>
      <c r="G647" s="522"/>
    </row>
    <row r="648" ht="15.75" customHeight="1">
      <c r="C648" s="522"/>
      <c r="E648" s="522"/>
      <c r="G648" s="522"/>
    </row>
    <row r="649" ht="15.75" customHeight="1">
      <c r="C649" s="522"/>
      <c r="E649" s="522"/>
      <c r="G649" s="522"/>
    </row>
    <row r="650" ht="15.75" customHeight="1">
      <c r="C650" s="522"/>
      <c r="E650" s="522"/>
      <c r="G650" s="522"/>
    </row>
    <row r="651" ht="15.75" customHeight="1">
      <c r="C651" s="522"/>
      <c r="E651" s="522"/>
      <c r="G651" s="522"/>
    </row>
    <row r="652" ht="15.75" customHeight="1">
      <c r="C652" s="522"/>
      <c r="E652" s="522"/>
      <c r="G652" s="522"/>
    </row>
    <row r="653" ht="15.75" customHeight="1">
      <c r="C653" s="522"/>
      <c r="E653" s="522"/>
      <c r="G653" s="522"/>
    </row>
    <row r="654" ht="15.75" customHeight="1">
      <c r="C654" s="522"/>
      <c r="E654" s="522"/>
      <c r="G654" s="522"/>
    </row>
    <row r="655" ht="15.75" customHeight="1">
      <c r="C655" s="522"/>
      <c r="E655" s="522"/>
      <c r="G655" s="522"/>
    </row>
    <row r="656" ht="15.75" customHeight="1">
      <c r="C656" s="522"/>
      <c r="E656" s="522"/>
      <c r="G656" s="522"/>
    </row>
    <row r="657" ht="15.75" customHeight="1">
      <c r="C657" s="522"/>
      <c r="E657" s="522"/>
      <c r="G657" s="522"/>
    </row>
    <row r="658" ht="15.75" customHeight="1">
      <c r="C658" s="522"/>
      <c r="E658" s="522"/>
      <c r="G658" s="522"/>
    </row>
    <row r="659" ht="15.75" customHeight="1">
      <c r="C659" s="522"/>
      <c r="E659" s="522"/>
      <c r="G659" s="522"/>
    </row>
    <row r="660" ht="15.75" customHeight="1">
      <c r="C660" s="522"/>
      <c r="E660" s="522"/>
      <c r="G660" s="522"/>
    </row>
    <row r="661" ht="15.75" customHeight="1">
      <c r="C661" s="522"/>
      <c r="E661" s="522"/>
      <c r="G661" s="522"/>
    </row>
    <row r="662" ht="15.75" customHeight="1">
      <c r="C662" s="522"/>
      <c r="E662" s="522"/>
      <c r="G662" s="522"/>
    </row>
    <row r="663" ht="15.75" customHeight="1">
      <c r="C663" s="522"/>
      <c r="E663" s="522"/>
      <c r="G663" s="522"/>
    </row>
    <row r="664" ht="15.75" customHeight="1">
      <c r="C664" s="522"/>
      <c r="E664" s="522"/>
      <c r="G664" s="522"/>
    </row>
    <row r="665" ht="15.75" customHeight="1">
      <c r="C665" s="522"/>
      <c r="E665" s="522"/>
      <c r="G665" s="522"/>
    </row>
    <row r="666" ht="15.75" customHeight="1">
      <c r="C666" s="522"/>
      <c r="E666" s="522"/>
      <c r="G666" s="522"/>
    </row>
    <row r="667" ht="15.75" customHeight="1">
      <c r="C667" s="522"/>
      <c r="E667" s="522"/>
      <c r="G667" s="522"/>
    </row>
    <row r="668" ht="15.75" customHeight="1">
      <c r="C668" s="522"/>
      <c r="E668" s="522"/>
      <c r="G668" s="522"/>
    </row>
    <row r="669" ht="15.75" customHeight="1">
      <c r="C669" s="522"/>
      <c r="E669" s="522"/>
      <c r="G669" s="522"/>
    </row>
    <row r="670" ht="15.75" customHeight="1">
      <c r="C670" s="522"/>
      <c r="E670" s="522"/>
      <c r="G670" s="522"/>
    </row>
    <row r="671" ht="15.75" customHeight="1">
      <c r="C671" s="522"/>
      <c r="E671" s="522"/>
      <c r="G671" s="522"/>
    </row>
    <row r="672" ht="15.75" customHeight="1">
      <c r="C672" s="522"/>
      <c r="E672" s="522"/>
      <c r="G672" s="522"/>
    </row>
    <row r="673" ht="15.75" customHeight="1">
      <c r="C673" s="522"/>
      <c r="E673" s="522"/>
      <c r="G673" s="522"/>
    </row>
    <row r="674" ht="15.75" customHeight="1">
      <c r="C674" s="522"/>
      <c r="E674" s="522"/>
      <c r="G674" s="522"/>
    </row>
    <row r="675" ht="15.75" customHeight="1">
      <c r="C675" s="522"/>
      <c r="E675" s="522"/>
      <c r="G675" s="522"/>
    </row>
    <row r="676" ht="15.75" customHeight="1">
      <c r="C676" s="522"/>
      <c r="E676" s="522"/>
      <c r="G676" s="522"/>
    </row>
    <row r="677" ht="15.75" customHeight="1">
      <c r="C677" s="522"/>
      <c r="E677" s="522"/>
      <c r="G677" s="522"/>
    </row>
    <row r="678" ht="15.75" customHeight="1">
      <c r="C678" s="522"/>
      <c r="E678" s="522"/>
      <c r="G678" s="522"/>
    </row>
    <row r="679" ht="15.75" customHeight="1">
      <c r="C679" s="522"/>
      <c r="E679" s="522"/>
      <c r="G679" s="522"/>
    </row>
    <row r="680" ht="15.75" customHeight="1">
      <c r="C680" s="522"/>
      <c r="E680" s="522"/>
      <c r="G680" s="522"/>
    </row>
    <row r="681" ht="15.75" customHeight="1">
      <c r="C681" s="522"/>
      <c r="E681" s="522"/>
      <c r="G681" s="522"/>
    </row>
    <row r="682" ht="15.75" customHeight="1">
      <c r="C682" s="522"/>
      <c r="E682" s="522"/>
      <c r="G682" s="522"/>
    </row>
    <row r="683" ht="15.75" customHeight="1">
      <c r="C683" s="522"/>
      <c r="E683" s="522"/>
      <c r="G683" s="522"/>
    </row>
    <row r="684" ht="15.75" customHeight="1">
      <c r="C684" s="522"/>
      <c r="E684" s="522"/>
      <c r="G684" s="522"/>
    </row>
    <row r="685" ht="15.75" customHeight="1">
      <c r="C685" s="522"/>
      <c r="E685" s="522"/>
      <c r="G685" s="522"/>
    </row>
    <row r="686" ht="15.75" customHeight="1">
      <c r="C686" s="522"/>
      <c r="E686" s="522"/>
      <c r="G686" s="522"/>
    </row>
    <row r="687" ht="15.75" customHeight="1">
      <c r="C687" s="522"/>
      <c r="E687" s="522"/>
      <c r="G687" s="522"/>
    </row>
    <row r="688" ht="15.75" customHeight="1">
      <c r="C688" s="522"/>
      <c r="E688" s="522"/>
      <c r="G688" s="522"/>
    </row>
    <row r="689" ht="15.75" customHeight="1">
      <c r="C689" s="522"/>
      <c r="E689" s="522"/>
      <c r="G689" s="522"/>
    </row>
    <row r="690" ht="15.75" customHeight="1">
      <c r="C690" s="522"/>
      <c r="E690" s="522"/>
      <c r="G690" s="522"/>
    </row>
    <row r="691" ht="15.75" customHeight="1">
      <c r="C691" s="522"/>
      <c r="E691" s="522"/>
      <c r="G691" s="522"/>
    </row>
    <row r="692" ht="15.75" customHeight="1">
      <c r="C692" s="522"/>
      <c r="E692" s="522"/>
      <c r="G692" s="522"/>
    </row>
    <row r="693" ht="15.75" customHeight="1">
      <c r="C693" s="522"/>
      <c r="E693" s="522"/>
      <c r="G693" s="522"/>
    </row>
    <row r="694" ht="15.75" customHeight="1">
      <c r="C694" s="522"/>
      <c r="E694" s="522"/>
      <c r="G694" s="522"/>
    </row>
    <row r="695" ht="15.75" customHeight="1">
      <c r="C695" s="522"/>
      <c r="E695" s="522"/>
      <c r="G695" s="522"/>
    </row>
    <row r="696" ht="15.75" customHeight="1">
      <c r="C696" s="522"/>
      <c r="E696" s="522"/>
      <c r="G696" s="522"/>
    </row>
    <row r="697" ht="15.75" customHeight="1">
      <c r="C697" s="522"/>
      <c r="E697" s="522"/>
      <c r="G697" s="522"/>
    </row>
    <row r="698" ht="15.75" customHeight="1">
      <c r="C698" s="522"/>
      <c r="E698" s="522"/>
      <c r="G698" s="522"/>
    </row>
    <row r="699" ht="15.75" customHeight="1">
      <c r="C699" s="522"/>
      <c r="E699" s="522"/>
      <c r="G699" s="522"/>
    </row>
    <row r="700" ht="15.75" customHeight="1">
      <c r="C700" s="522"/>
      <c r="E700" s="522"/>
      <c r="G700" s="522"/>
    </row>
    <row r="701" ht="15.75" customHeight="1">
      <c r="C701" s="522"/>
      <c r="E701" s="522"/>
      <c r="G701" s="522"/>
    </row>
    <row r="702" ht="15.75" customHeight="1">
      <c r="C702" s="522"/>
      <c r="E702" s="522"/>
      <c r="G702" s="522"/>
    </row>
    <row r="703" ht="15.75" customHeight="1">
      <c r="C703" s="522"/>
      <c r="E703" s="522"/>
      <c r="G703" s="522"/>
    </row>
    <row r="704" ht="15.75" customHeight="1">
      <c r="C704" s="522"/>
      <c r="E704" s="522"/>
      <c r="G704" s="522"/>
    </row>
    <row r="705" ht="15.75" customHeight="1">
      <c r="C705" s="522"/>
      <c r="E705" s="522"/>
      <c r="G705" s="522"/>
    </row>
    <row r="706" ht="15.75" customHeight="1">
      <c r="C706" s="522"/>
      <c r="E706" s="522"/>
      <c r="G706" s="522"/>
    </row>
    <row r="707" ht="15.75" customHeight="1">
      <c r="C707" s="522"/>
      <c r="E707" s="522"/>
      <c r="G707" s="522"/>
    </row>
    <row r="708" ht="15.75" customHeight="1">
      <c r="C708" s="522"/>
      <c r="E708" s="522"/>
      <c r="G708" s="522"/>
    </row>
    <row r="709" ht="15.75" customHeight="1">
      <c r="C709" s="522"/>
      <c r="E709" s="522"/>
      <c r="G709" s="522"/>
    </row>
    <row r="710" ht="15.75" customHeight="1">
      <c r="C710" s="522"/>
      <c r="E710" s="522"/>
      <c r="G710" s="522"/>
    </row>
    <row r="711" ht="15.75" customHeight="1">
      <c r="C711" s="522"/>
      <c r="E711" s="522"/>
      <c r="G711" s="522"/>
    </row>
    <row r="712" ht="15.75" customHeight="1">
      <c r="C712" s="522"/>
      <c r="E712" s="522"/>
      <c r="G712" s="522"/>
    </row>
    <row r="713" ht="15.75" customHeight="1">
      <c r="C713" s="522"/>
      <c r="E713" s="522"/>
      <c r="G713" s="522"/>
    </row>
    <row r="714" ht="15.75" customHeight="1">
      <c r="C714" s="522"/>
      <c r="E714" s="522"/>
      <c r="G714" s="522"/>
    </row>
    <row r="715" ht="15.75" customHeight="1">
      <c r="C715" s="522"/>
      <c r="E715" s="522"/>
      <c r="G715" s="522"/>
    </row>
    <row r="716" ht="15.75" customHeight="1">
      <c r="C716" s="522"/>
      <c r="E716" s="522"/>
      <c r="G716" s="522"/>
    </row>
    <row r="717" ht="15.75" customHeight="1">
      <c r="C717" s="522"/>
      <c r="E717" s="522"/>
      <c r="G717" s="522"/>
    </row>
    <row r="718" ht="15.75" customHeight="1">
      <c r="C718" s="522"/>
      <c r="E718" s="522"/>
      <c r="G718" s="522"/>
    </row>
    <row r="719" ht="15.75" customHeight="1">
      <c r="C719" s="522"/>
      <c r="E719" s="522"/>
      <c r="G719" s="522"/>
    </row>
    <row r="720" ht="15.75" customHeight="1">
      <c r="C720" s="522"/>
      <c r="E720" s="522"/>
      <c r="G720" s="522"/>
    </row>
    <row r="721" ht="15.75" customHeight="1">
      <c r="C721" s="522"/>
      <c r="E721" s="522"/>
      <c r="G721" s="522"/>
    </row>
    <row r="722" ht="15.75" customHeight="1">
      <c r="C722" s="522"/>
      <c r="E722" s="522"/>
      <c r="G722" s="522"/>
    </row>
    <row r="723" ht="15.75" customHeight="1">
      <c r="C723" s="522"/>
      <c r="E723" s="522"/>
      <c r="G723" s="522"/>
    </row>
    <row r="724" ht="15.75" customHeight="1">
      <c r="C724" s="522"/>
      <c r="E724" s="522"/>
      <c r="G724" s="522"/>
    </row>
    <row r="725" ht="15.75" customHeight="1">
      <c r="C725" s="522"/>
      <c r="E725" s="522"/>
      <c r="G725" s="522"/>
    </row>
    <row r="726" ht="15.75" customHeight="1">
      <c r="C726" s="522"/>
      <c r="E726" s="522"/>
      <c r="G726" s="522"/>
    </row>
    <row r="727" ht="15.75" customHeight="1">
      <c r="C727" s="522"/>
      <c r="E727" s="522"/>
      <c r="G727" s="522"/>
    </row>
    <row r="728" ht="15.75" customHeight="1">
      <c r="C728" s="522"/>
      <c r="E728" s="522"/>
      <c r="G728" s="522"/>
    </row>
    <row r="729" ht="15.75" customHeight="1">
      <c r="C729" s="522"/>
      <c r="E729" s="522"/>
      <c r="G729" s="522"/>
    </row>
    <row r="730" ht="15.75" customHeight="1">
      <c r="C730" s="522"/>
      <c r="E730" s="522"/>
      <c r="G730" s="522"/>
    </row>
    <row r="731" ht="15.75" customHeight="1">
      <c r="C731" s="522"/>
      <c r="E731" s="522"/>
      <c r="G731" s="522"/>
    </row>
    <row r="732" ht="15.75" customHeight="1">
      <c r="C732" s="522"/>
      <c r="E732" s="522"/>
      <c r="G732" s="522"/>
    </row>
    <row r="733" ht="15.75" customHeight="1">
      <c r="C733" s="522"/>
      <c r="E733" s="522"/>
      <c r="G733" s="522"/>
    </row>
    <row r="734" ht="15.75" customHeight="1">
      <c r="C734" s="522"/>
      <c r="E734" s="522"/>
      <c r="G734" s="522"/>
    </row>
    <row r="735" ht="15.75" customHeight="1">
      <c r="C735" s="522"/>
      <c r="E735" s="522"/>
      <c r="G735" s="522"/>
    </row>
    <row r="736" ht="15.75" customHeight="1">
      <c r="C736" s="522"/>
      <c r="E736" s="522"/>
      <c r="G736" s="522"/>
    </row>
    <row r="737" ht="15.75" customHeight="1">
      <c r="C737" s="522"/>
      <c r="E737" s="522"/>
      <c r="G737" s="522"/>
    </row>
    <row r="738" ht="15.75" customHeight="1">
      <c r="C738" s="522"/>
      <c r="E738" s="522"/>
      <c r="G738" s="522"/>
    </row>
    <row r="739" ht="15.75" customHeight="1">
      <c r="C739" s="522"/>
      <c r="E739" s="522"/>
      <c r="G739" s="522"/>
    </row>
    <row r="740" ht="15.75" customHeight="1">
      <c r="C740" s="522"/>
      <c r="E740" s="522"/>
      <c r="G740" s="522"/>
    </row>
    <row r="741" ht="15.75" customHeight="1">
      <c r="C741" s="522"/>
      <c r="E741" s="522"/>
      <c r="G741" s="522"/>
    </row>
    <row r="742" ht="15.75" customHeight="1">
      <c r="C742" s="522"/>
      <c r="E742" s="522"/>
      <c r="G742" s="522"/>
    </row>
    <row r="743" ht="15.75" customHeight="1">
      <c r="C743" s="522"/>
      <c r="E743" s="522"/>
      <c r="G743" s="522"/>
    </row>
    <row r="744" ht="15.75" customHeight="1">
      <c r="C744" s="522"/>
      <c r="E744" s="522"/>
      <c r="G744" s="522"/>
    </row>
    <row r="745" ht="15.75" customHeight="1">
      <c r="C745" s="522"/>
      <c r="E745" s="522"/>
      <c r="G745" s="522"/>
    </row>
    <row r="746" ht="15.75" customHeight="1">
      <c r="C746" s="522"/>
      <c r="E746" s="522"/>
      <c r="G746" s="522"/>
    </row>
    <row r="747" ht="15.75" customHeight="1">
      <c r="C747" s="522"/>
      <c r="E747" s="522"/>
      <c r="G747" s="522"/>
    </row>
    <row r="748" ht="15.75" customHeight="1">
      <c r="C748" s="522"/>
      <c r="E748" s="522"/>
      <c r="G748" s="522"/>
    </row>
    <row r="749" ht="15.75" customHeight="1">
      <c r="C749" s="522"/>
      <c r="E749" s="522"/>
      <c r="G749" s="522"/>
    </row>
    <row r="750" ht="15.75" customHeight="1">
      <c r="C750" s="522"/>
      <c r="E750" s="522"/>
      <c r="G750" s="522"/>
    </row>
    <row r="751" ht="15.75" customHeight="1">
      <c r="C751" s="522"/>
      <c r="E751" s="522"/>
      <c r="G751" s="522"/>
    </row>
    <row r="752" ht="15.75" customHeight="1">
      <c r="C752" s="522"/>
      <c r="E752" s="522"/>
      <c r="G752" s="522"/>
    </row>
    <row r="753" ht="15.75" customHeight="1">
      <c r="C753" s="522"/>
      <c r="E753" s="522"/>
      <c r="G753" s="522"/>
    </row>
    <row r="754" ht="15.75" customHeight="1">
      <c r="C754" s="522"/>
      <c r="E754" s="522"/>
      <c r="G754" s="522"/>
    </row>
    <row r="755" ht="15.75" customHeight="1">
      <c r="C755" s="522"/>
      <c r="E755" s="522"/>
      <c r="G755" s="522"/>
    </row>
    <row r="756" ht="15.75" customHeight="1">
      <c r="C756" s="522"/>
      <c r="E756" s="522"/>
      <c r="G756" s="522"/>
    </row>
    <row r="757" ht="15.75" customHeight="1">
      <c r="C757" s="522"/>
      <c r="E757" s="522"/>
      <c r="G757" s="522"/>
    </row>
    <row r="758" ht="15.75" customHeight="1">
      <c r="C758" s="522"/>
      <c r="E758" s="522"/>
      <c r="G758" s="522"/>
    </row>
    <row r="759" ht="15.75" customHeight="1">
      <c r="C759" s="522"/>
      <c r="E759" s="522"/>
      <c r="G759" s="522"/>
    </row>
    <row r="760" ht="15.75" customHeight="1">
      <c r="C760" s="522"/>
      <c r="E760" s="522"/>
      <c r="G760" s="522"/>
    </row>
    <row r="761" ht="15.75" customHeight="1">
      <c r="C761" s="522"/>
      <c r="E761" s="522"/>
      <c r="G761" s="522"/>
    </row>
    <row r="762" ht="15.75" customHeight="1">
      <c r="C762" s="522"/>
      <c r="E762" s="522"/>
      <c r="G762" s="522"/>
    </row>
    <row r="763" ht="15.75" customHeight="1">
      <c r="C763" s="522"/>
      <c r="E763" s="522"/>
      <c r="G763" s="522"/>
    </row>
    <row r="764" ht="15.75" customHeight="1">
      <c r="C764" s="522"/>
      <c r="E764" s="522"/>
      <c r="G764" s="522"/>
    </row>
    <row r="765" ht="15.75" customHeight="1">
      <c r="C765" s="522"/>
      <c r="E765" s="522"/>
      <c r="G765" s="522"/>
    </row>
    <row r="766" ht="15.75" customHeight="1">
      <c r="C766" s="522"/>
      <c r="E766" s="522"/>
      <c r="G766" s="522"/>
    </row>
    <row r="767" ht="15.75" customHeight="1">
      <c r="C767" s="522"/>
      <c r="E767" s="522"/>
      <c r="G767" s="522"/>
    </row>
    <row r="768" ht="15.75" customHeight="1">
      <c r="C768" s="522"/>
      <c r="E768" s="522"/>
      <c r="G768" s="522"/>
    </row>
    <row r="769" ht="15.75" customHeight="1">
      <c r="C769" s="522"/>
      <c r="E769" s="522"/>
      <c r="G769" s="522"/>
    </row>
    <row r="770" ht="15.75" customHeight="1">
      <c r="C770" s="522"/>
      <c r="E770" s="522"/>
      <c r="G770" s="522"/>
    </row>
    <row r="771" ht="15.75" customHeight="1">
      <c r="C771" s="522"/>
      <c r="E771" s="522"/>
      <c r="G771" s="522"/>
    </row>
    <row r="772" ht="15.75" customHeight="1">
      <c r="C772" s="522"/>
      <c r="E772" s="522"/>
      <c r="G772" s="522"/>
    </row>
    <row r="773" ht="15.75" customHeight="1">
      <c r="C773" s="522"/>
      <c r="E773" s="522"/>
      <c r="G773" s="522"/>
    </row>
    <row r="774" ht="15.75" customHeight="1">
      <c r="C774" s="522"/>
      <c r="E774" s="522"/>
      <c r="G774" s="522"/>
    </row>
    <row r="775" ht="15.75" customHeight="1">
      <c r="C775" s="522"/>
      <c r="E775" s="522"/>
      <c r="G775" s="522"/>
    </row>
    <row r="776" ht="15.75" customHeight="1">
      <c r="C776" s="522"/>
      <c r="E776" s="522"/>
      <c r="G776" s="522"/>
    </row>
    <row r="777" ht="15.75" customHeight="1">
      <c r="C777" s="522"/>
      <c r="E777" s="522"/>
      <c r="G777" s="522"/>
    </row>
    <row r="778" ht="15.75" customHeight="1">
      <c r="C778" s="522"/>
      <c r="E778" s="522"/>
      <c r="G778" s="522"/>
    </row>
    <row r="779" ht="15.75" customHeight="1">
      <c r="C779" s="522"/>
      <c r="E779" s="522"/>
      <c r="G779" s="522"/>
    </row>
    <row r="780" ht="15.75" customHeight="1">
      <c r="C780" s="522"/>
      <c r="E780" s="522"/>
      <c r="G780" s="522"/>
    </row>
    <row r="781" ht="15.75" customHeight="1">
      <c r="C781" s="522"/>
      <c r="E781" s="522"/>
      <c r="G781" s="522"/>
    </row>
    <row r="782" ht="15.75" customHeight="1">
      <c r="C782" s="522"/>
      <c r="E782" s="522"/>
      <c r="G782" s="522"/>
    </row>
    <row r="783" ht="15.75" customHeight="1">
      <c r="C783" s="522"/>
      <c r="E783" s="522"/>
      <c r="G783" s="522"/>
    </row>
    <row r="784" ht="15.75" customHeight="1">
      <c r="C784" s="522"/>
      <c r="E784" s="522"/>
      <c r="G784" s="522"/>
    </row>
    <row r="785" ht="15.75" customHeight="1">
      <c r="C785" s="522"/>
      <c r="E785" s="522"/>
      <c r="G785" s="522"/>
    </row>
    <row r="786" ht="15.75" customHeight="1">
      <c r="C786" s="522"/>
      <c r="E786" s="522"/>
      <c r="G786" s="522"/>
    </row>
    <row r="787" ht="15.75" customHeight="1">
      <c r="C787" s="522"/>
      <c r="E787" s="522"/>
      <c r="G787" s="522"/>
    </row>
    <row r="788" ht="15.75" customHeight="1">
      <c r="C788" s="522"/>
      <c r="E788" s="522"/>
      <c r="G788" s="522"/>
    </row>
    <row r="789" ht="15.75" customHeight="1">
      <c r="C789" s="522"/>
      <c r="E789" s="522"/>
      <c r="G789" s="522"/>
    </row>
    <row r="790" ht="15.75" customHeight="1">
      <c r="C790" s="522"/>
      <c r="E790" s="522"/>
      <c r="G790" s="522"/>
    </row>
    <row r="791" ht="15.75" customHeight="1">
      <c r="C791" s="522"/>
      <c r="E791" s="522"/>
      <c r="G791" s="522"/>
    </row>
    <row r="792" ht="15.75" customHeight="1">
      <c r="C792" s="522"/>
      <c r="E792" s="522"/>
      <c r="G792" s="522"/>
    </row>
    <row r="793" ht="15.75" customHeight="1">
      <c r="C793" s="522"/>
      <c r="E793" s="522"/>
      <c r="G793" s="522"/>
    </row>
    <row r="794" ht="15.75" customHeight="1">
      <c r="C794" s="522"/>
      <c r="E794" s="522"/>
      <c r="G794" s="522"/>
    </row>
    <row r="795" ht="15.75" customHeight="1">
      <c r="C795" s="522"/>
      <c r="E795" s="522"/>
      <c r="G795" s="522"/>
    </row>
    <row r="796" ht="15.75" customHeight="1">
      <c r="C796" s="522"/>
      <c r="E796" s="522"/>
      <c r="G796" s="522"/>
    </row>
    <row r="797" ht="15.75" customHeight="1">
      <c r="C797" s="522"/>
      <c r="E797" s="522"/>
      <c r="G797" s="522"/>
    </row>
    <row r="798" ht="15.75" customHeight="1">
      <c r="C798" s="522"/>
      <c r="E798" s="522"/>
      <c r="G798" s="522"/>
    </row>
    <row r="799" ht="15.75" customHeight="1">
      <c r="C799" s="522"/>
      <c r="E799" s="522"/>
      <c r="G799" s="522"/>
    </row>
    <row r="800" ht="15.75" customHeight="1">
      <c r="C800" s="522"/>
      <c r="E800" s="522"/>
      <c r="G800" s="522"/>
    </row>
    <row r="801" ht="15.75" customHeight="1">
      <c r="C801" s="522"/>
      <c r="E801" s="522"/>
      <c r="G801" s="522"/>
    </row>
    <row r="802" ht="15.75" customHeight="1">
      <c r="C802" s="522"/>
      <c r="E802" s="522"/>
      <c r="G802" s="522"/>
    </row>
    <row r="803" ht="15.75" customHeight="1">
      <c r="C803" s="522"/>
      <c r="E803" s="522"/>
      <c r="G803" s="522"/>
    </row>
    <row r="804" ht="15.75" customHeight="1">
      <c r="C804" s="522"/>
      <c r="E804" s="522"/>
      <c r="G804" s="522"/>
    </row>
    <row r="805" ht="15.75" customHeight="1">
      <c r="C805" s="522"/>
      <c r="E805" s="522"/>
      <c r="G805" s="522"/>
    </row>
    <row r="806" ht="15.75" customHeight="1">
      <c r="C806" s="522"/>
      <c r="E806" s="522"/>
      <c r="G806" s="522"/>
    </row>
    <row r="807" ht="15.75" customHeight="1">
      <c r="C807" s="522"/>
      <c r="E807" s="522"/>
      <c r="G807" s="522"/>
    </row>
    <row r="808" ht="15.75" customHeight="1">
      <c r="C808" s="522"/>
      <c r="E808" s="522"/>
      <c r="G808" s="522"/>
    </row>
    <row r="809" ht="15.75" customHeight="1">
      <c r="C809" s="522"/>
      <c r="E809" s="522"/>
      <c r="G809" s="522"/>
    </row>
    <row r="810" ht="15.75" customHeight="1">
      <c r="C810" s="522"/>
      <c r="E810" s="522"/>
      <c r="G810" s="522"/>
    </row>
    <row r="811" ht="15.75" customHeight="1">
      <c r="C811" s="522"/>
      <c r="E811" s="522"/>
      <c r="G811" s="522"/>
    </row>
    <row r="812" ht="15.75" customHeight="1">
      <c r="C812" s="522"/>
      <c r="E812" s="522"/>
      <c r="G812" s="522"/>
    </row>
    <row r="813" ht="15.75" customHeight="1">
      <c r="C813" s="522"/>
      <c r="E813" s="522"/>
      <c r="G813" s="522"/>
    </row>
    <row r="814" ht="15.75" customHeight="1">
      <c r="C814" s="522"/>
      <c r="E814" s="522"/>
      <c r="G814" s="522"/>
    </row>
    <row r="815" ht="15.75" customHeight="1">
      <c r="C815" s="522"/>
      <c r="E815" s="522"/>
      <c r="G815" s="522"/>
    </row>
    <row r="816" ht="15.75" customHeight="1">
      <c r="C816" s="522"/>
      <c r="E816" s="522"/>
      <c r="G816" s="522"/>
    </row>
    <row r="817" ht="15.75" customHeight="1">
      <c r="C817" s="522"/>
      <c r="E817" s="522"/>
      <c r="G817" s="522"/>
    </row>
    <row r="818" ht="15.75" customHeight="1">
      <c r="C818" s="522"/>
      <c r="E818" s="522"/>
      <c r="G818" s="522"/>
    </row>
    <row r="819" ht="15.75" customHeight="1">
      <c r="C819" s="522"/>
      <c r="E819" s="522"/>
      <c r="G819" s="522"/>
    </row>
    <row r="820" ht="15.75" customHeight="1">
      <c r="C820" s="522"/>
      <c r="E820" s="522"/>
      <c r="G820" s="522"/>
    </row>
    <row r="821" ht="15.75" customHeight="1">
      <c r="C821" s="522"/>
      <c r="E821" s="522"/>
      <c r="G821" s="522"/>
    </row>
    <row r="822" ht="15.75" customHeight="1">
      <c r="C822" s="522"/>
      <c r="E822" s="522"/>
      <c r="G822" s="522"/>
    </row>
    <row r="823" ht="15.75" customHeight="1">
      <c r="C823" s="522"/>
      <c r="E823" s="522"/>
      <c r="G823" s="522"/>
    </row>
    <row r="824" ht="15.75" customHeight="1">
      <c r="C824" s="522"/>
      <c r="E824" s="522"/>
      <c r="G824" s="522"/>
    </row>
    <row r="825" ht="15.75" customHeight="1">
      <c r="C825" s="522"/>
      <c r="E825" s="522"/>
      <c r="G825" s="522"/>
    </row>
    <row r="826" ht="15.75" customHeight="1">
      <c r="C826" s="522"/>
      <c r="E826" s="522"/>
      <c r="G826" s="522"/>
    </row>
    <row r="827" ht="15.75" customHeight="1">
      <c r="C827" s="522"/>
      <c r="E827" s="522"/>
      <c r="G827" s="522"/>
    </row>
    <row r="828" ht="15.75" customHeight="1">
      <c r="C828" s="522"/>
      <c r="E828" s="522"/>
      <c r="G828" s="522"/>
    </row>
    <row r="829" ht="15.75" customHeight="1">
      <c r="C829" s="522"/>
      <c r="E829" s="522"/>
      <c r="G829" s="522"/>
    </row>
    <row r="830" ht="15.75" customHeight="1">
      <c r="C830" s="522"/>
      <c r="E830" s="522"/>
      <c r="G830" s="522"/>
    </row>
    <row r="831" ht="15.75" customHeight="1">
      <c r="C831" s="522"/>
      <c r="E831" s="522"/>
      <c r="G831" s="522"/>
    </row>
    <row r="832" ht="15.75" customHeight="1">
      <c r="C832" s="522"/>
      <c r="E832" s="522"/>
      <c r="G832" s="522"/>
    </row>
    <row r="833" ht="15.75" customHeight="1">
      <c r="C833" s="522"/>
      <c r="E833" s="522"/>
      <c r="G833" s="522"/>
    </row>
    <row r="834" ht="15.75" customHeight="1">
      <c r="C834" s="522"/>
      <c r="E834" s="522"/>
      <c r="G834" s="522"/>
    </row>
    <row r="835" ht="15.75" customHeight="1">
      <c r="C835" s="522"/>
      <c r="E835" s="522"/>
      <c r="G835" s="522"/>
    </row>
    <row r="836" ht="15.75" customHeight="1">
      <c r="C836" s="522"/>
      <c r="E836" s="522"/>
      <c r="G836" s="522"/>
    </row>
    <row r="837" ht="15.75" customHeight="1">
      <c r="C837" s="522"/>
      <c r="E837" s="522"/>
      <c r="G837" s="522"/>
    </row>
    <row r="838" ht="15.75" customHeight="1">
      <c r="C838" s="522"/>
      <c r="E838" s="522"/>
      <c r="G838" s="522"/>
    </row>
    <row r="839" ht="15.75" customHeight="1">
      <c r="C839" s="522"/>
      <c r="E839" s="522"/>
      <c r="G839" s="522"/>
    </row>
    <row r="840" ht="15.75" customHeight="1">
      <c r="C840" s="522"/>
      <c r="E840" s="522"/>
      <c r="G840" s="522"/>
    </row>
    <row r="841" ht="15.75" customHeight="1">
      <c r="C841" s="522"/>
      <c r="E841" s="522"/>
      <c r="G841" s="522"/>
    </row>
    <row r="842" ht="15.75" customHeight="1">
      <c r="C842" s="522"/>
      <c r="E842" s="522"/>
      <c r="G842" s="522"/>
    </row>
    <row r="843" ht="15.75" customHeight="1">
      <c r="C843" s="522"/>
      <c r="E843" s="522"/>
      <c r="G843" s="522"/>
    </row>
    <row r="844" ht="15.75" customHeight="1">
      <c r="C844" s="522"/>
      <c r="E844" s="522"/>
      <c r="G844" s="522"/>
    </row>
    <row r="845" ht="15.75" customHeight="1">
      <c r="C845" s="522"/>
      <c r="E845" s="522"/>
      <c r="G845" s="522"/>
    </row>
    <row r="846" ht="15.75" customHeight="1">
      <c r="C846" s="522"/>
      <c r="E846" s="522"/>
      <c r="G846" s="522"/>
    </row>
    <row r="847" ht="15.75" customHeight="1">
      <c r="C847" s="522"/>
      <c r="E847" s="522"/>
      <c r="G847" s="522"/>
    </row>
    <row r="848" ht="15.75" customHeight="1">
      <c r="C848" s="522"/>
      <c r="E848" s="522"/>
      <c r="G848" s="522"/>
    </row>
    <row r="849" ht="15.75" customHeight="1">
      <c r="C849" s="522"/>
      <c r="E849" s="522"/>
      <c r="G849" s="522"/>
    </row>
    <row r="850" ht="15.75" customHeight="1">
      <c r="C850" s="522"/>
      <c r="E850" s="522"/>
      <c r="G850" s="522"/>
    </row>
    <row r="851" ht="15.75" customHeight="1">
      <c r="C851" s="522"/>
      <c r="E851" s="522"/>
      <c r="G851" s="522"/>
    </row>
    <row r="852" ht="15.75" customHeight="1">
      <c r="C852" s="522"/>
      <c r="E852" s="522"/>
      <c r="G852" s="522"/>
    </row>
    <row r="853" ht="15.75" customHeight="1">
      <c r="C853" s="522"/>
      <c r="E853" s="522"/>
      <c r="G853" s="522"/>
    </row>
    <row r="854" ht="15.75" customHeight="1">
      <c r="C854" s="522"/>
      <c r="E854" s="522"/>
      <c r="G854" s="522"/>
    </row>
    <row r="855" ht="15.75" customHeight="1">
      <c r="C855" s="522"/>
      <c r="E855" s="522"/>
      <c r="G855" s="522"/>
    </row>
    <row r="856" ht="15.75" customHeight="1">
      <c r="C856" s="522"/>
      <c r="E856" s="522"/>
      <c r="G856" s="522"/>
    </row>
    <row r="857" ht="15.75" customHeight="1">
      <c r="C857" s="522"/>
      <c r="E857" s="522"/>
      <c r="G857" s="522"/>
    </row>
    <row r="858" ht="15.75" customHeight="1">
      <c r="C858" s="522"/>
      <c r="E858" s="522"/>
      <c r="G858" s="522"/>
    </row>
    <row r="859" ht="15.75" customHeight="1">
      <c r="C859" s="522"/>
      <c r="E859" s="522"/>
      <c r="G859" s="522"/>
    </row>
    <row r="860" ht="15.75" customHeight="1">
      <c r="C860" s="522"/>
      <c r="E860" s="522"/>
      <c r="G860" s="522"/>
    </row>
    <row r="861" ht="15.75" customHeight="1">
      <c r="C861" s="522"/>
      <c r="E861" s="522"/>
      <c r="G861" s="522"/>
    </row>
    <row r="862" ht="15.75" customHeight="1">
      <c r="C862" s="522"/>
      <c r="E862" s="522"/>
      <c r="G862" s="522"/>
    </row>
    <row r="863" ht="15.75" customHeight="1">
      <c r="C863" s="522"/>
      <c r="E863" s="522"/>
      <c r="G863" s="522"/>
    </row>
    <row r="864" ht="15.75" customHeight="1">
      <c r="C864" s="522"/>
      <c r="E864" s="522"/>
      <c r="G864" s="522"/>
    </row>
    <row r="865" ht="15.75" customHeight="1">
      <c r="C865" s="522"/>
      <c r="E865" s="522"/>
      <c r="G865" s="522"/>
    </row>
    <row r="866" ht="15.75" customHeight="1">
      <c r="C866" s="522"/>
      <c r="E866" s="522"/>
      <c r="G866" s="522"/>
    </row>
    <row r="867" ht="15.75" customHeight="1">
      <c r="C867" s="522"/>
      <c r="E867" s="522"/>
      <c r="G867" s="522"/>
    </row>
    <row r="868" ht="15.75" customHeight="1">
      <c r="C868" s="522"/>
      <c r="E868" s="522"/>
      <c r="G868" s="522"/>
    </row>
    <row r="869" ht="15.75" customHeight="1">
      <c r="C869" s="522"/>
      <c r="E869" s="522"/>
      <c r="G869" s="522"/>
    </row>
    <row r="870" ht="15.75" customHeight="1">
      <c r="C870" s="522"/>
      <c r="E870" s="522"/>
      <c r="G870" s="522"/>
    </row>
    <row r="871" ht="15.75" customHeight="1">
      <c r="C871" s="522"/>
      <c r="E871" s="522"/>
      <c r="G871" s="522"/>
    </row>
    <row r="872" ht="15.75" customHeight="1">
      <c r="C872" s="522"/>
      <c r="E872" s="522"/>
      <c r="G872" s="522"/>
    </row>
    <row r="873" ht="15.75" customHeight="1">
      <c r="C873" s="522"/>
      <c r="E873" s="522"/>
      <c r="G873" s="522"/>
    </row>
    <row r="874" ht="15.75" customHeight="1">
      <c r="C874" s="522"/>
      <c r="E874" s="522"/>
      <c r="G874" s="522"/>
    </row>
    <row r="875" ht="15.75" customHeight="1">
      <c r="C875" s="522"/>
      <c r="E875" s="522"/>
      <c r="G875" s="522"/>
    </row>
    <row r="876" ht="15.75" customHeight="1">
      <c r="C876" s="522"/>
      <c r="E876" s="522"/>
      <c r="G876" s="522"/>
    </row>
    <row r="877" ht="15.75" customHeight="1">
      <c r="C877" s="522"/>
      <c r="E877" s="522"/>
      <c r="G877" s="522"/>
    </row>
    <row r="878" ht="15.75" customHeight="1">
      <c r="C878" s="522"/>
      <c r="E878" s="522"/>
      <c r="G878" s="522"/>
    </row>
    <row r="879" ht="15.75" customHeight="1">
      <c r="C879" s="522"/>
      <c r="E879" s="522"/>
      <c r="G879" s="522"/>
    </row>
    <row r="880" ht="15.75" customHeight="1">
      <c r="C880" s="522"/>
      <c r="E880" s="522"/>
      <c r="G880" s="522"/>
    </row>
    <row r="881" ht="15.75" customHeight="1">
      <c r="C881" s="522"/>
      <c r="E881" s="522"/>
      <c r="G881" s="522"/>
    </row>
    <row r="882" ht="15.75" customHeight="1">
      <c r="C882" s="522"/>
      <c r="E882" s="522"/>
      <c r="G882" s="522"/>
    </row>
    <row r="883" ht="15.75" customHeight="1">
      <c r="C883" s="522"/>
      <c r="E883" s="522"/>
      <c r="G883" s="522"/>
    </row>
    <row r="884" ht="15.75" customHeight="1">
      <c r="C884" s="522"/>
      <c r="E884" s="522"/>
      <c r="G884" s="522"/>
    </row>
    <row r="885" ht="15.75" customHeight="1">
      <c r="C885" s="522"/>
      <c r="E885" s="522"/>
      <c r="G885" s="522"/>
    </row>
    <row r="886" ht="15.75" customHeight="1">
      <c r="C886" s="522"/>
      <c r="E886" s="522"/>
      <c r="G886" s="522"/>
    </row>
    <row r="887" ht="15.75" customHeight="1">
      <c r="C887" s="522"/>
      <c r="E887" s="522"/>
      <c r="G887" s="522"/>
    </row>
    <row r="888" ht="15.75" customHeight="1">
      <c r="C888" s="522"/>
      <c r="E888" s="522"/>
      <c r="G888" s="522"/>
    </row>
    <row r="889" ht="15.75" customHeight="1">
      <c r="C889" s="522"/>
      <c r="E889" s="522"/>
      <c r="G889" s="522"/>
    </row>
    <row r="890" ht="15.75" customHeight="1">
      <c r="C890" s="522"/>
      <c r="E890" s="522"/>
      <c r="G890" s="522"/>
    </row>
    <row r="891" ht="15.75" customHeight="1">
      <c r="C891" s="522"/>
      <c r="E891" s="522"/>
      <c r="G891" s="522"/>
    </row>
    <row r="892" ht="15.75" customHeight="1">
      <c r="C892" s="522"/>
      <c r="E892" s="522"/>
      <c r="G892" s="522"/>
    </row>
    <row r="893" ht="15.75" customHeight="1">
      <c r="C893" s="522"/>
      <c r="E893" s="522"/>
      <c r="G893" s="522"/>
    </row>
    <row r="894" ht="15.75" customHeight="1">
      <c r="C894" s="522"/>
      <c r="E894" s="522"/>
      <c r="G894" s="522"/>
    </row>
    <row r="895" ht="15.75" customHeight="1">
      <c r="C895" s="522"/>
      <c r="E895" s="522"/>
      <c r="G895" s="522"/>
    </row>
    <row r="896" ht="15.75" customHeight="1">
      <c r="C896" s="522"/>
      <c r="E896" s="522"/>
      <c r="G896" s="522"/>
    </row>
    <row r="897" ht="15.75" customHeight="1">
      <c r="C897" s="522"/>
      <c r="E897" s="522"/>
      <c r="G897" s="522"/>
    </row>
    <row r="898" ht="15.75" customHeight="1">
      <c r="C898" s="522"/>
      <c r="E898" s="522"/>
      <c r="G898" s="522"/>
    </row>
    <row r="899" ht="15.75" customHeight="1">
      <c r="C899" s="522"/>
      <c r="E899" s="522"/>
      <c r="G899" s="522"/>
    </row>
    <row r="900" ht="15.75" customHeight="1">
      <c r="C900" s="522"/>
      <c r="E900" s="522"/>
      <c r="G900" s="522"/>
    </row>
    <row r="901" ht="15.75" customHeight="1">
      <c r="C901" s="522"/>
      <c r="E901" s="522"/>
      <c r="G901" s="522"/>
    </row>
    <row r="902" ht="15.75" customHeight="1">
      <c r="C902" s="522"/>
      <c r="E902" s="522"/>
      <c r="G902" s="522"/>
    </row>
    <row r="903" ht="15.75" customHeight="1">
      <c r="C903" s="522"/>
      <c r="E903" s="522"/>
      <c r="G903" s="522"/>
    </row>
    <row r="904" ht="15.75" customHeight="1">
      <c r="C904" s="522"/>
      <c r="E904" s="522"/>
      <c r="G904" s="522"/>
    </row>
    <row r="905" ht="15.75" customHeight="1">
      <c r="C905" s="522"/>
      <c r="E905" s="522"/>
      <c r="G905" s="522"/>
    </row>
    <row r="906" ht="15.75" customHeight="1">
      <c r="C906" s="522"/>
      <c r="E906" s="522"/>
      <c r="G906" s="522"/>
    </row>
    <row r="907" ht="15.75" customHeight="1">
      <c r="C907" s="522"/>
      <c r="E907" s="522"/>
      <c r="G907" s="522"/>
    </row>
    <row r="908" ht="15.75" customHeight="1">
      <c r="C908" s="522"/>
      <c r="E908" s="522"/>
      <c r="G908" s="522"/>
    </row>
    <row r="909" ht="15.75" customHeight="1">
      <c r="C909" s="522"/>
      <c r="E909" s="522"/>
      <c r="G909" s="522"/>
    </row>
    <row r="910" ht="15.75" customHeight="1">
      <c r="C910" s="522"/>
      <c r="E910" s="522"/>
      <c r="G910" s="522"/>
    </row>
    <row r="911" ht="15.75" customHeight="1">
      <c r="C911" s="522"/>
      <c r="E911" s="522"/>
      <c r="G911" s="522"/>
    </row>
    <row r="912" ht="15.75" customHeight="1">
      <c r="C912" s="522"/>
      <c r="E912" s="522"/>
      <c r="G912" s="522"/>
    </row>
    <row r="913" ht="15.75" customHeight="1">
      <c r="C913" s="522"/>
      <c r="E913" s="522"/>
      <c r="G913" s="522"/>
    </row>
    <row r="914" ht="15.75" customHeight="1">
      <c r="C914" s="522"/>
      <c r="E914" s="522"/>
      <c r="G914" s="522"/>
    </row>
    <row r="915" ht="15.75" customHeight="1">
      <c r="C915" s="522"/>
      <c r="E915" s="522"/>
      <c r="G915" s="522"/>
    </row>
    <row r="916" ht="15.75" customHeight="1">
      <c r="C916" s="522"/>
      <c r="E916" s="522"/>
      <c r="G916" s="522"/>
    </row>
    <row r="917" ht="15.75" customHeight="1">
      <c r="C917" s="522"/>
      <c r="E917" s="522"/>
      <c r="G917" s="522"/>
    </row>
    <row r="918" ht="15.75" customHeight="1">
      <c r="C918" s="522"/>
      <c r="E918" s="522"/>
      <c r="G918" s="522"/>
    </row>
    <row r="919" ht="15.75" customHeight="1">
      <c r="C919" s="522"/>
      <c r="E919" s="522"/>
      <c r="G919" s="522"/>
    </row>
    <row r="920" ht="15.75" customHeight="1">
      <c r="C920" s="522"/>
      <c r="E920" s="522"/>
      <c r="G920" s="522"/>
    </row>
    <row r="921" ht="15.75" customHeight="1">
      <c r="C921" s="522"/>
      <c r="E921" s="522"/>
      <c r="G921" s="522"/>
    </row>
    <row r="922" ht="15.75" customHeight="1">
      <c r="C922" s="522"/>
      <c r="E922" s="522"/>
      <c r="G922" s="522"/>
    </row>
    <row r="923" ht="15.75" customHeight="1">
      <c r="C923" s="522"/>
      <c r="E923" s="522"/>
      <c r="G923" s="522"/>
    </row>
    <row r="924" ht="15.75" customHeight="1">
      <c r="C924" s="522"/>
      <c r="E924" s="522"/>
      <c r="G924" s="522"/>
    </row>
    <row r="925" ht="15.75" customHeight="1">
      <c r="C925" s="522"/>
      <c r="E925" s="522"/>
      <c r="G925" s="522"/>
    </row>
    <row r="926" ht="15.75" customHeight="1">
      <c r="C926" s="522"/>
      <c r="E926" s="522"/>
      <c r="G926" s="522"/>
    </row>
    <row r="927" ht="15.75" customHeight="1">
      <c r="C927" s="522"/>
      <c r="E927" s="522"/>
      <c r="G927" s="522"/>
    </row>
    <row r="928" ht="15.75" customHeight="1">
      <c r="C928" s="522"/>
      <c r="E928" s="522"/>
      <c r="G928" s="522"/>
    </row>
    <row r="929" ht="15.75" customHeight="1">
      <c r="C929" s="522"/>
      <c r="E929" s="522"/>
      <c r="G929" s="522"/>
    </row>
    <row r="930" ht="15.75" customHeight="1">
      <c r="C930" s="522"/>
      <c r="E930" s="522"/>
      <c r="G930" s="522"/>
    </row>
    <row r="931" ht="15.75" customHeight="1">
      <c r="C931" s="522"/>
      <c r="E931" s="522"/>
      <c r="G931" s="522"/>
    </row>
    <row r="932" ht="15.75" customHeight="1">
      <c r="C932" s="522"/>
      <c r="E932" s="522"/>
      <c r="G932" s="522"/>
    </row>
    <row r="933" ht="15.75" customHeight="1">
      <c r="C933" s="522"/>
      <c r="E933" s="522"/>
      <c r="G933" s="522"/>
    </row>
    <row r="934" ht="15.75" customHeight="1">
      <c r="C934" s="522"/>
      <c r="E934" s="522"/>
      <c r="G934" s="522"/>
    </row>
    <row r="935" ht="15.75" customHeight="1">
      <c r="C935" s="522"/>
      <c r="E935" s="522"/>
      <c r="G935" s="522"/>
    </row>
    <row r="936" ht="15.75" customHeight="1">
      <c r="C936" s="522"/>
      <c r="E936" s="522"/>
      <c r="G936" s="522"/>
    </row>
    <row r="937" ht="15.75" customHeight="1">
      <c r="C937" s="522"/>
      <c r="E937" s="522"/>
      <c r="G937" s="522"/>
    </row>
    <row r="938" ht="15.75" customHeight="1">
      <c r="C938" s="522"/>
      <c r="E938" s="522"/>
      <c r="G938" s="522"/>
    </row>
    <row r="939" ht="15.75" customHeight="1">
      <c r="C939" s="522"/>
      <c r="E939" s="522"/>
      <c r="G939" s="522"/>
    </row>
    <row r="940" ht="15.75" customHeight="1">
      <c r="C940" s="522"/>
      <c r="E940" s="522"/>
      <c r="G940" s="522"/>
    </row>
    <row r="941" ht="15.75" customHeight="1">
      <c r="C941" s="522"/>
      <c r="E941" s="522"/>
      <c r="G941" s="522"/>
    </row>
    <row r="942" ht="15.75" customHeight="1">
      <c r="C942" s="522"/>
      <c r="E942" s="522"/>
      <c r="G942" s="522"/>
    </row>
    <row r="943" ht="15.75" customHeight="1">
      <c r="C943" s="522"/>
      <c r="E943" s="522"/>
      <c r="G943" s="522"/>
    </row>
    <row r="944" ht="15.75" customHeight="1">
      <c r="C944" s="522"/>
      <c r="E944" s="522"/>
      <c r="G944" s="522"/>
    </row>
    <row r="945" ht="15.75" customHeight="1">
      <c r="C945" s="522"/>
      <c r="E945" s="522"/>
      <c r="G945" s="522"/>
    </row>
    <row r="946" ht="15.75" customHeight="1">
      <c r="C946" s="522"/>
      <c r="E946" s="522"/>
      <c r="G946" s="522"/>
    </row>
    <row r="947" ht="15.75" customHeight="1">
      <c r="C947" s="522"/>
      <c r="E947" s="522"/>
      <c r="G947" s="522"/>
    </row>
    <row r="948" ht="15.75" customHeight="1">
      <c r="C948" s="522"/>
      <c r="E948" s="522"/>
      <c r="G948" s="522"/>
    </row>
    <row r="949" ht="15.75" customHeight="1">
      <c r="C949" s="522"/>
      <c r="E949" s="522"/>
      <c r="G949" s="522"/>
    </row>
    <row r="950" ht="15.75" customHeight="1">
      <c r="C950" s="522"/>
      <c r="E950" s="522"/>
      <c r="G950" s="522"/>
    </row>
    <row r="951" ht="15.75" customHeight="1">
      <c r="C951" s="522"/>
      <c r="E951" s="522"/>
      <c r="G951" s="522"/>
    </row>
    <row r="952" ht="15.75" customHeight="1">
      <c r="C952" s="522"/>
      <c r="E952" s="522"/>
      <c r="G952" s="522"/>
    </row>
    <row r="953" ht="15.75" customHeight="1">
      <c r="C953" s="522"/>
      <c r="E953" s="522"/>
      <c r="G953" s="522"/>
    </row>
    <row r="954" ht="15.75" customHeight="1">
      <c r="C954" s="522"/>
      <c r="E954" s="522"/>
      <c r="G954" s="522"/>
    </row>
    <row r="955" ht="15.75" customHeight="1">
      <c r="C955" s="522"/>
      <c r="E955" s="522"/>
      <c r="G955" s="522"/>
    </row>
    <row r="956" ht="15.75" customHeight="1">
      <c r="C956" s="522"/>
      <c r="E956" s="522"/>
      <c r="G956" s="522"/>
    </row>
    <row r="957" ht="15.75" customHeight="1">
      <c r="C957" s="522"/>
      <c r="E957" s="522"/>
      <c r="G957" s="522"/>
    </row>
    <row r="958" ht="15.75" customHeight="1">
      <c r="C958" s="522"/>
      <c r="E958" s="522"/>
      <c r="G958" s="522"/>
    </row>
    <row r="959" ht="15.75" customHeight="1">
      <c r="C959" s="522"/>
      <c r="E959" s="522"/>
      <c r="G959" s="522"/>
    </row>
    <row r="960" ht="15.75" customHeight="1">
      <c r="C960" s="522"/>
      <c r="E960" s="522"/>
      <c r="G960" s="522"/>
    </row>
    <row r="961" ht="15.75" customHeight="1">
      <c r="C961" s="522"/>
      <c r="E961" s="522"/>
      <c r="G961" s="522"/>
    </row>
    <row r="962" ht="15.75" customHeight="1">
      <c r="C962" s="522"/>
      <c r="E962" s="522"/>
      <c r="G962" s="522"/>
    </row>
    <row r="963" ht="15.75" customHeight="1">
      <c r="C963" s="522"/>
      <c r="E963" s="522"/>
      <c r="G963" s="522"/>
    </row>
    <row r="964" ht="15.75" customHeight="1">
      <c r="C964" s="522"/>
      <c r="E964" s="522"/>
      <c r="G964" s="522"/>
    </row>
    <row r="965" ht="15.75" customHeight="1">
      <c r="C965" s="522"/>
      <c r="E965" s="522"/>
      <c r="G965" s="522"/>
    </row>
    <row r="966" ht="15.75" customHeight="1">
      <c r="C966" s="522"/>
      <c r="E966" s="522"/>
      <c r="G966" s="522"/>
    </row>
    <row r="967" ht="15.75" customHeight="1">
      <c r="C967" s="522"/>
      <c r="E967" s="522"/>
      <c r="G967" s="522"/>
    </row>
    <row r="968" ht="15.75" customHeight="1">
      <c r="C968" s="522"/>
      <c r="E968" s="522"/>
      <c r="G968" s="522"/>
    </row>
    <row r="969" ht="15.75" customHeight="1">
      <c r="C969" s="522"/>
      <c r="E969" s="522"/>
      <c r="G969" s="522"/>
    </row>
    <row r="970" ht="15.75" customHeight="1">
      <c r="C970" s="522"/>
      <c r="E970" s="522"/>
      <c r="G970" s="522"/>
    </row>
    <row r="971" ht="15.75" customHeight="1">
      <c r="C971" s="522"/>
      <c r="E971" s="522"/>
      <c r="G971" s="522"/>
    </row>
    <row r="972" ht="15.75" customHeight="1">
      <c r="C972" s="522"/>
      <c r="E972" s="522"/>
      <c r="G972" s="522"/>
    </row>
    <row r="973" ht="15.75" customHeight="1">
      <c r="C973" s="522"/>
      <c r="E973" s="522"/>
      <c r="G973" s="522"/>
    </row>
    <row r="974" ht="15.75" customHeight="1">
      <c r="C974" s="522"/>
      <c r="E974" s="522"/>
      <c r="G974" s="522"/>
    </row>
    <row r="975" ht="15.75" customHeight="1">
      <c r="C975" s="522"/>
      <c r="E975" s="522"/>
      <c r="G975" s="522"/>
    </row>
    <row r="976" ht="15.75" customHeight="1">
      <c r="C976" s="522"/>
      <c r="E976" s="522"/>
      <c r="G976" s="522"/>
    </row>
    <row r="977" ht="15.75" customHeight="1">
      <c r="C977" s="522"/>
      <c r="E977" s="522"/>
      <c r="G977" s="522"/>
    </row>
    <row r="978" ht="15.75" customHeight="1">
      <c r="C978" s="522"/>
      <c r="E978" s="522"/>
      <c r="G978" s="522"/>
    </row>
    <row r="979" ht="15.75" customHeight="1">
      <c r="C979" s="522"/>
      <c r="E979" s="522"/>
      <c r="G979" s="522"/>
    </row>
    <row r="980" ht="15.75" customHeight="1">
      <c r="C980" s="522"/>
      <c r="E980" s="522"/>
      <c r="G980" s="522"/>
    </row>
    <row r="981" ht="15.75" customHeight="1">
      <c r="C981" s="522"/>
      <c r="E981" s="522"/>
      <c r="G981" s="522"/>
    </row>
    <row r="982" ht="15.75" customHeight="1">
      <c r="C982" s="522"/>
      <c r="E982" s="522"/>
      <c r="G982" s="522"/>
    </row>
    <row r="983" ht="15.75" customHeight="1">
      <c r="C983" s="522"/>
      <c r="E983" s="522"/>
      <c r="G983" s="522"/>
    </row>
    <row r="984" ht="15.75" customHeight="1">
      <c r="C984" s="522"/>
      <c r="E984" s="522"/>
      <c r="G984" s="522"/>
    </row>
    <row r="985" ht="15.75" customHeight="1">
      <c r="C985" s="522"/>
      <c r="E985" s="522"/>
      <c r="G985" s="522"/>
    </row>
    <row r="986" ht="15.75" customHeight="1">
      <c r="C986" s="522"/>
      <c r="E986" s="522"/>
      <c r="G986" s="522"/>
    </row>
    <row r="987" ht="15.75" customHeight="1">
      <c r="C987" s="522"/>
      <c r="E987" s="522"/>
      <c r="G987" s="522"/>
    </row>
    <row r="988" ht="15.75" customHeight="1">
      <c r="C988" s="522"/>
      <c r="E988" s="522"/>
      <c r="G988" s="522"/>
    </row>
    <row r="989" ht="15.75" customHeight="1">
      <c r="C989" s="522"/>
      <c r="E989" s="522"/>
      <c r="G989" s="522"/>
    </row>
    <row r="990" ht="15.75" customHeight="1">
      <c r="C990" s="522"/>
      <c r="E990" s="522"/>
      <c r="G990" s="522"/>
    </row>
    <row r="991" ht="15.75" customHeight="1">
      <c r="C991" s="522"/>
      <c r="E991" s="522"/>
      <c r="G991" s="522"/>
    </row>
    <row r="992" ht="15.75" customHeight="1">
      <c r="C992" s="522"/>
      <c r="E992" s="522"/>
      <c r="G992" s="522"/>
    </row>
    <row r="993" ht="15.75" customHeight="1">
      <c r="C993" s="522"/>
      <c r="E993" s="522"/>
      <c r="G993" s="522"/>
    </row>
    <row r="994" ht="15.75" customHeight="1">
      <c r="C994" s="522"/>
      <c r="E994" s="522"/>
      <c r="G994" s="522"/>
    </row>
  </sheetData>
  <mergeCells count="11">
    <mergeCell ref="B85:C85"/>
    <mergeCell ref="B88:D88"/>
    <mergeCell ref="E88:J88"/>
    <mergeCell ref="B91:C91"/>
    <mergeCell ref="H2:J2"/>
    <mergeCell ref="B5:J5"/>
    <mergeCell ref="B6:J6"/>
    <mergeCell ref="B7:J7"/>
    <mergeCell ref="B8:J8"/>
    <mergeCell ref="B10:D10"/>
    <mergeCell ref="E10:J10"/>
  </mergeCells>
  <printOptions/>
  <pageMargins bottom="0.75" footer="0.0" header="0.0" left="0.7" right="0.7" top="0.75"/>
  <pageSetup fitToHeight="0" paperSize="9"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2020-11-14T13:09:40Z</dcterms:created>
  <dc:creator>2020</dc:creator>
</cp:coreProperties>
</file>